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360" yWindow="420" windowWidth="18820" windowHeight="952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9" i="1" l="1"/>
  <c r="K29" i="1"/>
  <c r="J30" i="1"/>
  <c r="K30" i="1"/>
  <c r="J31" i="1"/>
  <c r="K31" i="1"/>
  <c r="J28" i="1"/>
  <c r="K28" i="1"/>
  <c r="I29" i="1"/>
  <c r="I30" i="1"/>
  <c r="I31" i="1"/>
  <c r="I28" i="1"/>
  <c r="G23" i="1"/>
  <c r="H23" i="1"/>
  <c r="G24" i="1"/>
  <c r="H24" i="1"/>
  <c r="G25" i="1"/>
  <c r="H25" i="1"/>
  <c r="G22" i="1"/>
  <c r="H22" i="1"/>
  <c r="L14" i="1"/>
  <c r="M14" i="1"/>
  <c r="L15" i="1"/>
  <c r="M15" i="1"/>
  <c r="L16" i="1"/>
  <c r="M16" i="1"/>
  <c r="L13" i="1"/>
  <c r="M13" i="1"/>
  <c r="G14" i="1"/>
  <c r="H14" i="1"/>
  <c r="G15" i="1"/>
  <c r="H15" i="1"/>
  <c r="G16" i="1"/>
  <c r="H16" i="1"/>
  <c r="G13" i="1"/>
  <c r="H13" i="1"/>
  <c r="L5" i="1"/>
  <c r="M5" i="1"/>
  <c r="L6" i="1"/>
  <c r="M6" i="1"/>
  <c r="L7" i="1"/>
  <c r="M7" i="1"/>
  <c r="L4" i="1"/>
  <c r="M4" i="1"/>
  <c r="G5" i="1"/>
  <c r="H5" i="1"/>
  <c r="G6" i="1"/>
  <c r="H6" i="1"/>
  <c r="G7" i="1"/>
  <c r="H7" i="1"/>
  <c r="G4" i="1"/>
  <c r="H4" i="1"/>
</calcChain>
</file>

<file path=xl/sharedStrings.xml><?xml version="1.0" encoding="utf-8"?>
<sst xmlns="http://schemas.openxmlformats.org/spreadsheetml/2006/main" count="59" uniqueCount="15">
  <si>
    <t>male</t>
  </si>
  <si>
    <t>ZT0</t>
  </si>
  <si>
    <t>ZT5</t>
  </si>
  <si>
    <t>SD0</t>
  </si>
  <si>
    <t>SD5</t>
  </si>
  <si>
    <t>female</t>
  </si>
  <si>
    <t>RYE</t>
  </si>
  <si>
    <t>MAPK</t>
  </si>
  <si>
    <t>ratio</t>
  </si>
  <si>
    <t>average</t>
  </si>
  <si>
    <t>stdev</t>
  </si>
  <si>
    <t xml:space="preserve">non-deprived </t>
  </si>
  <si>
    <t>sleep deprived</t>
  </si>
  <si>
    <t>SE</t>
  </si>
  <si>
    <t xml:space="preserve">Densitometry quantification of RYE expression after SD: Figure7B_source_data.xlsx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</si>
</sst>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42082239720035"/>
          <c:y val="0.0598611111111112"/>
          <c:w val="0.916347331583553"/>
          <c:h val="0.80064851268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Sheet1!$D$36</c:f>
              <c:strCache>
                <c:ptCount val="1"/>
                <c:pt idx="0">
                  <c:v>ZT0</c:v>
                </c:pt>
              </c:strCache>
            </c:strRef>
          </c:tx>
          <c:spPr>
            <a:solidFill>
              <a:schemeClr val="bg1"/>
            </a:solidFill>
            <a:ln>
              <a:solidFill>
                <a:prstClr val="black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Sheet1!$H$36:$I$36</c:f>
                <c:numCache>
                  <c:formatCode>General</c:formatCode>
                  <c:ptCount val="2"/>
                  <c:pt idx="0">
                    <c:v>3.1299746976362E-6</c:v>
                  </c:pt>
                  <c:pt idx="1">
                    <c:v>0.876202947111616</c:v>
                  </c:pt>
                </c:numCache>
              </c:numRef>
            </c:plus>
            <c:minus>
              <c:numRef>
                <c:f>Sheet1!$H$36:$I$36</c:f>
                <c:numCache>
                  <c:formatCode>General</c:formatCode>
                  <c:ptCount val="2"/>
                  <c:pt idx="0">
                    <c:v>3.1299746976362E-6</c:v>
                  </c:pt>
                  <c:pt idx="1">
                    <c:v>0.876202947111616</c:v>
                  </c:pt>
                </c:numCache>
              </c:numRef>
            </c:minus>
          </c:errBars>
          <c:cat>
            <c:strRef>
              <c:f>Sheet1!$E$35:$F$35</c:f>
              <c:strCache>
                <c:ptCount val="2"/>
                <c:pt idx="0">
                  <c:v>non-deprived </c:v>
                </c:pt>
                <c:pt idx="1">
                  <c:v>sleep deprived</c:v>
                </c:pt>
              </c:strCache>
            </c:strRef>
          </c:cat>
          <c:val>
            <c:numRef>
              <c:f>Sheet1!$E$36:$F$36</c:f>
              <c:numCache>
                <c:formatCode>General</c:formatCode>
                <c:ptCount val="2"/>
                <c:pt idx="0">
                  <c:v>0.999997854859364</c:v>
                </c:pt>
                <c:pt idx="1">
                  <c:v>4.202841221390336</c:v>
                </c:pt>
              </c:numCache>
            </c:numRef>
          </c:val>
        </c:ser>
        <c:ser>
          <c:idx val="1"/>
          <c:order val="1"/>
          <c:tx>
            <c:strRef>
              <c:f>Sheet1!$D$37</c:f>
              <c:strCache>
                <c:ptCount val="1"/>
                <c:pt idx="0">
                  <c:v>ZT5</c:v>
                </c:pt>
              </c:strCache>
            </c:strRef>
          </c:tx>
          <c:spPr>
            <a:solidFill>
              <a:schemeClr val="tx1"/>
            </a:solidFill>
            <a:ln>
              <a:solidFill>
                <a:prstClr val="black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Sheet1!$H$37:$I$37</c:f>
                <c:numCache>
                  <c:formatCode>General</c:formatCode>
                  <c:ptCount val="2"/>
                  <c:pt idx="0">
                    <c:v>3.625934376947056</c:v>
                  </c:pt>
                  <c:pt idx="1">
                    <c:v>0.432699901886982</c:v>
                  </c:pt>
                </c:numCache>
              </c:numRef>
            </c:plus>
            <c:minus>
              <c:numRef>
                <c:f>Sheet1!$H$37:$I$37</c:f>
                <c:numCache>
                  <c:formatCode>General</c:formatCode>
                  <c:ptCount val="2"/>
                  <c:pt idx="0">
                    <c:v>3.625934376947056</c:v>
                  </c:pt>
                  <c:pt idx="1">
                    <c:v>0.432699901886982</c:v>
                  </c:pt>
                </c:numCache>
              </c:numRef>
            </c:minus>
          </c:errBars>
          <c:cat>
            <c:strRef>
              <c:f>Sheet1!$E$35:$F$35</c:f>
              <c:strCache>
                <c:ptCount val="2"/>
                <c:pt idx="0">
                  <c:v>non-deprived </c:v>
                </c:pt>
                <c:pt idx="1">
                  <c:v>sleep deprived</c:v>
                </c:pt>
              </c:strCache>
            </c:strRef>
          </c:cat>
          <c:val>
            <c:numRef>
              <c:f>Sheet1!$E$37:$F$37</c:f>
              <c:numCache>
                <c:formatCode>General</c:formatCode>
                <c:ptCount val="2"/>
                <c:pt idx="0">
                  <c:v>10.41590520357084</c:v>
                </c:pt>
                <c:pt idx="1">
                  <c:v>2.081455826211194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559368"/>
        <c:axId val="2109557368"/>
      </c:barChart>
      <c:catAx>
        <c:axId val="21185593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en-US"/>
          </a:p>
        </c:txPr>
        <c:crossAx val="2109557368"/>
        <c:crosses val="autoZero"/>
        <c:auto val="1"/>
        <c:lblAlgn val="ctr"/>
        <c:lblOffset val="100"/>
        <c:noMultiLvlLbl val="0"/>
      </c:catAx>
      <c:valAx>
        <c:axId val="2109557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2118559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9444444444444"/>
          <c:y val="0.0351720618256052"/>
          <c:w val="0.119444444444444"/>
          <c:h val="0.27224846894138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>
          <a:latin typeface="Courier New" pitchFamily="49" charset="0"/>
          <a:cs typeface="Courier New" pitchFamily="49" charset="0"/>
        </a:defRPr>
      </a:pPr>
      <a:endParaRPr lang="en-US"/>
    </a:p>
  </c:txPr>
  <c:printSettings>
    <c:headerFooter/>
    <c:pageMargins b="0.750000000000001" l="0.700000000000001" r="0.700000000000001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40</xdr:row>
      <xdr:rowOff>28575</xdr:rowOff>
    </xdr:from>
    <xdr:to>
      <xdr:col>8</xdr:col>
      <xdr:colOff>276225</xdr:colOff>
      <xdr:row>54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37"/>
  <sheetViews>
    <sheetView tabSelected="1" topLeftCell="B1" workbookViewId="0">
      <selection activeCell="B8" sqref="B8"/>
    </sheetView>
  </sheetViews>
  <sheetFormatPr baseColWidth="10" defaultColWidth="8.83203125" defaultRowHeight="14" x14ac:dyDescent="0"/>
  <cols>
    <col min="2" max="2" width="25.83203125" bestFit="1" customWidth="1"/>
    <col min="5" max="5" width="13.6640625" bestFit="1" customWidth="1"/>
    <col min="6" max="6" width="14.5" bestFit="1" customWidth="1"/>
    <col min="10" max="13" width="12" bestFit="1" customWidth="1"/>
  </cols>
  <sheetData>
    <row r="1" spans="4:13" ht="16">
      <c r="D1" s="1" t="s">
        <v>14</v>
      </c>
    </row>
    <row r="3" spans="4:13">
      <c r="D3" t="s">
        <v>5</v>
      </c>
      <c r="E3" t="s">
        <v>6</v>
      </c>
      <c r="F3" t="s">
        <v>7</v>
      </c>
      <c r="G3" t="s">
        <v>8</v>
      </c>
      <c r="H3" t="s">
        <v>6</v>
      </c>
      <c r="I3" t="s">
        <v>0</v>
      </c>
      <c r="J3" t="s">
        <v>6</v>
      </c>
      <c r="K3" t="s">
        <v>7</v>
      </c>
      <c r="L3" t="s">
        <v>8</v>
      </c>
      <c r="M3" t="s">
        <v>6</v>
      </c>
    </row>
    <row r="4" spans="4:13">
      <c r="D4" t="s">
        <v>1</v>
      </c>
      <c r="E4">
        <v>20455.007000000001</v>
      </c>
      <c r="F4">
        <v>78227.876999999993</v>
      </c>
      <c r="G4">
        <f>E4/F4</f>
        <v>0.26147976634978864</v>
      </c>
      <c r="H4">
        <f>G4/0.26148</f>
        <v>0.99999910643180612</v>
      </c>
      <c r="I4" t="s">
        <v>1</v>
      </c>
      <c r="J4">
        <v>5499.2380000000003</v>
      </c>
      <c r="K4">
        <v>56384.978000000003</v>
      </c>
      <c r="L4">
        <f>J4/K4</f>
        <v>9.7530196783973205E-2</v>
      </c>
      <c r="M4">
        <f>L4/0.09753</f>
        <v>1.0000020176763376</v>
      </c>
    </row>
    <row r="5" spans="4:13">
      <c r="D5" t="s">
        <v>2</v>
      </c>
      <c r="E5">
        <v>62809.815000000002</v>
      </c>
      <c r="F5">
        <v>66213.785000000003</v>
      </c>
      <c r="G5">
        <f t="shared" ref="G5:G7" si="0">E5/F5</f>
        <v>0.94859121858084383</v>
      </c>
      <c r="H5">
        <f t="shared" ref="H5:H7" si="1">G5/0.26148</f>
        <v>3.6277773389201617</v>
      </c>
      <c r="I5" t="s">
        <v>2</v>
      </c>
      <c r="J5">
        <v>41655.616999999998</v>
      </c>
      <c r="K5">
        <v>67164.483999999997</v>
      </c>
      <c r="L5">
        <f t="shared" ref="L5:L7" si="2">J5/K5</f>
        <v>0.62020303766496587</v>
      </c>
      <c r="M5">
        <f t="shared" ref="M5:M7" si="3">L5/0.09753</f>
        <v>6.3591001503636404</v>
      </c>
    </row>
    <row r="6" spans="4:13">
      <c r="D6" t="s">
        <v>3</v>
      </c>
      <c r="E6">
        <v>34198.463000000003</v>
      </c>
      <c r="F6">
        <v>59992.400999999998</v>
      </c>
      <c r="G6">
        <f t="shared" si="0"/>
        <v>0.5700465797326566</v>
      </c>
      <c r="H6">
        <f t="shared" si="1"/>
        <v>2.1800771750522281</v>
      </c>
      <c r="I6" t="s">
        <v>3</v>
      </c>
      <c r="J6">
        <v>31543.986000000001</v>
      </c>
      <c r="K6">
        <v>67198.856</v>
      </c>
      <c r="L6">
        <f t="shared" si="2"/>
        <v>0.46941254476117866</v>
      </c>
      <c r="M6">
        <f t="shared" si="3"/>
        <v>4.8130067134335963</v>
      </c>
    </row>
    <row r="7" spans="4:13">
      <c r="D7" t="s">
        <v>4</v>
      </c>
      <c r="E7">
        <v>23002.157999999999</v>
      </c>
      <c r="F7">
        <v>50332.947999999997</v>
      </c>
      <c r="G7">
        <f t="shared" si="0"/>
        <v>0.45700001517892419</v>
      </c>
      <c r="H7">
        <f t="shared" si="1"/>
        <v>1.7477436713283012</v>
      </c>
      <c r="I7" t="s">
        <v>4</v>
      </c>
      <c r="J7">
        <v>16547.945</v>
      </c>
      <c r="K7">
        <v>46053.726000000002</v>
      </c>
      <c r="L7">
        <f t="shared" si="2"/>
        <v>0.35931826666967182</v>
      </c>
      <c r="M7">
        <f t="shared" si="3"/>
        <v>3.684181961136797</v>
      </c>
    </row>
    <row r="12" spans="4:13">
      <c r="D12" t="s">
        <v>5</v>
      </c>
      <c r="E12" t="s">
        <v>6</v>
      </c>
      <c r="F12" t="s">
        <v>7</v>
      </c>
      <c r="G12" t="s">
        <v>8</v>
      </c>
      <c r="H12" t="s">
        <v>6</v>
      </c>
      <c r="I12" t="s">
        <v>0</v>
      </c>
      <c r="J12" t="s">
        <v>6</v>
      </c>
      <c r="K12" t="s">
        <v>7</v>
      </c>
      <c r="L12" t="s">
        <v>8</v>
      </c>
      <c r="M12" t="s">
        <v>6</v>
      </c>
    </row>
    <row r="13" spans="4:13">
      <c r="D13" t="s">
        <v>1</v>
      </c>
      <c r="E13">
        <v>8321.116</v>
      </c>
      <c r="F13">
        <v>30629.945</v>
      </c>
      <c r="G13">
        <f>E13/F13</f>
        <v>0.27166604445420978</v>
      </c>
      <c r="H13">
        <f>G13/0.271666</f>
        <v>1.0000001636355296</v>
      </c>
      <c r="I13" t="s">
        <v>1</v>
      </c>
      <c r="J13">
        <v>6108.8739999999998</v>
      </c>
      <c r="K13">
        <v>37139.309000000001</v>
      </c>
      <c r="L13">
        <f>J13/K13</f>
        <v>0.16448539739928925</v>
      </c>
      <c r="M13">
        <f>L13/0.164485</f>
        <v>1.0000024160214565</v>
      </c>
    </row>
    <row r="14" spans="4:13">
      <c r="D14" t="s">
        <v>2</v>
      </c>
      <c r="E14">
        <v>72737.501000000004</v>
      </c>
      <c r="F14">
        <v>26502.994999999999</v>
      </c>
      <c r="G14">
        <f t="shared" ref="G14:G16" si="4">E14/F14</f>
        <v>2.7445011780744029</v>
      </c>
      <c r="H14">
        <f t="shared" ref="H14:H16" si="5">G14/0.271666</f>
        <v>10.102483115569864</v>
      </c>
      <c r="I14" t="s">
        <v>2</v>
      </c>
      <c r="J14">
        <v>32823.137000000002</v>
      </c>
      <c r="K14">
        <v>25960.601999999999</v>
      </c>
      <c r="L14">
        <f t="shared" ref="L14:L16" si="6">J14/K14</f>
        <v>1.2643442166710928</v>
      </c>
      <c r="M14">
        <f t="shared" ref="M14:M16" si="7">L14/0.164485</f>
        <v>7.6866839935014912</v>
      </c>
    </row>
    <row r="15" spans="4:13">
      <c r="D15" t="s">
        <v>3</v>
      </c>
      <c r="E15">
        <v>24130.501</v>
      </c>
      <c r="F15">
        <v>39965.258000000002</v>
      </c>
      <c r="G15">
        <f t="shared" si="4"/>
        <v>0.60378694415034173</v>
      </c>
      <c r="H15">
        <f t="shared" si="5"/>
        <v>2.222534082845633</v>
      </c>
      <c r="I15" t="s">
        <v>3</v>
      </c>
      <c r="J15">
        <v>31132.501</v>
      </c>
      <c r="K15">
        <v>28342.065999999999</v>
      </c>
      <c r="L15">
        <f t="shared" si="6"/>
        <v>1.0984555960034812</v>
      </c>
      <c r="M15">
        <f t="shared" si="7"/>
        <v>6.6781505669421604</v>
      </c>
    </row>
    <row r="16" spans="4:13">
      <c r="D16" t="s">
        <v>4</v>
      </c>
      <c r="E16">
        <v>14772.701999999999</v>
      </c>
      <c r="F16">
        <v>27317.116000000002</v>
      </c>
      <c r="G16">
        <f t="shared" si="4"/>
        <v>0.54078556462548966</v>
      </c>
      <c r="H16">
        <f t="shared" si="5"/>
        <v>1.9906265952511157</v>
      </c>
      <c r="I16" t="s">
        <v>4</v>
      </c>
      <c r="J16">
        <v>4252.2380000000003</v>
      </c>
      <c r="K16">
        <v>13479.166999999999</v>
      </c>
      <c r="L16">
        <f t="shared" si="6"/>
        <v>0.31546741723728183</v>
      </c>
      <c r="M16">
        <f t="shared" si="7"/>
        <v>1.9179099445984853</v>
      </c>
    </row>
    <row r="21" spans="3:11">
      <c r="D21" t="s">
        <v>0</v>
      </c>
      <c r="E21" t="s">
        <v>6</v>
      </c>
      <c r="F21" t="s">
        <v>7</v>
      </c>
      <c r="G21" t="s">
        <v>8</v>
      </c>
      <c r="H21" t="s">
        <v>6</v>
      </c>
    </row>
    <row r="22" spans="3:11">
      <c r="D22" t="s">
        <v>1</v>
      </c>
      <c r="E22">
        <v>453.35500000000002</v>
      </c>
      <c r="F22">
        <v>29982.245999999999</v>
      </c>
      <c r="G22">
        <f>E22/F22</f>
        <v>1.5120781812009682E-2</v>
      </c>
      <c r="H22">
        <f>G22/0.015121</f>
        <v>0.99998557053168979</v>
      </c>
    </row>
    <row r="23" spans="3:11">
      <c r="D23" t="s">
        <v>3</v>
      </c>
      <c r="E23">
        <v>2925.116</v>
      </c>
      <c r="F23">
        <v>37779.438999999998</v>
      </c>
      <c r="G23">
        <f t="shared" ref="G23:G25" si="8">E23/F23</f>
        <v>7.7426136475981025E-2</v>
      </c>
      <c r="H23">
        <f t="shared" ref="H23:H25" si="9">G23/0.015121</f>
        <v>5.1204375686780654</v>
      </c>
    </row>
    <row r="24" spans="3:11">
      <c r="D24" t="s">
        <v>2</v>
      </c>
      <c r="E24">
        <v>11450.803</v>
      </c>
      <c r="F24">
        <v>31159.245999999999</v>
      </c>
      <c r="G24">
        <f t="shared" si="8"/>
        <v>0.36749294254424514</v>
      </c>
      <c r="H24">
        <f t="shared" si="9"/>
        <v>24.30348141949905</v>
      </c>
    </row>
    <row r="25" spans="3:11">
      <c r="D25" t="s">
        <v>4</v>
      </c>
      <c r="E25">
        <v>482.47699999999998</v>
      </c>
      <c r="F25">
        <v>29909.295999999998</v>
      </c>
      <c r="G25">
        <f t="shared" si="8"/>
        <v>1.6131339233126717E-2</v>
      </c>
      <c r="H25">
        <f t="shared" si="9"/>
        <v>1.0668169587412681</v>
      </c>
    </row>
    <row r="27" spans="3:11">
      <c r="I27" t="s">
        <v>9</v>
      </c>
      <c r="J27" t="s">
        <v>10</v>
      </c>
      <c r="K27" t="s">
        <v>13</v>
      </c>
    </row>
    <row r="28" spans="3:11">
      <c r="C28" t="s">
        <v>1</v>
      </c>
      <c r="D28">
        <v>0.99999910643180612</v>
      </c>
      <c r="E28">
        <v>1.0000020176763376</v>
      </c>
      <c r="F28">
        <v>1.0000001636355296</v>
      </c>
      <c r="G28">
        <v>1.0000024160214565</v>
      </c>
      <c r="H28">
        <v>0.99998557053168979</v>
      </c>
      <c r="I28">
        <f>AVERAGE(D28:H28)</f>
        <v>0.99999785485936388</v>
      </c>
      <c r="J28">
        <f>STDEV(D28:H28)</f>
        <v>6.9988361917688962E-6</v>
      </c>
      <c r="K28">
        <f>J28/SQRT(5)</f>
        <v>3.1299746976362011E-6</v>
      </c>
    </row>
    <row r="29" spans="3:11">
      <c r="C29" t="s">
        <v>2</v>
      </c>
      <c r="D29">
        <v>3.6277773389201617</v>
      </c>
      <c r="E29">
        <v>6.3591001503636404</v>
      </c>
      <c r="F29">
        <v>10.102483115569864</v>
      </c>
      <c r="G29">
        <v>7.6866839935014912</v>
      </c>
      <c r="H29">
        <v>24.30348141949905</v>
      </c>
      <c r="I29">
        <f t="shared" ref="I29:I31" si="10">AVERAGE(D29:H29)</f>
        <v>10.415905203570841</v>
      </c>
      <c r="J29">
        <f t="shared" ref="J29:J31" si="11">STDEV(D29:H29)</f>
        <v>8.1078357488069646</v>
      </c>
      <c r="K29">
        <f t="shared" ref="K29:K31" si="12">J29/SQRT(5)</f>
        <v>3.6259343769470562</v>
      </c>
    </row>
    <row r="30" spans="3:11">
      <c r="C30" t="s">
        <v>3</v>
      </c>
      <c r="D30">
        <v>2.1800771750522281</v>
      </c>
      <c r="E30">
        <v>4.8130067134335963</v>
      </c>
      <c r="F30">
        <v>2.222534082845633</v>
      </c>
      <c r="G30">
        <v>6.6781505669421604</v>
      </c>
      <c r="H30">
        <v>5.1204375686780654</v>
      </c>
      <c r="I30">
        <f t="shared" si="10"/>
        <v>4.2028412213903366</v>
      </c>
      <c r="J30">
        <f t="shared" si="11"/>
        <v>1.9592493518272256</v>
      </c>
      <c r="K30">
        <f t="shared" si="12"/>
        <v>0.87620294711161562</v>
      </c>
    </row>
    <row r="31" spans="3:11">
      <c r="C31" t="s">
        <v>4</v>
      </c>
      <c r="D31">
        <v>1.7477436713283012</v>
      </c>
      <c r="E31">
        <v>3.684181961136797</v>
      </c>
      <c r="F31">
        <v>1.9906265952511157</v>
      </c>
      <c r="G31">
        <v>1.9179099445984853</v>
      </c>
      <c r="H31">
        <v>1.0668169587412681</v>
      </c>
      <c r="I31">
        <f t="shared" si="10"/>
        <v>2.0814558262111937</v>
      </c>
      <c r="J31">
        <f t="shared" si="11"/>
        <v>0.96754639447678137</v>
      </c>
      <c r="K31">
        <f t="shared" si="12"/>
        <v>0.43269990188698204</v>
      </c>
    </row>
    <row r="35" spans="4:9">
      <c r="E35" t="s">
        <v>11</v>
      </c>
      <c r="F35" t="s">
        <v>12</v>
      </c>
      <c r="H35" t="s">
        <v>13</v>
      </c>
      <c r="I35" t="s">
        <v>13</v>
      </c>
    </row>
    <row r="36" spans="4:9">
      <c r="D36" t="s">
        <v>1</v>
      </c>
      <c r="E36">
        <v>0.99999785485936388</v>
      </c>
      <c r="F36">
        <v>4.2028412213903366</v>
      </c>
      <c r="H36">
        <v>3.1299746976362011E-6</v>
      </c>
      <c r="I36">
        <v>0.87620294711161562</v>
      </c>
    </row>
    <row r="37" spans="4:9">
      <c r="D37" t="s">
        <v>2</v>
      </c>
      <c r="E37">
        <v>10.415905203570841</v>
      </c>
      <c r="F37">
        <v>2.0814558262111937</v>
      </c>
      <c r="H37">
        <v>3.6259343769470562</v>
      </c>
      <c r="I37">
        <v>0.43269990188698204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UPENN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XP-SPRING</dc:creator>
  <cp:lastModifiedBy>Joe Salter</cp:lastModifiedBy>
  <dcterms:created xsi:type="dcterms:W3CDTF">2013-07-09T21:07:21Z</dcterms:created>
  <dcterms:modified xsi:type="dcterms:W3CDTF">2014-01-14T13:57:49Z</dcterms:modified>
</cp:coreProperties>
</file>