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560" yWindow="560" windowWidth="25040" windowHeight="155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5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I55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R40" i="1"/>
  <c r="R41" i="1"/>
  <c r="T39" i="1"/>
  <c r="S39" i="1"/>
  <c r="S40" i="1"/>
  <c r="U39" i="1"/>
  <c r="R39" i="1"/>
  <c r="R28" i="1"/>
  <c r="R29" i="1"/>
  <c r="T27" i="1"/>
  <c r="S27" i="1"/>
  <c r="S28" i="1"/>
  <c r="U27" i="1"/>
  <c r="R27" i="1"/>
  <c r="R16" i="1"/>
  <c r="R17" i="1"/>
  <c r="S15" i="1"/>
  <c r="T15" i="1"/>
  <c r="S16" i="1"/>
  <c r="U15" i="1"/>
  <c r="R15" i="1"/>
  <c r="Y26" i="1"/>
  <c r="Y27" i="1"/>
  <c r="AA25" i="1"/>
  <c r="Z25" i="1"/>
  <c r="Z26" i="1"/>
  <c r="AB25" i="1"/>
  <c r="Y25" i="1"/>
  <c r="B40" i="1"/>
  <c r="B41" i="1"/>
  <c r="D39" i="1"/>
  <c r="C39" i="1"/>
  <c r="C40" i="1"/>
  <c r="E39" i="1"/>
  <c r="B39" i="1"/>
  <c r="B28" i="1"/>
  <c r="B29" i="1"/>
  <c r="D27" i="1"/>
  <c r="C27" i="1"/>
  <c r="C28" i="1"/>
  <c r="E27" i="1"/>
  <c r="B27" i="1"/>
  <c r="Y12" i="1"/>
  <c r="Y13" i="1"/>
  <c r="AA11" i="1"/>
  <c r="Z11" i="1"/>
  <c r="Z12" i="1"/>
  <c r="AB11" i="1"/>
  <c r="Y11" i="1"/>
  <c r="B16" i="1"/>
  <c r="B17" i="1"/>
  <c r="D15" i="1"/>
  <c r="C15" i="1"/>
  <c r="C16" i="1"/>
  <c r="E15" i="1"/>
  <c r="B15" i="1"/>
</calcChain>
</file>

<file path=xl/sharedStrings.xml><?xml version="1.0" encoding="utf-8"?>
<sst xmlns="http://schemas.openxmlformats.org/spreadsheetml/2006/main" count="176" uniqueCount="43">
  <si>
    <t>cell type</t>
  </si>
  <si>
    <t>Experiment</t>
  </si>
  <si>
    <t>Pol chrom, %</t>
  </si>
  <si>
    <t>Pol chrom</t>
  </si>
  <si>
    <t>GM</t>
  </si>
  <si>
    <t>pol chrom total</t>
  </si>
  <si>
    <t>cells</t>
  </si>
  <si>
    <t>average</t>
  </si>
  <si>
    <t>sum</t>
  </si>
  <si>
    <t>sd</t>
  </si>
  <si>
    <t>%</t>
  </si>
  <si>
    <t>old</t>
  </si>
  <si>
    <t>s.e.m.</t>
  </si>
  <si>
    <t>10ng/ml Nocodazole</t>
  </si>
  <si>
    <t>HeLa eGFP-Centrin1 (n=532)</t>
  </si>
  <si>
    <t>HeLa eGFP- Centrin1 (n= 306)</t>
  </si>
  <si>
    <t>Nocodazole Arrest Release</t>
  </si>
  <si>
    <t xml:space="preserve">Monastrol Arrest Release </t>
  </si>
  <si>
    <t>Monastrol Arrest release</t>
  </si>
  <si>
    <t>RPE1 eGFP-Centrin1 (n=227)</t>
  </si>
  <si>
    <t>RPE1 eGFP-Centrin1 (n=156)</t>
  </si>
  <si>
    <t>RPE1 eGFP-Centrin1 (n=164)</t>
  </si>
  <si>
    <t>Figure 2B</t>
  </si>
  <si>
    <t>Figure 2 Supplement 1</t>
  </si>
  <si>
    <t>RPE1 eGFP-Centrin1 (n=393)</t>
  </si>
  <si>
    <t>CenpE Inhibition</t>
  </si>
  <si>
    <t>Figure 2G</t>
  </si>
  <si>
    <t>RPE1 eGFP-Centrin1 (n=459)</t>
  </si>
  <si>
    <t>CenpE Inhibition + 10ng/ml Nocodazole</t>
  </si>
  <si>
    <t>Cell number</t>
  </si>
  <si>
    <t>RPE1 eGFP-Centrin1</t>
  </si>
  <si>
    <t>MT renucleation</t>
  </si>
  <si>
    <t>% more MT at old centrosome</t>
  </si>
  <si>
    <t>median</t>
  </si>
  <si>
    <t>upper 99% CI</t>
  </si>
  <si>
    <t>lower 99% CI</t>
  </si>
  <si>
    <t>Expt I</t>
  </si>
  <si>
    <t>Expt II</t>
  </si>
  <si>
    <t>Expt III</t>
  </si>
  <si>
    <t>Expt IV</t>
  </si>
  <si>
    <t>Expt V</t>
  </si>
  <si>
    <t>Expt VI</t>
  </si>
  <si>
    <t>Expt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</si>
</sst>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000000"/>
      </patternFill>
    </fill>
  </fills>
  <borders count="25">
    <border>
      <left/>
      <right/>
      <top/>
      <bottom/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 style="thin">
        <color auto="1"/>
      </left>
      <right style="thin">
        <color auto="1"/>
      </right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rgb="FF244062"/>
      </right>
      <top/>
      <bottom style="medium">
        <color rgb="FF244062"/>
      </bottom>
      <diagonal/>
    </border>
    <border>
      <left style="medium">
        <color rgb="FF244062"/>
      </left>
      <right/>
      <top style="medium">
        <color rgb="FF244062"/>
      </top>
      <bottom style="medium">
        <color rgb="FF244062"/>
      </bottom>
      <diagonal/>
    </border>
    <border>
      <left/>
      <right/>
      <top style="medium">
        <color rgb="FF244062"/>
      </top>
      <bottom style="medium">
        <color rgb="FF244062"/>
      </bottom>
      <diagonal/>
    </border>
    <border>
      <left/>
      <right style="medium">
        <color rgb="FF244062"/>
      </right>
      <top style="medium">
        <color rgb="FF244062"/>
      </top>
      <bottom style="medium">
        <color rgb="FF244062"/>
      </bottom>
      <diagonal/>
    </border>
    <border>
      <left/>
      <right/>
      <top style="medium">
        <color rgb="FF244062"/>
      </top>
      <bottom/>
      <diagonal/>
    </border>
    <border>
      <left/>
      <right style="medium">
        <color rgb="FF244062"/>
      </right>
      <top style="medium">
        <color rgb="FF244062"/>
      </top>
      <bottom/>
      <diagonal/>
    </border>
    <border>
      <left/>
      <right style="medium">
        <color rgb="FF244062"/>
      </right>
      <top style="medium">
        <color theme="4" tint="-0.499984740745262"/>
      </top>
      <bottom/>
      <diagonal/>
    </border>
    <border>
      <left/>
      <right style="medium">
        <color rgb="FF244062"/>
      </right>
      <top/>
      <bottom/>
      <diagonal/>
    </border>
    <border>
      <left/>
      <right/>
      <top/>
      <bottom style="medium">
        <color rgb="FF244062"/>
      </bottom>
      <diagonal/>
    </border>
    <border>
      <left style="thin">
        <color auto="1"/>
      </left>
      <right style="thin">
        <color auto="1"/>
      </right>
      <top/>
      <bottom style="medium">
        <color rgb="FF244062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1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/>
    <xf numFmtId="0" fontId="2" fillId="2" borderId="0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Fill="1" applyBorder="1"/>
    <xf numFmtId="0" fontId="2" fillId="0" borderId="0" xfId="0" applyFont="1" applyFill="1" applyBorder="1" applyAlignment="1"/>
    <xf numFmtId="0" fontId="0" fillId="0" borderId="0" xfId="0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4" xfId="0" applyFont="1" applyBorder="1"/>
    <xf numFmtId="0" fontId="2" fillId="3" borderId="4" xfId="0" applyFont="1" applyFill="1" applyBorder="1"/>
    <xf numFmtId="0" fontId="0" fillId="3" borderId="6" xfId="0" applyFill="1" applyBorder="1"/>
    <xf numFmtId="0" fontId="0" fillId="3" borderId="0" xfId="0" applyFill="1" applyBorder="1"/>
    <xf numFmtId="0" fontId="2" fillId="3" borderId="0" xfId="0" applyFont="1" applyFill="1" applyBorder="1"/>
    <xf numFmtId="0" fontId="0" fillId="3" borderId="5" xfId="0" applyFill="1" applyBorder="1"/>
    <xf numFmtId="0" fontId="0" fillId="3" borderId="7" xfId="0" applyFill="1" applyBorder="1"/>
    <xf numFmtId="0" fontId="2" fillId="3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11" fontId="0" fillId="3" borderId="10" xfId="0" applyNumberFormat="1" applyFill="1" applyBorder="1"/>
    <xf numFmtId="0" fontId="2" fillId="0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7" fillId="4" borderId="15" xfId="0" applyFont="1" applyFill="1" applyBorder="1"/>
    <xf numFmtId="0" fontId="1" fillId="0" borderId="4" xfId="0" applyFont="1" applyBorder="1"/>
    <xf numFmtId="0" fontId="1" fillId="0" borderId="0" xfId="0" applyFont="1" applyBorder="1"/>
    <xf numFmtId="0" fontId="1" fillId="0" borderId="4" xfId="0" applyFont="1" applyFill="1" applyBorder="1"/>
    <xf numFmtId="0" fontId="2" fillId="2" borderId="2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9" fillId="0" borderId="0" xfId="0" applyFont="1" applyBorder="1"/>
    <xf numFmtId="0" fontId="0" fillId="0" borderId="19" xfId="0" applyBorder="1"/>
    <xf numFmtId="0" fontId="0" fillId="0" borderId="20" xfId="0" applyBorder="1"/>
    <xf numFmtId="0" fontId="0" fillId="0" borderId="22" xfId="0" applyBorder="1"/>
    <xf numFmtId="0" fontId="2" fillId="3" borderId="23" xfId="0" applyFont="1" applyFill="1" applyBorder="1"/>
    <xf numFmtId="0" fontId="0" fillId="3" borderId="24" xfId="0" applyFill="1" applyBorder="1"/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0" fillId="0" borderId="0" xfId="0" applyBorder="1" applyAlignment="1"/>
    <xf numFmtId="0" fontId="0" fillId="0" borderId="22" xfId="0" applyBorder="1" applyAlignment="1"/>
    <xf numFmtId="0" fontId="1" fillId="0" borderId="0" xfId="0" applyFont="1" applyBorder="1" applyAlignment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5" xfId="0" applyBorder="1" applyAlignment="1"/>
    <xf numFmtId="0" fontId="0" fillId="0" borderId="21" xfId="0" applyBorder="1" applyAlignment="1"/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7"/>
  <sheetViews>
    <sheetView tabSelected="1" topLeftCell="T1" zoomScale="125" zoomScaleNormal="125" zoomScalePageLayoutView="125" workbookViewId="0">
      <selection activeCell="X25" sqref="X25"/>
    </sheetView>
  </sheetViews>
  <sheetFormatPr baseColWidth="10" defaultRowHeight="15" x14ac:dyDescent="0"/>
  <cols>
    <col min="8" max="8" width="19.33203125" customWidth="1"/>
  </cols>
  <sheetData>
    <row r="1" spans="1:29" ht="19" thickBot="1">
      <c r="A1" s="42" t="s">
        <v>22</v>
      </c>
      <c r="B1" s="43"/>
      <c r="C1" s="43"/>
      <c r="D1" s="43"/>
      <c r="E1" s="43"/>
      <c r="F1" s="44"/>
      <c r="H1" s="54" t="s">
        <v>26</v>
      </c>
      <c r="I1" s="55"/>
      <c r="J1" s="55"/>
      <c r="K1" s="55"/>
      <c r="L1" s="55"/>
      <c r="M1" s="55"/>
      <c r="N1" s="55"/>
      <c r="O1" s="56"/>
      <c r="Q1" s="54" t="s">
        <v>26</v>
      </c>
      <c r="R1" s="55"/>
      <c r="S1" s="55"/>
      <c r="T1" s="55"/>
      <c r="U1" s="55"/>
      <c r="V1" s="56"/>
      <c r="X1" s="42" t="s">
        <v>23</v>
      </c>
      <c r="Y1" s="43"/>
      <c r="Z1" s="43"/>
      <c r="AA1" s="43"/>
      <c r="AB1" s="43"/>
      <c r="AC1" s="44"/>
    </row>
    <row r="2" spans="1:29" ht="16" thickBot="1">
      <c r="L2" s="37"/>
      <c r="M2" s="37"/>
      <c r="N2" s="37"/>
      <c r="O2" s="38"/>
    </row>
    <row r="3" spans="1:29">
      <c r="A3" s="1" t="s">
        <v>0</v>
      </c>
      <c r="B3" s="49" t="s">
        <v>19</v>
      </c>
      <c r="C3" s="49"/>
      <c r="D3" s="49"/>
      <c r="E3" s="49"/>
      <c r="F3" s="50"/>
      <c r="H3" s="1" t="s">
        <v>0</v>
      </c>
      <c r="I3" s="49" t="s">
        <v>30</v>
      </c>
      <c r="J3" s="57"/>
      <c r="K3" s="58"/>
      <c r="L3" s="33" t="s">
        <v>0</v>
      </c>
      <c r="M3" s="49" t="s">
        <v>30</v>
      </c>
      <c r="N3" s="57"/>
      <c r="O3" s="60"/>
      <c r="Q3" s="1" t="s">
        <v>0</v>
      </c>
      <c r="R3" s="49" t="s">
        <v>19</v>
      </c>
      <c r="S3" s="49"/>
      <c r="T3" s="49"/>
      <c r="U3" s="49"/>
      <c r="V3" s="50"/>
      <c r="X3" s="1" t="s">
        <v>0</v>
      </c>
      <c r="Y3" s="2" t="s">
        <v>14</v>
      </c>
      <c r="Z3" s="2"/>
      <c r="AA3" s="2"/>
      <c r="AB3" s="2"/>
      <c r="AC3" s="3"/>
    </row>
    <row r="4" spans="1:29">
      <c r="A4" s="4" t="s">
        <v>1</v>
      </c>
      <c r="B4" s="45" t="s">
        <v>13</v>
      </c>
      <c r="C4" s="45"/>
      <c r="D4" s="45"/>
      <c r="E4" s="45"/>
      <c r="F4" s="51"/>
      <c r="H4" s="4" t="s">
        <v>1</v>
      </c>
      <c r="I4" s="45" t="s">
        <v>31</v>
      </c>
      <c r="J4" s="46"/>
      <c r="K4" s="59"/>
      <c r="L4" s="34" t="s">
        <v>1</v>
      </c>
      <c r="M4" s="45" t="s">
        <v>31</v>
      </c>
      <c r="N4" s="46"/>
      <c r="O4" s="47"/>
      <c r="Q4" s="4" t="s">
        <v>1</v>
      </c>
      <c r="R4" s="45" t="s">
        <v>13</v>
      </c>
      <c r="S4" s="45"/>
      <c r="T4" s="45"/>
      <c r="U4" s="45"/>
      <c r="V4" s="51"/>
      <c r="X4" s="4" t="s">
        <v>1</v>
      </c>
      <c r="Y4" s="5" t="s">
        <v>13</v>
      </c>
      <c r="Z4" s="5"/>
      <c r="AA4" s="5"/>
      <c r="AB4" s="5"/>
      <c r="AC4" s="6"/>
    </row>
    <row r="5" spans="1:29">
      <c r="A5" s="7"/>
      <c r="B5" s="8"/>
      <c r="C5" s="8"/>
      <c r="D5" s="8"/>
      <c r="E5" s="8"/>
      <c r="F5" s="9"/>
      <c r="H5" s="30" t="s">
        <v>29</v>
      </c>
      <c r="I5" s="48" t="s">
        <v>32</v>
      </c>
      <c r="J5" s="46"/>
      <c r="K5" s="47"/>
      <c r="L5" s="31" t="s">
        <v>29</v>
      </c>
      <c r="M5" s="48" t="s">
        <v>32</v>
      </c>
      <c r="N5" s="46"/>
      <c r="O5" s="47"/>
      <c r="Q5" s="7"/>
      <c r="R5" s="8"/>
      <c r="S5" s="8"/>
      <c r="T5" s="8"/>
      <c r="U5" s="8"/>
      <c r="V5" s="9"/>
      <c r="X5" s="7"/>
      <c r="Y5" s="8"/>
      <c r="Z5" s="8"/>
      <c r="AA5" s="8"/>
      <c r="AB5" s="8"/>
      <c r="AC5" s="9"/>
    </row>
    <row r="6" spans="1:29">
      <c r="A6" s="10"/>
      <c r="B6" s="11" t="s">
        <v>2</v>
      </c>
      <c r="C6" s="11" t="s">
        <v>3</v>
      </c>
      <c r="D6" s="12"/>
      <c r="E6" s="12"/>
      <c r="F6" s="9"/>
      <c r="H6" s="32">
        <v>1</v>
      </c>
      <c r="I6" s="36">
        <v>-0.9523026</v>
      </c>
      <c r="J6" s="8"/>
      <c r="K6" s="39"/>
      <c r="L6" s="35">
        <v>1</v>
      </c>
      <c r="M6" s="36">
        <v>0.77801750000000003</v>
      </c>
      <c r="N6" s="8"/>
      <c r="O6" s="39"/>
      <c r="Q6" s="10"/>
      <c r="R6" s="11" t="s">
        <v>2</v>
      </c>
      <c r="S6" s="11" t="s">
        <v>3</v>
      </c>
      <c r="T6" s="12"/>
      <c r="U6" s="12"/>
      <c r="V6" s="9"/>
      <c r="X6" s="10"/>
      <c r="Y6" s="11" t="s">
        <v>2</v>
      </c>
      <c r="Z6" s="11" t="s">
        <v>3</v>
      </c>
      <c r="AA6" s="12"/>
      <c r="AB6" s="12"/>
      <c r="AC6" s="9"/>
    </row>
    <row r="7" spans="1:29">
      <c r="A7" s="13"/>
      <c r="B7" s="14" t="s">
        <v>11</v>
      </c>
      <c r="C7" s="14" t="s">
        <v>11</v>
      </c>
      <c r="D7" s="14" t="s">
        <v>5</v>
      </c>
      <c r="E7" s="14" t="s">
        <v>6</v>
      </c>
      <c r="F7" s="9"/>
      <c r="H7" s="13">
        <f>H6+1</f>
        <v>2</v>
      </c>
      <c r="I7" s="36">
        <v>-5.2330259999999997</v>
      </c>
      <c r="J7" s="8"/>
      <c r="K7" s="39"/>
      <c r="L7" s="14">
        <f>L6+1</f>
        <v>2</v>
      </c>
      <c r="M7" s="36">
        <v>12.21964</v>
      </c>
      <c r="N7" s="8"/>
      <c r="O7" s="39"/>
      <c r="Q7" s="13"/>
      <c r="R7" s="14" t="s">
        <v>11</v>
      </c>
      <c r="S7" s="14" t="s">
        <v>11</v>
      </c>
      <c r="T7" s="14" t="s">
        <v>5</v>
      </c>
      <c r="U7" s="14" t="s">
        <v>6</v>
      </c>
      <c r="V7" s="9"/>
      <c r="X7" s="13"/>
      <c r="Y7" s="14" t="s">
        <v>11</v>
      </c>
      <c r="Z7" s="14" t="s">
        <v>11</v>
      </c>
      <c r="AA7" s="14" t="s">
        <v>5</v>
      </c>
      <c r="AB7" s="14" t="s">
        <v>6</v>
      </c>
      <c r="AC7" s="9"/>
    </row>
    <row r="8" spans="1:29">
      <c r="A8" s="13" t="s">
        <v>36</v>
      </c>
      <c r="B8">
        <v>62.5</v>
      </c>
      <c r="C8">
        <v>25</v>
      </c>
      <c r="D8" s="12">
        <v>32</v>
      </c>
      <c r="E8" s="12">
        <v>16</v>
      </c>
      <c r="F8" s="9"/>
      <c r="H8" s="13">
        <f t="shared" ref="H8:H54" si="0">H7+1</f>
        <v>3</v>
      </c>
      <c r="I8" s="36">
        <v>8.4588280000000005</v>
      </c>
      <c r="J8" s="8"/>
      <c r="K8" s="39"/>
      <c r="L8" s="14">
        <f t="shared" ref="L8:L36" si="1">L7+1</f>
        <v>3</v>
      </c>
      <c r="M8" s="36">
        <v>-1.1825749999999999</v>
      </c>
      <c r="N8" s="8"/>
      <c r="O8" s="39"/>
      <c r="Q8" s="13" t="s">
        <v>36</v>
      </c>
      <c r="R8">
        <v>62.5</v>
      </c>
      <c r="S8">
        <v>25</v>
      </c>
      <c r="T8" s="12">
        <v>32</v>
      </c>
      <c r="U8" s="12">
        <v>16</v>
      </c>
      <c r="V8" s="9"/>
      <c r="X8" s="13" t="s">
        <v>36</v>
      </c>
      <c r="Y8">
        <v>66.019417475728162</v>
      </c>
      <c r="Z8" s="8">
        <v>136</v>
      </c>
      <c r="AA8" s="8">
        <v>206</v>
      </c>
      <c r="AB8">
        <v>21</v>
      </c>
      <c r="AC8" s="9"/>
    </row>
    <row r="9" spans="1:29">
      <c r="A9" s="13" t="s">
        <v>37</v>
      </c>
      <c r="B9">
        <v>73.584905660377359</v>
      </c>
      <c r="C9" s="12">
        <v>39</v>
      </c>
      <c r="D9" s="12">
        <v>53</v>
      </c>
      <c r="E9" s="12">
        <v>26</v>
      </c>
      <c r="F9" s="9"/>
      <c r="H9" s="13">
        <f t="shared" si="0"/>
        <v>4</v>
      </c>
      <c r="I9" s="36">
        <v>29.904520000000002</v>
      </c>
      <c r="J9" s="8"/>
      <c r="K9" s="39"/>
      <c r="L9" s="14">
        <f t="shared" si="1"/>
        <v>4</v>
      </c>
      <c r="M9" s="36">
        <v>-4.4877409999999998</v>
      </c>
      <c r="N9" s="8"/>
      <c r="O9" s="39"/>
      <c r="Q9" s="13" t="s">
        <v>37</v>
      </c>
      <c r="R9">
        <v>73.584905660377359</v>
      </c>
      <c r="S9" s="12">
        <v>39</v>
      </c>
      <c r="T9" s="12">
        <v>53</v>
      </c>
      <c r="U9" s="12">
        <v>26</v>
      </c>
      <c r="V9" s="9"/>
      <c r="X9" s="13" t="s">
        <v>37</v>
      </c>
      <c r="Y9">
        <v>67.883211678832112</v>
      </c>
      <c r="Z9" s="8">
        <v>93</v>
      </c>
      <c r="AA9" s="8">
        <v>137</v>
      </c>
      <c r="AB9" s="12">
        <v>15</v>
      </c>
      <c r="AC9" s="9"/>
    </row>
    <row r="10" spans="1:29">
      <c r="A10" s="15" t="s">
        <v>38</v>
      </c>
      <c r="B10" s="8">
        <v>67.441860465116278</v>
      </c>
      <c r="C10" s="8">
        <v>29</v>
      </c>
      <c r="D10" s="8">
        <v>43</v>
      </c>
      <c r="E10" s="12">
        <v>24</v>
      </c>
      <c r="F10" s="9"/>
      <c r="H10" s="13">
        <f t="shared" si="0"/>
        <v>5</v>
      </c>
      <c r="I10" s="36">
        <v>-3.8070900000000001</v>
      </c>
      <c r="J10" s="8"/>
      <c r="K10" s="39"/>
      <c r="L10" s="14">
        <f t="shared" si="1"/>
        <v>5</v>
      </c>
      <c r="M10" s="36">
        <v>-2.4996619999999998</v>
      </c>
      <c r="N10" s="8"/>
      <c r="O10" s="39"/>
      <c r="Q10" s="15" t="s">
        <v>38</v>
      </c>
      <c r="R10" s="8">
        <v>67.441860465116278</v>
      </c>
      <c r="S10" s="8">
        <v>29</v>
      </c>
      <c r="T10" s="8">
        <v>43</v>
      </c>
      <c r="U10" s="12">
        <v>24</v>
      </c>
      <c r="V10" s="9"/>
      <c r="X10" s="15" t="s">
        <v>38</v>
      </c>
      <c r="Y10" s="8">
        <v>58.730158730158728</v>
      </c>
      <c r="Z10" s="8">
        <v>111</v>
      </c>
      <c r="AA10" s="8">
        <v>189</v>
      </c>
      <c r="AB10" s="12">
        <v>21</v>
      </c>
      <c r="AC10" s="9"/>
    </row>
    <row r="11" spans="1:29">
      <c r="A11" s="15" t="s">
        <v>39</v>
      </c>
      <c r="B11">
        <v>62.962962962962962</v>
      </c>
      <c r="C11" s="12">
        <v>17</v>
      </c>
      <c r="D11" s="12">
        <v>27</v>
      </c>
      <c r="E11" s="12">
        <v>16</v>
      </c>
      <c r="F11" s="9"/>
      <c r="H11" s="13">
        <f t="shared" si="0"/>
        <v>6</v>
      </c>
      <c r="I11" s="36">
        <v>2.0046300000000001</v>
      </c>
      <c r="J11" s="8"/>
      <c r="K11" s="39"/>
      <c r="L11" s="14">
        <f t="shared" si="1"/>
        <v>6</v>
      </c>
      <c r="M11" s="36">
        <v>15.365399999999999</v>
      </c>
      <c r="N11" s="8"/>
      <c r="O11" s="39"/>
      <c r="Q11" s="15" t="s">
        <v>39</v>
      </c>
      <c r="R11">
        <v>62.962962962962962</v>
      </c>
      <c r="S11" s="12">
        <v>17</v>
      </c>
      <c r="T11" s="12">
        <v>27</v>
      </c>
      <c r="U11" s="12">
        <v>16</v>
      </c>
      <c r="V11" s="9"/>
      <c r="X11" s="16" t="s">
        <v>7</v>
      </c>
      <c r="Y11" s="17">
        <f>AVERAGE(Y8:Y10)</f>
        <v>64.210929294906336</v>
      </c>
      <c r="Z11" s="18">
        <f>SUM(Z8:Z10)</f>
        <v>340</v>
      </c>
      <c r="AA11" s="18">
        <f>SUM(AA8:AA10)</f>
        <v>532</v>
      </c>
      <c r="AB11" s="19">
        <f>SUM(AB8:AB10)</f>
        <v>57</v>
      </c>
      <c r="AC11" s="20" t="s">
        <v>8</v>
      </c>
    </row>
    <row r="12" spans="1:29">
      <c r="A12" s="13" t="s">
        <v>40</v>
      </c>
      <c r="B12">
        <v>75</v>
      </c>
      <c r="C12">
        <v>24</v>
      </c>
      <c r="D12" s="12">
        <v>32</v>
      </c>
      <c r="E12" s="12">
        <v>16</v>
      </c>
      <c r="F12" s="9"/>
      <c r="H12" s="13">
        <f t="shared" si="0"/>
        <v>7</v>
      </c>
      <c r="I12" s="36">
        <v>-4.4240979999999999</v>
      </c>
      <c r="J12" s="8"/>
      <c r="K12" s="39"/>
      <c r="L12" s="14">
        <f t="shared" si="1"/>
        <v>7</v>
      </c>
      <c r="M12" s="36">
        <v>2.6688510000000001</v>
      </c>
      <c r="N12" s="8"/>
      <c r="O12" s="39"/>
      <c r="Q12" s="13" t="s">
        <v>40</v>
      </c>
      <c r="R12">
        <v>75</v>
      </c>
      <c r="S12">
        <v>24</v>
      </c>
      <c r="T12" s="12">
        <v>32</v>
      </c>
      <c r="U12" s="12">
        <v>16</v>
      </c>
      <c r="V12" s="9"/>
      <c r="X12" s="16" t="s">
        <v>9</v>
      </c>
      <c r="Y12" s="21">
        <f>STDEV(Y8:Y10)</f>
        <v>4.8371031305352394</v>
      </c>
      <c r="Z12" s="18">
        <f>100*Z11/AA11</f>
        <v>63.909774436090224</v>
      </c>
      <c r="AA12" s="18"/>
      <c r="AB12" s="18"/>
      <c r="AC12" s="20" t="s">
        <v>10</v>
      </c>
    </row>
    <row r="13" spans="1:29" ht="16" thickBot="1">
      <c r="A13" s="13" t="s">
        <v>41</v>
      </c>
      <c r="B13">
        <v>70.588235294117652</v>
      </c>
      <c r="C13">
        <v>12</v>
      </c>
      <c r="D13" s="12">
        <v>17</v>
      </c>
      <c r="E13" s="12">
        <v>11</v>
      </c>
      <c r="F13" s="9"/>
      <c r="H13" s="13">
        <f t="shared" si="0"/>
        <v>8</v>
      </c>
      <c r="I13" s="36">
        <v>1.846217</v>
      </c>
      <c r="J13" s="8"/>
      <c r="K13" s="39"/>
      <c r="L13" s="14">
        <f t="shared" si="1"/>
        <v>8</v>
      </c>
      <c r="M13" s="36">
        <v>5.2268249999999998</v>
      </c>
      <c r="N13" s="8"/>
      <c r="O13" s="39"/>
      <c r="Q13" s="13" t="s">
        <v>41</v>
      </c>
      <c r="R13">
        <v>70.588235294117652</v>
      </c>
      <c r="S13">
        <v>12</v>
      </c>
      <c r="T13" s="12">
        <v>17</v>
      </c>
      <c r="U13" s="12">
        <v>11</v>
      </c>
      <c r="V13" s="9"/>
      <c r="X13" s="22" t="s">
        <v>12</v>
      </c>
      <c r="Y13" s="23">
        <f>Y12/(SQRT(3))</f>
        <v>2.7927027945125023</v>
      </c>
      <c r="Z13" s="24"/>
      <c r="AA13" s="24"/>
      <c r="AB13" s="24"/>
      <c r="AC13" s="25"/>
    </row>
    <row r="14" spans="1:29" ht="16" thickBot="1">
      <c r="A14" s="15" t="s">
        <v>42</v>
      </c>
      <c r="B14" s="8">
        <v>73.913043478260875</v>
      </c>
      <c r="C14" s="8">
        <v>17</v>
      </c>
      <c r="D14" s="8">
        <v>23</v>
      </c>
      <c r="E14" s="12">
        <v>18</v>
      </c>
      <c r="F14" s="9"/>
      <c r="H14" s="13">
        <f t="shared" si="0"/>
        <v>9</v>
      </c>
      <c r="I14" s="36">
        <v>8.8951170000000008</v>
      </c>
      <c r="J14" s="8"/>
      <c r="K14" s="39"/>
      <c r="L14" s="14">
        <f t="shared" si="1"/>
        <v>9</v>
      </c>
      <c r="M14" s="36">
        <v>14.52463</v>
      </c>
      <c r="N14" s="8"/>
      <c r="O14" s="39"/>
      <c r="Q14" s="15" t="s">
        <v>42</v>
      </c>
      <c r="R14" s="8">
        <v>73.913043478260875</v>
      </c>
      <c r="S14" s="8">
        <v>17</v>
      </c>
      <c r="T14" s="8">
        <v>23</v>
      </c>
      <c r="U14" s="12">
        <v>18</v>
      </c>
      <c r="V14" s="9"/>
    </row>
    <row r="15" spans="1:29">
      <c r="A15" s="16" t="s">
        <v>7</v>
      </c>
      <c r="B15" s="17">
        <f>AVERAGE(B8:B14)</f>
        <v>69.427286837262159</v>
      </c>
      <c r="C15" s="18">
        <f>SUM(C8:C14)</f>
        <v>163</v>
      </c>
      <c r="D15" s="18">
        <f>SUM(D8:D14)</f>
        <v>227</v>
      </c>
      <c r="E15" s="19">
        <f>SUM(E8:E14)</f>
        <v>127</v>
      </c>
      <c r="F15" s="20" t="s">
        <v>8</v>
      </c>
      <c r="H15" s="13">
        <f t="shared" si="0"/>
        <v>10</v>
      </c>
      <c r="I15" s="36">
        <v>9.835483</v>
      </c>
      <c r="J15" s="8"/>
      <c r="K15" s="39"/>
      <c r="L15" s="14">
        <f t="shared" si="1"/>
        <v>10</v>
      </c>
      <c r="M15" s="36">
        <v>-8.9112899999999993</v>
      </c>
      <c r="N15" s="8"/>
      <c r="O15" s="39"/>
      <c r="Q15" s="16" t="s">
        <v>7</v>
      </c>
      <c r="R15" s="17">
        <f>AVERAGE(R8:R14)</f>
        <v>69.427286837262159</v>
      </c>
      <c r="S15" s="18">
        <f>SUM(S8:S14)</f>
        <v>163</v>
      </c>
      <c r="T15" s="18">
        <f>SUM(T8:T14)</f>
        <v>227</v>
      </c>
      <c r="U15" s="19">
        <f>SUM(U8:U14)</f>
        <v>127</v>
      </c>
      <c r="V15" s="20" t="s">
        <v>8</v>
      </c>
      <c r="X15" s="1" t="s">
        <v>0</v>
      </c>
      <c r="Y15" s="2" t="s">
        <v>15</v>
      </c>
      <c r="Z15" s="2"/>
      <c r="AA15" s="2"/>
      <c r="AB15" s="2"/>
      <c r="AC15" s="3"/>
    </row>
    <row r="16" spans="1:29">
      <c r="A16" s="16" t="s">
        <v>9</v>
      </c>
      <c r="B16" s="21">
        <f>STDEV(B8:B14)</f>
        <v>5.2205913488634144</v>
      </c>
      <c r="C16" s="18">
        <f>100*C15/D15</f>
        <v>71.806167400881051</v>
      </c>
      <c r="D16" s="18"/>
      <c r="E16" s="18"/>
      <c r="F16" s="20" t="s">
        <v>10</v>
      </c>
      <c r="H16" s="13">
        <f t="shared" si="0"/>
        <v>11</v>
      </c>
      <c r="I16" s="36">
        <v>-2.0268440000000001</v>
      </c>
      <c r="J16" s="8"/>
      <c r="K16" s="39"/>
      <c r="L16" s="14">
        <f t="shared" si="1"/>
        <v>11</v>
      </c>
      <c r="M16" s="36">
        <v>12.34984</v>
      </c>
      <c r="N16" s="8"/>
      <c r="O16" s="39"/>
      <c r="Q16" s="16" t="s">
        <v>9</v>
      </c>
      <c r="R16" s="21">
        <f>STDEV(R8:R14)</f>
        <v>5.2205913488634144</v>
      </c>
      <c r="S16" s="18">
        <f>100*S15/T15</f>
        <v>71.806167400881051</v>
      </c>
      <c r="T16" s="18"/>
      <c r="U16" s="18"/>
      <c r="V16" s="20" t="s">
        <v>10</v>
      </c>
      <c r="X16" s="4" t="s">
        <v>1</v>
      </c>
      <c r="Y16" s="28" t="s">
        <v>18</v>
      </c>
      <c r="Z16" s="5"/>
      <c r="AA16" s="5"/>
      <c r="AB16" s="5"/>
      <c r="AC16" s="6"/>
    </row>
    <row r="17" spans="1:29" ht="16" thickBot="1">
      <c r="A17" s="22" t="s">
        <v>12</v>
      </c>
      <c r="B17" s="23">
        <f>B16/(SQRT(7))</f>
        <v>1.9731980579696911</v>
      </c>
      <c r="C17" s="24"/>
      <c r="D17" s="24"/>
      <c r="E17" s="24"/>
      <c r="F17" s="25"/>
      <c r="H17" s="13">
        <f t="shared" si="0"/>
        <v>12</v>
      </c>
      <c r="I17" s="36">
        <v>1.635013</v>
      </c>
      <c r="J17" s="8"/>
      <c r="K17" s="39"/>
      <c r="L17" s="14">
        <f t="shared" si="1"/>
        <v>12</v>
      </c>
      <c r="M17" s="36">
        <v>0.94808300000000001</v>
      </c>
      <c r="N17" s="8"/>
      <c r="O17" s="39"/>
      <c r="Q17" s="22" t="s">
        <v>12</v>
      </c>
      <c r="R17" s="23">
        <f>R16/(SQRT(7))</f>
        <v>1.9731980579696911</v>
      </c>
      <c r="S17" s="24"/>
      <c r="T17" s="24"/>
      <c r="U17" s="24"/>
      <c r="V17" s="25"/>
      <c r="X17" s="7"/>
      <c r="Y17" s="8"/>
      <c r="Z17" s="8"/>
      <c r="AA17" s="8"/>
      <c r="AB17" s="8"/>
      <c r="AC17" s="9"/>
    </row>
    <row r="18" spans="1:29" ht="16" thickBot="1">
      <c r="H18" s="13">
        <f t="shared" si="0"/>
        <v>13</v>
      </c>
      <c r="I18" s="36">
        <v>-2.7068599999999998</v>
      </c>
      <c r="J18" s="8"/>
      <c r="K18" s="39"/>
      <c r="L18" s="14">
        <f t="shared" si="1"/>
        <v>13</v>
      </c>
      <c r="M18" s="36">
        <v>-1.2943150000000001</v>
      </c>
      <c r="N18" s="8"/>
      <c r="O18" s="39"/>
      <c r="X18" s="10"/>
      <c r="Y18" s="27" t="s">
        <v>2</v>
      </c>
      <c r="Z18" s="11" t="s">
        <v>3</v>
      </c>
      <c r="AA18" s="12"/>
      <c r="AB18" s="12"/>
      <c r="AC18" s="9"/>
    </row>
    <row r="19" spans="1:29">
      <c r="A19" s="1" t="s">
        <v>0</v>
      </c>
      <c r="B19" s="49" t="s">
        <v>20</v>
      </c>
      <c r="C19" s="49"/>
      <c r="D19" s="49"/>
      <c r="E19" s="49"/>
      <c r="F19" s="50"/>
      <c r="H19" s="13">
        <f t="shared" si="0"/>
        <v>14</v>
      </c>
      <c r="I19" s="36">
        <v>0.8430301</v>
      </c>
      <c r="J19" s="8"/>
      <c r="K19" s="39"/>
      <c r="L19" s="14">
        <f t="shared" si="1"/>
        <v>14</v>
      </c>
      <c r="M19" s="36">
        <v>-4.7752879999999998</v>
      </c>
      <c r="N19" s="8"/>
      <c r="O19" s="39"/>
      <c r="Q19" s="1" t="s">
        <v>0</v>
      </c>
      <c r="R19" s="49" t="s">
        <v>24</v>
      </c>
      <c r="S19" s="49"/>
      <c r="T19" s="49"/>
      <c r="U19" s="49"/>
      <c r="V19" s="50"/>
      <c r="X19" s="13"/>
      <c r="Y19" s="14" t="s">
        <v>11</v>
      </c>
      <c r="Z19" s="14" t="s">
        <v>11</v>
      </c>
      <c r="AA19" s="14" t="s">
        <v>5</v>
      </c>
      <c r="AB19" s="14" t="s">
        <v>6</v>
      </c>
      <c r="AC19" s="9"/>
    </row>
    <row r="20" spans="1:29">
      <c r="A20" s="4" t="s">
        <v>1</v>
      </c>
      <c r="B20" s="52" t="s">
        <v>17</v>
      </c>
      <c r="C20" s="52"/>
      <c r="D20" s="52"/>
      <c r="E20" s="52"/>
      <c r="F20" s="53"/>
      <c r="H20" s="13">
        <f t="shared" si="0"/>
        <v>15</v>
      </c>
      <c r="I20" s="36">
        <v>2.4604010000000001</v>
      </c>
      <c r="J20" s="8"/>
      <c r="K20" s="39"/>
      <c r="L20" s="14">
        <f t="shared" si="1"/>
        <v>15</v>
      </c>
      <c r="M20" s="36">
        <v>0.57329319999999995</v>
      </c>
      <c r="N20" s="8"/>
      <c r="O20" s="39"/>
      <c r="Q20" s="4" t="s">
        <v>1</v>
      </c>
      <c r="R20" s="5" t="s">
        <v>25</v>
      </c>
      <c r="S20" s="5"/>
      <c r="T20" s="5"/>
      <c r="U20" s="5"/>
      <c r="V20" s="6"/>
      <c r="X20" s="13" t="s">
        <v>36</v>
      </c>
      <c r="Y20" s="8">
        <v>76.36363636363636</v>
      </c>
      <c r="Z20" s="8">
        <v>42</v>
      </c>
      <c r="AA20" s="8">
        <v>55</v>
      </c>
      <c r="AB20" s="8">
        <v>15</v>
      </c>
      <c r="AC20" s="9"/>
    </row>
    <row r="21" spans="1:29">
      <c r="A21" s="7"/>
      <c r="B21" s="8"/>
      <c r="C21" s="8"/>
      <c r="D21" s="8"/>
      <c r="E21" s="8"/>
      <c r="F21" s="9"/>
      <c r="H21" s="13">
        <f t="shared" si="0"/>
        <v>16</v>
      </c>
      <c r="I21" s="36">
        <v>1.747522</v>
      </c>
      <c r="J21" s="8"/>
      <c r="K21" s="39"/>
      <c r="L21" s="14">
        <f t="shared" si="1"/>
        <v>16</v>
      </c>
      <c r="M21" s="36">
        <v>-1.4426369999999999</v>
      </c>
      <c r="N21" s="8"/>
      <c r="O21" s="39"/>
      <c r="Q21" s="7"/>
      <c r="R21" s="8"/>
      <c r="S21" s="8"/>
      <c r="T21" s="8"/>
      <c r="U21" s="8"/>
      <c r="V21" s="9"/>
      <c r="X21" s="13" t="s">
        <v>37</v>
      </c>
      <c r="Y21" s="8">
        <v>59.154929577464792</v>
      </c>
      <c r="Z21" s="8">
        <v>42</v>
      </c>
      <c r="AA21" s="8">
        <v>71</v>
      </c>
      <c r="AB21" s="12">
        <v>14</v>
      </c>
      <c r="AC21" s="9"/>
    </row>
    <row r="22" spans="1:29">
      <c r="A22" s="10"/>
      <c r="B22" s="11" t="s">
        <v>2</v>
      </c>
      <c r="C22" s="11" t="s">
        <v>3</v>
      </c>
      <c r="D22" s="12"/>
      <c r="E22" s="12"/>
      <c r="F22" s="9"/>
      <c r="H22" s="13">
        <f t="shared" si="0"/>
        <v>17</v>
      </c>
      <c r="I22" s="36">
        <v>-4.1781839999999999</v>
      </c>
      <c r="J22" s="8"/>
      <c r="K22" s="39"/>
      <c r="L22" s="14">
        <f t="shared" si="1"/>
        <v>17</v>
      </c>
      <c r="M22" s="36">
        <v>2.2683979999999999</v>
      </c>
      <c r="N22" s="8"/>
      <c r="O22" s="39"/>
      <c r="Q22" s="10"/>
      <c r="R22" s="11" t="s">
        <v>2</v>
      </c>
      <c r="S22" s="11" t="s">
        <v>3</v>
      </c>
      <c r="T22" s="12"/>
      <c r="U22" s="12"/>
      <c r="V22" s="9"/>
      <c r="X22" s="15" t="s">
        <v>38</v>
      </c>
      <c r="Y22" s="8">
        <v>58.904109589041099</v>
      </c>
      <c r="Z22" s="8">
        <v>43</v>
      </c>
      <c r="AA22" s="8">
        <v>73</v>
      </c>
      <c r="AB22" s="12">
        <v>22</v>
      </c>
      <c r="AC22" s="9"/>
    </row>
    <row r="23" spans="1:29">
      <c r="A23" s="13"/>
      <c r="B23" s="14" t="s">
        <v>11</v>
      </c>
      <c r="C23" s="14" t="s">
        <v>11</v>
      </c>
      <c r="D23" s="14" t="s">
        <v>5</v>
      </c>
      <c r="E23" s="14" t="s">
        <v>6</v>
      </c>
      <c r="F23" s="9"/>
      <c r="H23" s="13">
        <f t="shared" si="0"/>
        <v>18</v>
      </c>
      <c r="I23" s="36">
        <v>3.7266110000000001</v>
      </c>
      <c r="J23" s="8"/>
      <c r="K23" s="39"/>
      <c r="L23" s="14">
        <f t="shared" si="1"/>
        <v>18</v>
      </c>
      <c r="M23" s="36">
        <v>14.951409999999999</v>
      </c>
      <c r="N23" s="8"/>
      <c r="O23" s="39"/>
      <c r="Q23" s="13"/>
      <c r="R23" s="14" t="s">
        <v>4</v>
      </c>
      <c r="S23" s="14" t="s">
        <v>4</v>
      </c>
      <c r="T23" s="14" t="s">
        <v>5</v>
      </c>
      <c r="U23" s="14" t="s">
        <v>6</v>
      </c>
      <c r="V23" s="9"/>
      <c r="X23" s="15" t="s">
        <v>39</v>
      </c>
      <c r="Y23" s="8">
        <v>50.684931506849317</v>
      </c>
      <c r="Z23" s="8">
        <v>37</v>
      </c>
      <c r="AA23" s="8">
        <v>73</v>
      </c>
      <c r="AB23" s="12">
        <v>9</v>
      </c>
      <c r="AC23" s="9"/>
    </row>
    <row r="24" spans="1:29">
      <c r="A24" s="13" t="s">
        <v>36</v>
      </c>
      <c r="B24" s="8">
        <v>80.952380952380949</v>
      </c>
      <c r="C24" s="8">
        <v>34</v>
      </c>
      <c r="D24">
        <v>42</v>
      </c>
      <c r="E24">
        <v>11</v>
      </c>
      <c r="F24" s="9"/>
      <c r="H24" s="13">
        <f t="shared" si="0"/>
        <v>19</v>
      </c>
      <c r="I24" s="36">
        <v>20.933250000000001</v>
      </c>
      <c r="J24" s="8"/>
      <c r="K24" s="39"/>
      <c r="L24" s="14">
        <f t="shared" si="1"/>
        <v>19</v>
      </c>
      <c r="M24" s="36">
        <v>-8.3888920000000002</v>
      </c>
      <c r="N24" s="8"/>
      <c r="O24" s="39"/>
      <c r="Q24" s="13" t="s">
        <v>36</v>
      </c>
      <c r="R24">
        <v>56.25</v>
      </c>
      <c r="S24" s="8">
        <v>27</v>
      </c>
      <c r="T24" s="8">
        <v>48</v>
      </c>
      <c r="U24">
        <v>9</v>
      </c>
      <c r="V24" s="9"/>
      <c r="X24" s="15" t="s">
        <v>40</v>
      </c>
      <c r="Y24" s="8">
        <v>67.647058823529406</v>
      </c>
      <c r="Z24" s="8">
        <v>23</v>
      </c>
      <c r="AA24" s="8">
        <v>34</v>
      </c>
      <c r="AB24" s="12">
        <v>8</v>
      </c>
      <c r="AC24" s="9"/>
    </row>
    <row r="25" spans="1:29">
      <c r="A25" s="13" t="s">
        <v>37</v>
      </c>
      <c r="B25" s="8">
        <v>69.230769230769226</v>
      </c>
      <c r="C25" s="8">
        <v>54</v>
      </c>
      <c r="D25">
        <v>78</v>
      </c>
      <c r="E25">
        <v>28</v>
      </c>
      <c r="F25" s="9"/>
      <c r="H25" s="13">
        <f t="shared" si="0"/>
        <v>20</v>
      </c>
      <c r="I25" s="36">
        <v>2.4439510000000002</v>
      </c>
      <c r="J25" s="8"/>
      <c r="K25" s="39"/>
      <c r="L25" s="14">
        <f t="shared" si="1"/>
        <v>20</v>
      </c>
      <c r="M25" s="36">
        <v>-5.1928080000000003</v>
      </c>
      <c r="N25" s="8"/>
      <c r="O25" s="39"/>
      <c r="Q25" s="13" t="s">
        <v>37</v>
      </c>
      <c r="R25">
        <v>48.019801980198018</v>
      </c>
      <c r="S25" s="8">
        <v>97</v>
      </c>
      <c r="T25" s="8">
        <v>202</v>
      </c>
      <c r="U25">
        <v>33</v>
      </c>
      <c r="V25" s="9"/>
      <c r="X25" s="16" t="s">
        <v>7</v>
      </c>
      <c r="Y25" s="17">
        <f>AVERAGE(Y19:Y24)</f>
        <v>62.550933172104195</v>
      </c>
      <c r="Z25" s="18">
        <f>SUM(Z19:Z24)</f>
        <v>187</v>
      </c>
      <c r="AA25" s="18">
        <f>SUM(AA19:AA24)</f>
        <v>306</v>
      </c>
      <c r="AB25" s="19">
        <f>SUM(AB19:AB24)</f>
        <v>68</v>
      </c>
      <c r="AC25" s="20" t="s">
        <v>8</v>
      </c>
    </row>
    <row r="26" spans="1:29">
      <c r="A26" s="15" t="s">
        <v>38</v>
      </c>
      <c r="B26" s="8">
        <v>77.777777777777771</v>
      </c>
      <c r="C26" s="8">
        <v>28</v>
      </c>
      <c r="D26" s="8">
        <v>36</v>
      </c>
      <c r="E26" s="8">
        <v>14</v>
      </c>
      <c r="F26" s="9"/>
      <c r="H26" s="13">
        <f t="shared" si="0"/>
        <v>21</v>
      </c>
      <c r="I26" s="36">
        <v>-6.1818280000000003</v>
      </c>
      <c r="J26" s="8"/>
      <c r="K26" s="39"/>
      <c r="L26" s="14">
        <f t="shared" si="1"/>
        <v>21</v>
      </c>
      <c r="M26" s="36">
        <v>-17.885020000000001</v>
      </c>
      <c r="N26" s="8"/>
      <c r="O26" s="39"/>
      <c r="Q26" s="15" t="s">
        <v>38</v>
      </c>
      <c r="R26" s="8">
        <v>50.349650349650346</v>
      </c>
      <c r="S26" s="8">
        <v>72</v>
      </c>
      <c r="T26" s="8">
        <v>143</v>
      </c>
      <c r="U26" s="12">
        <v>23</v>
      </c>
      <c r="V26" s="9"/>
      <c r="X26" s="16" t="s">
        <v>9</v>
      </c>
      <c r="Y26" s="21">
        <f>STDEV(Y19:Y24)</f>
        <v>9.7774667513254609</v>
      </c>
      <c r="Z26" s="18">
        <f>100*Z25/AA25</f>
        <v>61.111111111111114</v>
      </c>
      <c r="AA26" s="18"/>
      <c r="AB26" s="18"/>
      <c r="AC26" s="20" t="s">
        <v>10</v>
      </c>
    </row>
    <row r="27" spans="1:29" ht="16" thickBot="1">
      <c r="A27" s="16" t="s">
        <v>7</v>
      </c>
      <c r="B27" s="17">
        <f>AVERAGE(B24:B26)</f>
        <v>75.986975986975992</v>
      </c>
      <c r="C27" s="18">
        <f>SUM(C24:C26)</f>
        <v>116</v>
      </c>
      <c r="D27" s="18">
        <f>SUM(D24:D26)</f>
        <v>156</v>
      </c>
      <c r="E27" s="19">
        <f>SUM(E24:E26)</f>
        <v>53</v>
      </c>
      <c r="F27" s="20" t="s">
        <v>8</v>
      </c>
      <c r="H27" s="13">
        <f t="shared" si="0"/>
        <v>22</v>
      </c>
      <c r="I27" s="36">
        <v>10.12933</v>
      </c>
      <c r="J27" s="8"/>
      <c r="K27" s="39"/>
      <c r="L27" s="14">
        <f t="shared" si="1"/>
        <v>22</v>
      </c>
      <c r="M27" s="36">
        <v>-0.77631729999999999</v>
      </c>
      <c r="N27" s="8"/>
      <c r="O27" s="39"/>
      <c r="Q27" s="16" t="s">
        <v>7</v>
      </c>
      <c r="R27" s="17">
        <f>AVERAGE(R24:R26)</f>
        <v>51.539817443282793</v>
      </c>
      <c r="S27" s="18">
        <f>SUM(S24:S26)</f>
        <v>196</v>
      </c>
      <c r="T27" s="18">
        <f>SUM(T24:T26)</f>
        <v>393</v>
      </c>
      <c r="U27" s="19">
        <f>SUM(U24:U26)</f>
        <v>65</v>
      </c>
      <c r="V27" s="20" t="s">
        <v>8</v>
      </c>
      <c r="X27" s="22" t="s">
        <v>12</v>
      </c>
      <c r="Y27" s="23">
        <f>Y26/(SQRT(5))</f>
        <v>4.3726160607415521</v>
      </c>
      <c r="Z27" s="24"/>
      <c r="AA27" s="24"/>
      <c r="AB27" s="24"/>
      <c r="AC27" s="25"/>
    </row>
    <row r="28" spans="1:29">
      <c r="A28" s="16" t="s">
        <v>9</v>
      </c>
      <c r="B28" s="21">
        <f>STDEV(B24:B26)</f>
        <v>6.0625302991828836</v>
      </c>
      <c r="C28" s="18">
        <f>100*C27/D27</f>
        <v>74.358974358974365</v>
      </c>
      <c r="D28" s="18"/>
      <c r="E28" s="18"/>
      <c r="F28" s="20" t="s">
        <v>10</v>
      </c>
      <c r="H28" s="13">
        <f t="shared" si="0"/>
        <v>23</v>
      </c>
      <c r="I28" s="36">
        <v>0.66684370000000004</v>
      </c>
      <c r="J28" s="8"/>
      <c r="K28" s="39"/>
      <c r="L28" s="14">
        <f t="shared" si="1"/>
        <v>23</v>
      </c>
      <c r="M28" s="36">
        <v>-3.4886840000000001</v>
      </c>
      <c r="N28" s="8"/>
      <c r="O28" s="39"/>
      <c r="Q28" s="16" t="s">
        <v>9</v>
      </c>
      <c r="R28" s="21">
        <f>STDEV(R24:R26)</f>
        <v>4.2422179510678415</v>
      </c>
      <c r="S28" s="18">
        <f>100*S27/T27</f>
        <v>49.872773536895671</v>
      </c>
      <c r="T28" s="18"/>
      <c r="U28" s="18"/>
      <c r="V28" s="20" t="s">
        <v>10</v>
      </c>
    </row>
    <row r="29" spans="1:29" ht="16" thickBot="1">
      <c r="A29" s="22" t="s">
        <v>12</v>
      </c>
      <c r="B29" s="23">
        <f>B28/(SQRT(3))</f>
        <v>3.5002035002035004</v>
      </c>
      <c r="C29" s="24"/>
      <c r="D29" s="24"/>
      <c r="E29" s="26"/>
      <c r="F29" s="25"/>
      <c r="H29" s="13">
        <f t="shared" si="0"/>
        <v>24</v>
      </c>
      <c r="I29" s="36">
        <v>1.2258599999999999</v>
      </c>
      <c r="J29" s="8"/>
      <c r="K29" s="39"/>
      <c r="L29" s="14">
        <f t="shared" si="1"/>
        <v>24</v>
      </c>
      <c r="M29" s="36">
        <v>0.2794451</v>
      </c>
      <c r="N29" s="8"/>
      <c r="O29" s="39"/>
      <c r="Q29" s="22" t="s">
        <v>9</v>
      </c>
      <c r="R29" s="23">
        <f>R28/(SQRT(3))</f>
        <v>2.4492456760100811</v>
      </c>
      <c r="S29" s="24"/>
      <c r="T29" s="24"/>
      <c r="U29" s="24"/>
      <c r="V29" s="29"/>
    </row>
    <row r="30" spans="1:29" ht="16" thickBot="1">
      <c r="H30" s="13">
        <f t="shared" si="0"/>
        <v>25</v>
      </c>
      <c r="I30" s="36">
        <v>4.6281460000000001</v>
      </c>
      <c r="J30" s="8"/>
      <c r="K30" s="39"/>
      <c r="L30" s="14">
        <f t="shared" si="1"/>
        <v>25</v>
      </c>
      <c r="M30" s="36">
        <v>13.72531</v>
      </c>
      <c r="N30" s="8"/>
      <c r="O30" s="39"/>
    </row>
    <row r="31" spans="1:29">
      <c r="A31" s="1" t="s">
        <v>0</v>
      </c>
      <c r="B31" s="2" t="s">
        <v>21</v>
      </c>
      <c r="C31" s="2"/>
      <c r="D31" s="2"/>
      <c r="E31" s="2"/>
      <c r="F31" s="3"/>
      <c r="H31" s="13">
        <f t="shared" si="0"/>
        <v>26</v>
      </c>
      <c r="I31" s="36">
        <v>8.0637969999999992</v>
      </c>
      <c r="J31" s="8"/>
      <c r="K31" s="39"/>
      <c r="L31" s="14">
        <f t="shared" si="1"/>
        <v>26</v>
      </c>
      <c r="M31" s="36">
        <v>-6.6943760000000001</v>
      </c>
      <c r="N31" s="8"/>
      <c r="O31" s="39"/>
      <c r="Q31" s="1" t="s">
        <v>0</v>
      </c>
      <c r="R31" s="49" t="s">
        <v>27</v>
      </c>
      <c r="S31" s="49"/>
      <c r="T31" s="49"/>
      <c r="U31" s="49"/>
      <c r="V31" s="50"/>
    </row>
    <row r="32" spans="1:29">
      <c r="A32" s="4" t="s">
        <v>1</v>
      </c>
      <c r="B32" s="5" t="s">
        <v>16</v>
      </c>
      <c r="C32" s="5"/>
      <c r="D32" s="5"/>
      <c r="E32" s="5"/>
      <c r="F32" s="6"/>
      <c r="H32" s="13">
        <f t="shared" si="0"/>
        <v>27</v>
      </c>
      <c r="I32" s="36">
        <v>-5.7756350000000003</v>
      </c>
      <c r="J32" s="8"/>
      <c r="K32" s="39"/>
      <c r="L32" s="14">
        <f t="shared" si="1"/>
        <v>27</v>
      </c>
      <c r="M32" s="36">
        <v>-5.5936450000000004</v>
      </c>
      <c r="N32" s="8"/>
      <c r="O32" s="39"/>
      <c r="Q32" s="4" t="s">
        <v>1</v>
      </c>
      <c r="R32" s="5" t="s">
        <v>28</v>
      </c>
      <c r="S32" s="5"/>
      <c r="T32" s="5"/>
      <c r="U32" s="5"/>
      <c r="V32" s="6"/>
    </row>
    <row r="33" spans="1:22">
      <c r="A33" s="7"/>
      <c r="B33" s="8"/>
      <c r="C33" s="8"/>
      <c r="D33" s="8"/>
      <c r="E33" s="8"/>
      <c r="F33" s="9"/>
      <c r="H33" s="13">
        <f t="shared" si="0"/>
        <v>28</v>
      </c>
      <c r="I33" s="36">
        <v>10.54636</v>
      </c>
      <c r="J33" s="8"/>
      <c r="K33" s="39"/>
      <c r="L33" s="14">
        <f t="shared" si="1"/>
        <v>28</v>
      </c>
      <c r="M33" s="36">
        <v>-8.7119619999999998</v>
      </c>
      <c r="N33" s="8"/>
      <c r="O33" s="39"/>
      <c r="Q33" s="7"/>
      <c r="R33" s="8"/>
      <c r="S33" s="8"/>
      <c r="T33" s="8"/>
      <c r="U33" s="8"/>
      <c r="V33" s="9"/>
    </row>
    <row r="34" spans="1:22">
      <c r="A34" s="10"/>
      <c r="B34" s="11" t="s">
        <v>2</v>
      </c>
      <c r="C34" s="11" t="s">
        <v>3</v>
      </c>
      <c r="D34" s="12"/>
      <c r="E34" s="12"/>
      <c r="F34" s="9"/>
      <c r="H34" s="13">
        <f t="shared" si="0"/>
        <v>29</v>
      </c>
      <c r="I34" s="36">
        <v>-2.7466460000000001</v>
      </c>
      <c r="J34" s="8"/>
      <c r="K34" s="39"/>
      <c r="L34" s="14">
        <f t="shared" si="1"/>
        <v>29</v>
      </c>
      <c r="M34" s="36">
        <v>-13.251569999999999</v>
      </c>
      <c r="N34" s="8"/>
      <c r="O34" s="39"/>
      <c r="Q34" s="10"/>
      <c r="R34" s="11" t="s">
        <v>2</v>
      </c>
      <c r="S34" s="11" t="s">
        <v>3</v>
      </c>
      <c r="T34" s="12"/>
      <c r="U34" s="12"/>
      <c r="V34" s="9"/>
    </row>
    <row r="35" spans="1:22">
      <c r="A35" s="13"/>
      <c r="B35" s="14" t="s">
        <v>11</v>
      </c>
      <c r="C35" s="14" t="s">
        <v>11</v>
      </c>
      <c r="D35" s="14" t="s">
        <v>5</v>
      </c>
      <c r="E35" s="14" t="s">
        <v>6</v>
      </c>
      <c r="F35" s="9"/>
      <c r="H35" s="13">
        <f t="shared" si="0"/>
        <v>30</v>
      </c>
      <c r="I35" s="36">
        <v>0.5580138</v>
      </c>
      <c r="J35" s="8"/>
      <c r="K35" s="39"/>
      <c r="L35" s="14">
        <f t="shared" si="1"/>
        <v>30</v>
      </c>
      <c r="M35" s="36">
        <v>-3.2542360000000001</v>
      </c>
      <c r="N35" s="8"/>
      <c r="O35" s="39"/>
      <c r="Q35" s="13"/>
      <c r="R35" s="14" t="s">
        <v>4</v>
      </c>
      <c r="S35" s="14" t="s">
        <v>4</v>
      </c>
      <c r="T35" s="14" t="s">
        <v>5</v>
      </c>
      <c r="U35" s="14" t="s">
        <v>6</v>
      </c>
      <c r="V35" s="9"/>
    </row>
    <row r="36" spans="1:22">
      <c r="A36" s="13" t="s">
        <v>36</v>
      </c>
      <c r="B36" s="8">
        <v>62.5</v>
      </c>
      <c r="C36" s="8">
        <v>40</v>
      </c>
      <c r="D36" s="8">
        <v>64</v>
      </c>
      <c r="E36" s="8">
        <v>19</v>
      </c>
      <c r="F36" s="9"/>
      <c r="H36" s="13">
        <f t="shared" si="0"/>
        <v>31</v>
      </c>
      <c r="I36" s="36">
        <v>6.0370489999999997</v>
      </c>
      <c r="J36" s="8"/>
      <c r="K36" s="39"/>
      <c r="L36" s="14">
        <f t="shared" si="1"/>
        <v>31</v>
      </c>
      <c r="M36" s="36">
        <v>-1.244767</v>
      </c>
      <c r="N36" s="8"/>
      <c r="O36" s="39"/>
      <c r="Q36" s="13" t="s">
        <v>36</v>
      </c>
      <c r="R36">
        <v>51.612903225806448</v>
      </c>
      <c r="S36" s="8">
        <v>80</v>
      </c>
      <c r="T36" s="8">
        <v>155</v>
      </c>
      <c r="U36">
        <v>21</v>
      </c>
      <c r="V36" s="9"/>
    </row>
    <row r="37" spans="1:22">
      <c r="A37" s="13" t="s">
        <v>37</v>
      </c>
      <c r="B37" s="8">
        <v>64.705882352941174</v>
      </c>
      <c r="C37" s="8">
        <v>33</v>
      </c>
      <c r="D37" s="8">
        <v>51</v>
      </c>
      <c r="E37" s="12">
        <v>20</v>
      </c>
      <c r="F37" s="9"/>
      <c r="H37" s="13">
        <f t="shared" si="0"/>
        <v>32</v>
      </c>
      <c r="I37" s="36">
        <v>5.0720650000000003</v>
      </c>
      <c r="J37" s="8"/>
      <c r="K37" s="39"/>
      <c r="L37" s="14">
        <v>32</v>
      </c>
      <c r="M37" s="36">
        <v>-16.877459999999999</v>
      </c>
      <c r="N37" s="8"/>
      <c r="O37" s="39"/>
      <c r="Q37" s="13" t="s">
        <v>37</v>
      </c>
      <c r="R37">
        <v>54.777070063694268</v>
      </c>
      <c r="S37" s="8">
        <v>86</v>
      </c>
      <c r="T37" s="8">
        <v>157</v>
      </c>
      <c r="U37">
        <v>19</v>
      </c>
      <c r="V37" s="9"/>
    </row>
    <row r="38" spans="1:22">
      <c r="A38" s="15" t="s">
        <v>38</v>
      </c>
      <c r="B38" s="8">
        <v>57.142857142857146</v>
      </c>
      <c r="C38" s="8">
        <v>28</v>
      </c>
      <c r="D38" s="8">
        <v>49</v>
      </c>
      <c r="E38" s="12">
        <v>20</v>
      </c>
      <c r="F38" s="9"/>
      <c r="H38" s="13">
        <f t="shared" si="0"/>
        <v>33</v>
      </c>
      <c r="I38" s="36">
        <v>4.2070030000000003</v>
      </c>
      <c r="J38" s="8"/>
      <c r="K38" s="39"/>
      <c r="L38" s="14"/>
      <c r="M38" s="36"/>
      <c r="N38" s="8"/>
      <c r="O38" s="39"/>
      <c r="Q38" s="15" t="s">
        <v>38</v>
      </c>
      <c r="R38" s="8">
        <v>50.34013605442177</v>
      </c>
      <c r="S38" s="8">
        <v>74</v>
      </c>
      <c r="T38" s="8">
        <v>147</v>
      </c>
      <c r="U38" s="12">
        <v>19</v>
      </c>
      <c r="V38" s="9"/>
    </row>
    <row r="39" spans="1:22">
      <c r="A39" s="16" t="s">
        <v>7</v>
      </c>
      <c r="B39" s="17">
        <f>AVERAGE(B36:B38)</f>
        <v>61.449579831932773</v>
      </c>
      <c r="C39" s="18">
        <f>SUM(C36:C38)</f>
        <v>101</v>
      </c>
      <c r="D39" s="18">
        <f>SUM(D36:D38)</f>
        <v>164</v>
      </c>
      <c r="E39" s="19">
        <f>SUM(E36:E38)</f>
        <v>59</v>
      </c>
      <c r="F39" s="20" t="s">
        <v>8</v>
      </c>
      <c r="H39" s="13">
        <f t="shared" si="0"/>
        <v>34</v>
      </c>
      <c r="I39" s="36">
        <v>5.0138730000000002</v>
      </c>
      <c r="J39" s="8"/>
      <c r="K39" s="39"/>
      <c r="L39" s="14"/>
      <c r="M39" s="36"/>
      <c r="N39" s="8"/>
      <c r="O39" s="39"/>
      <c r="Q39" s="16" t="s">
        <v>7</v>
      </c>
      <c r="R39" s="17">
        <f>AVERAGE(R36:R38)</f>
        <v>52.2433697813075</v>
      </c>
      <c r="S39" s="18">
        <f>SUM(S36:S38)</f>
        <v>240</v>
      </c>
      <c r="T39" s="18">
        <f>SUM(T36:T38)</f>
        <v>459</v>
      </c>
      <c r="U39" s="19">
        <f>SUM(U36:U38)</f>
        <v>59</v>
      </c>
      <c r="V39" s="20" t="s">
        <v>8</v>
      </c>
    </row>
    <row r="40" spans="1:22">
      <c r="A40" s="16" t="s">
        <v>9</v>
      </c>
      <c r="B40" s="21">
        <f>STDEV(B36:B38)</f>
        <v>3.8893925591541185</v>
      </c>
      <c r="C40" s="18">
        <f>100*C39/D39</f>
        <v>61.585365853658537</v>
      </c>
      <c r="D40" s="18"/>
      <c r="E40" s="18"/>
      <c r="F40" s="20" t="s">
        <v>10</v>
      </c>
      <c r="H40" s="13">
        <f t="shared" si="0"/>
        <v>35</v>
      </c>
      <c r="I40" s="36">
        <v>-6.0696310000000002</v>
      </c>
      <c r="J40" s="8"/>
      <c r="K40" s="39"/>
      <c r="L40" s="14"/>
      <c r="M40" s="36"/>
      <c r="N40" s="8"/>
      <c r="O40" s="39"/>
      <c r="Q40" s="16" t="s">
        <v>9</v>
      </c>
      <c r="R40" s="21">
        <f>STDEV(R36:R38)</f>
        <v>2.2846688838568592</v>
      </c>
      <c r="S40" s="18">
        <f>100*S39/T39</f>
        <v>52.287581699346404</v>
      </c>
      <c r="T40" s="18"/>
      <c r="U40" s="18"/>
      <c r="V40" s="20" t="s">
        <v>10</v>
      </c>
    </row>
    <row r="41" spans="1:22" ht="16" thickBot="1">
      <c r="A41" s="22" t="s">
        <v>12</v>
      </c>
      <c r="B41" s="23">
        <f>B40/(SQRT(3))</f>
        <v>2.2455418410117578</v>
      </c>
      <c r="C41" s="24"/>
      <c r="D41" s="24"/>
      <c r="E41" s="24"/>
      <c r="F41" s="25"/>
      <c r="H41" s="13">
        <f t="shared" si="0"/>
        <v>36</v>
      </c>
      <c r="I41" s="36">
        <v>-8.1286939999999994</v>
      </c>
      <c r="J41" s="8"/>
      <c r="K41" s="39"/>
      <c r="L41" s="14"/>
      <c r="M41" s="36"/>
      <c r="N41" s="8"/>
      <c r="O41" s="39"/>
      <c r="Q41" s="22" t="s">
        <v>9</v>
      </c>
      <c r="R41" s="23">
        <f>R40/(SQRT(3))</f>
        <v>1.3190541951039196</v>
      </c>
      <c r="S41" s="24"/>
      <c r="T41" s="24"/>
      <c r="U41" s="24"/>
      <c r="V41" s="29"/>
    </row>
    <row r="42" spans="1:22">
      <c r="H42" s="13">
        <f t="shared" si="0"/>
        <v>37</v>
      </c>
      <c r="I42" s="36">
        <v>5.1900810000000002</v>
      </c>
      <c r="J42" s="8"/>
      <c r="K42" s="39"/>
      <c r="L42" s="14"/>
      <c r="M42" s="36"/>
      <c r="N42" s="8"/>
      <c r="O42" s="39"/>
    </row>
    <row r="43" spans="1:22">
      <c r="H43" s="13">
        <f t="shared" si="0"/>
        <v>38</v>
      </c>
      <c r="I43" s="36">
        <v>-1.324389</v>
      </c>
      <c r="J43" s="8"/>
      <c r="K43" s="39"/>
      <c r="L43" s="14"/>
      <c r="M43" s="36"/>
      <c r="N43" s="8"/>
      <c r="O43" s="39"/>
    </row>
    <row r="44" spans="1:22">
      <c r="H44" s="13">
        <f t="shared" si="0"/>
        <v>39</v>
      </c>
      <c r="I44" s="36">
        <v>7.4076029999999999</v>
      </c>
      <c r="J44" s="8"/>
      <c r="K44" s="39"/>
      <c r="L44" s="14"/>
      <c r="M44" s="36"/>
      <c r="N44" s="8"/>
      <c r="O44" s="39"/>
    </row>
    <row r="45" spans="1:22">
      <c r="H45" s="13">
        <f t="shared" si="0"/>
        <v>40</v>
      </c>
      <c r="I45" s="36">
        <v>-6.2207629999999998</v>
      </c>
      <c r="J45" s="8"/>
      <c r="K45" s="39"/>
      <c r="L45" s="14"/>
      <c r="M45" s="36"/>
      <c r="N45" s="8"/>
      <c r="O45" s="39"/>
    </row>
    <row r="46" spans="1:22">
      <c r="H46" s="13">
        <f t="shared" si="0"/>
        <v>41</v>
      </c>
      <c r="I46" s="36">
        <v>-3.4767649999999999</v>
      </c>
      <c r="J46" s="8"/>
      <c r="K46" s="39"/>
      <c r="L46" s="14"/>
      <c r="M46" s="36"/>
      <c r="N46" s="8"/>
      <c r="O46" s="39"/>
    </row>
    <row r="47" spans="1:22">
      <c r="H47" s="13">
        <f t="shared" si="0"/>
        <v>42</v>
      </c>
      <c r="I47" s="36">
        <v>-2.3752870000000001</v>
      </c>
      <c r="J47" s="8"/>
      <c r="K47" s="39"/>
      <c r="L47" s="14"/>
      <c r="M47" s="36"/>
      <c r="N47" s="8"/>
      <c r="O47" s="39"/>
    </row>
    <row r="48" spans="1:22">
      <c r="H48" s="13">
        <f t="shared" si="0"/>
        <v>43</v>
      </c>
      <c r="I48" s="36">
        <v>-0.72368209999999999</v>
      </c>
      <c r="J48" s="8"/>
      <c r="K48" s="39"/>
      <c r="L48" s="14"/>
      <c r="M48" s="36"/>
      <c r="N48" s="8"/>
      <c r="O48" s="39"/>
    </row>
    <row r="49" spans="8:15">
      <c r="H49" s="13">
        <f t="shared" si="0"/>
        <v>44</v>
      </c>
      <c r="I49" s="36">
        <v>0.1156664</v>
      </c>
      <c r="J49" s="8"/>
      <c r="K49" s="39"/>
      <c r="L49" s="14"/>
      <c r="M49" s="36"/>
      <c r="N49" s="8"/>
      <c r="O49" s="39"/>
    </row>
    <row r="50" spans="8:15">
      <c r="H50" s="13">
        <f t="shared" si="0"/>
        <v>45</v>
      </c>
      <c r="I50" s="36">
        <v>0.96600459999999999</v>
      </c>
      <c r="J50" s="8"/>
      <c r="K50" s="39"/>
      <c r="L50" s="14"/>
      <c r="M50" s="36"/>
      <c r="N50" s="8"/>
      <c r="O50" s="39"/>
    </row>
    <row r="51" spans="8:15">
      <c r="H51" s="13">
        <f t="shared" si="0"/>
        <v>46</v>
      </c>
      <c r="I51" s="36">
        <v>1.697722</v>
      </c>
      <c r="J51" s="8"/>
      <c r="K51" s="39"/>
      <c r="L51" s="14"/>
      <c r="M51" s="36"/>
      <c r="N51" s="8"/>
      <c r="O51" s="39"/>
    </row>
    <row r="52" spans="8:15">
      <c r="H52" s="13">
        <f t="shared" si="0"/>
        <v>47</v>
      </c>
      <c r="I52" s="36">
        <v>5.8397690000000004</v>
      </c>
      <c r="J52" s="8"/>
      <c r="K52" s="39"/>
      <c r="L52" s="14"/>
      <c r="M52" s="36"/>
      <c r="N52" s="8"/>
      <c r="O52" s="39"/>
    </row>
    <row r="53" spans="8:15">
      <c r="H53" s="13">
        <f t="shared" si="0"/>
        <v>48</v>
      </c>
      <c r="I53" s="36">
        <v>12.11688</v>
      </c>
      <c r="J53" s="8"/>
      <c r="K53" s="39"/>
      <c r="L53" s="14"/>
      <c r="M53" s="36"/>
      <c r="N53" s="8"/>
      <c r="O53" s="39"/>
    </row>
    <row r="54" spans="8:15">
      <c r="H54" s="13">
        <f t="shared" si="0"/>
        <v>49</v>
      </c>
      <c r="I54" s="36">
        <v>13.79307</v>
      </c>
      <c r="J54" s="8"/>
      <c r="K54" s="39"/>
      <c r="L54" s="14"/>
      <c r="M54" s="36"/>
      <c r="N54" s="8"/>
      <c r="O54" s="39"/>
    </row>
    <row r="55" spans="8:15">
      <c r="H55" s="16" t="s">
        <v>33</v>
      </c>
      <c r="I55" s="17">
        <f>MEDIAN(I6:I54)</f>
        <v>1.697722</v>
      </c>
      <c r="J55" s="18"/>
      <c r="K55" s="20"/>
      <c r="L55" s="19" t="s">
        <v>33</v>
      </c>
      <c r="M55" s="17">
        <f>MEDIAN(M6:M54)</f>
        <v>-1.269541</v>
      </c>
      <c r="N55" s="18"/>
      <c r="O55" s="20"/>
    </row>
    <row r="56" spans="8:15">
      <c r="H56" s="16" t="s">
        <v>34</v>
      </c>
      <c r="I56" s="21">
        <v>5.0140000000000002</v>
      </c>
      <c r="J56" s="18"/>
      <c r="K56" s="20"/>
      <c r="L56" s="19" t="s">
        <v>34</v>
      </c>
      <c r="M56" s="21">
        <v>2.2679999999999998</v>
      </c>
      <c r="N56" s="18"/>
      <c r="O56" s="20"/>
    </row>
    <row r="57" spans="8:15" ht="16" thickBot="1">
      <c r="H57" s="22" t="s">
        <v>35</v>
      </c>
      <c r="I57" s="23">
        <v>-0.95230000000000004</v>
      </c>
      <c r="J57" s="24"/>
      <c r="K57" s="25"/>
      <c r="L57" s="40" t="s">
        <v>35</v>
      </c>
      <c r="M57" s="41">
        <v>-5.1929999999999996</v>
      </c>
      <c r="N57" s="24"/>
      <c r="O57" s="25"/>
    </row>
  </sheetData>
  <mergeCells count="18">
    <mergeCell ref="R19:V19"/>
    <mergeCell ref="Q1:V1"/>
    <mergeCell ref="R31:V31"/>
    <mergeCell ref="B19:F19"/>
    <mergeCell ref="B20:F20"/>
    <mergeCell ref="A1:F1"/>
    <mergeCell ref="H1:O1"/>
    <mergeCell ref="I3:K3"/>
    <mergeCell ref="I4:K4"/>
    <mergeCell ref="I5:K5"/>
    <mergeCell ref="M3:O3"/>
    <mergeCell ref="X1:AC1"/>
    <mergeCell ref="M4:O4"/>
    <mergeCell ref="M5:O5"/>
    <mergeCell ref="B3:F3"/>
    <mergeCell ref="B4:F4"/>
    <mergeCell ref="R3:V3"/>
    <mergeCell ref="R4:V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Biochemistry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</dc:creator>
  <cp:lastModifiedBy>ETH</cp:lastModifiedBy>
  <dcterms:created xsi:type="dcterms:W3CDTF">2015-08-14T13:49:10Z</dcterms:created>
  <dcterms:modified xsi:type="dcterms:W3CDTF">2015-08-16T12:24:32Z</dcterms:modified>
</cp:coreProperties>
</file>