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330"/>
  <workbookPr autoCompressPictures="0"/>
  <bookViews>
    <workbookView xWindow="180" yWindow="0" windowWidth="26740" windowHeight="13940" activeTab="1"/>
  </bookViews>
  <sheets>
    <sheet name="Hepsin" sheetId="1" r:id="rId1"/>
    <sheet name="Prostasin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6" i="2" l="1"/>
  <c r="H65" i="2"/>
  <c r="H64" i="2"/>
  <c r="H63" i="2"/>
  <c r="E62" i="2"/>
  <c r="F66" i="2"/>
  <c r="G66" i="2"/>
  <c r="E66" i="2"/>
  <c r="F65" i="2"/>
  <c r="G65" i="2"/>
  <c r="E65" i="2"/>
  <c r="F64" i="2"/>
  <c r="G64" i="2"/>
  <c r="E64" i="2"/>
  <c r="F63" i="2"/>
  <c r="G63" i="2"/>
  <c r="E63" i="2"/>
  <c r="F62" i="2"/>
  <c r="G62" i="2"/>
  <c r="H67" i="1"/>
  <c r="H66" i="1"/>
  <c r="H64" i="1"/>
  <c r="H65" i="1"/>
  <c r="F67" i="1"/>
  <c r="G67" i="1"/>
  <c r="F66" i="1"/>
  <c r="G66" i="1"/>
  <c r="F65" i="1"/>
  <c r="G65" i="1"/>
  <c r="F64" i="1"/>
  <c r="G64" i="1"/>
  <c r="F63" i="1"/>
  <c r="G63" i="1"/>
  <c r="E67" i="1"/>
  <c r="E66" i="1"/>
  <c r="E65" i="1"/>
  <c r="E64" i="1"/>
  <c r="E63" i="1"/>
  <c r="D57" i="2"/>
  <c r="C57" i="2"/>
  <c r="D54" i="2"/>
  <c r="C54" i="2"/>
  <c r="D51" i="2"/>
  <c r="C51" i="2"/>
  <c r="D48" i="2"/>
  <c r="C48" i="2"/>
  <c r="D45" i="2"/>
  <c r="C45" i="2"/>
  <c r="L59" i="2"/>
  <c r="M59" i="2"/>
  <c r="L58" i="2"/>
  <c r="M58" i="2"/>
  <c r="L57" i="2"/>
  <c r="M57" i="2"/>
  <c r="I57" i="2"/>
  <c r="H57" i="2"/>
  <c r="L56" i="2"/>
  <c r="M56" i="2"/>
  <c r="L55" i="2"/>
  <c r="M55" i="2"/>
  <c r="L54" i="2"/>
  <c r="M54" i="2"/>
  <c r="I54" i="2"/>
  <c r="H54" i="2"/>
  <c r="L53" i="2"/>
  <c r="M53" i="2"/>
  <c r="L52" i="2"/>
  <c r="M52" i="2"/>
  <c r="L51" i="2"/>
  <c r="M51" i="2"/>
  <c r="I51" i="2"/>
  <c r="H51" i="2"/>
  <c r="L50" i="2"/>
  <c r="M50" i="2"/>
  <c r="L49" i="2"/>
  <c r="M49" i="2"/>
  <c r="L48" i="2"/>
  <c r="M48" i="2"/>
  <c r="I48" i="2"/>
  <c r="H48" i="2"/>
  <c r="L47" i="2"/>
  <c r="M47" i="2"/>
  <c r="L46" i="2"/>
  <c r="M46" i="2"/>
  <c r="L45" i="2"/>
  <c r="M45" i="2"/>
  <c r="I45" i="2"/>
  <c r="H45" i="2"/>
  <c r="I57" i="1"/>
  <c r="H57" i="1"/>
  <c r="I54" i="1"/>
  <c r="H54" i="1"/>
  <c r="I51" i="1"/>
  <c r="H51" i="1"/>
  <c r="I48" i="1"/>
  <c r="H48" i="1"/>
  <c r="I45" i="1"/>
  <c r="H45" i="1"/>
  <c r="D57" i="1"/>
  <c r="C57" i="1"/>
  <c r="D54" i="1"/>
  <c r="C54" i="1"/>
  <c r="D51" i="1"/>
  <c r="C51" i="1"/>
  <c r="D48" i="1"/>
  <c r="C48" i="1"/>
  <c r="D45" i="1"/>
  <c r="C45" i="1"/>
  <c r="L59" i="1"/>
  <c r="M59" i="1"/>
  <c r="L58" i="1"/>
  <c r="M58" i="1"/>
  <c r="L57" i="1"/>
  <c r="M57" i="1"/>
  <c r="L56" i="1"/>
  <c r="M56" i="1"/>
  <c r="L55" i="1"/>
  <c r="M55" i="1"/>
  <c r="L54" i="1"/>
  <c r="M54" i="1"/>
  <c r="L53" i="1"/>
  <c r="M53" i="1"/>
  <c r="L52" i="1"/>
  <c r="M52" i="1"/>
  <c r="L51" i="1"/>
  <c r="M51" i="1"/>
  <c r="L50" i="1"/>
  <c r="M50" i="1"/>
  <c r="L49" i="1"/>
  <c r="M49" i="1"/>
  <c r="L48" i="1"/>
  <c r="M48" i="1"/>
  <c r="L47" i="1"/>
  <c r="M47" i="1"/>
  <c r="L46" i="1"/>
  <c r="M46" i="1"/>
  <c r="L45" i="1"/>
  <c r="M45" i="1"/>
  <c r="D38" i="2"/>
  <c r="C38" i="2"/>
  <c r="D35" i="2"/>
  <c r="C35" i="2"/>
  <c r="D32" i="2"/>
  <c r="C32" i="2"/>
  <c r="D29" i="2"/>
  <c r="C29" i="2"/>
  <c r="D26" i="2"/>
  <c r="C26" i="2"/>
  <c r="L40" i="2"/>
  <c r="M40" i="2"/>
  <c r="L39" i="2"/>
  <c r="M39" i="2"/>
  <c r="L38" i="2"/>
  <c r="M38" i="2"/>
  <c r="I38" i="2"/>
  <c r="L37" i="2"/>
  <c r="M37" i="2"/>
  <c r="L36" i="2"/>
  <c r="M36" i="2"/>
  <c r="L35" i="2"/>
  <c r="M35" i="2"/>
  <c r="I35" i="2"/>
  <c r="H35" i="2"/>
  <c r="L34" i="2"/>
  <c r="M34" i="2"/>
  <c r="L33" i="2"/>
  <c r="M33" i="2"/>
  <c r="L32" i="2"/>
  <c r="M32" i="2"/>
  <c r="I32" i="2"/>
  <c r="H32" i="2"/>
  <c r="L31" i="2"/>
  <c r="M31" i="2"/>
  <c r="L30" i="2"/>
  <c r="M30" i="2"/>
  <c r="L29" i="2"/>
  <c r="M29" i="2"/>
  <c r="I29" i="2"/>
  <c r="H29" i="2"/>
  <c r="L28" i="2"/>
  <c r="M28" i="2"/>
  <c r="L27" i="2"/>
  <c r="M27" i="2"/>
  <c r="L26" i="2"/>
  <c r="M26" i="2"/>
  <c r="I26" i="2"/>
  <c r="H26" i="2"/>
  <c r="I38" i="1"/>
  <c r="I35" i="1"/>
  <c r="I32" i="1"/>
  <c r="I29" i="1"/>
  <c r="I26" i="1"/>
  <c r="H35" i="1"/>
  <c r="H32" i="1"/>
  <c r="H29" i="1"/>
  <c r="H26" i="1"/>
  <c r="D38" i="1"/>
  <c r="D35" i="1"/>
  <c r="D32" i="1"/>
  <c r="D29" i="1"/>
  <c r="D26" i="1"/>
  <c r="C38" i="1"/>
  <c r="C35" i="1"/>
  <c r="C32" i="1"/>
  <c r="C29" i="1"/>
  <c r="C26" i="1"/>
  <c r="L40" i="1"/>
  <c r="M40" i="1"/>
  <c r="L39" i="1"/>
  <c r="M39" i="1"/>
  <c r="L38" i="1"/>
  <c r="M38" i="1"/>
  <c r="L37" i="1"/>
  <c r="M37" i="1"/>
  <c r="L36" i="1"/>
  <c r="M36" i="1"/>
  <c r="L35" i="1"/>
  <c r="M35" i="1"/>
  <c r="L34" i="1"/>
  <c r="M34" i="1"/>
  <c r="L33" i="1"/>
  <c r="M33" i="1"/>
  <c r="L32" i="1"/>
  <c r="M32" i="1"/>
  <c r="L31" i="1"/>
  <c r="M31" i="1"/>
  <c r="L30" i="1"/>
  <c r="M30" i="1"/>
  <c r="L29" i="1"/>
  <c r="M29" i="1"/>
  <c r="L28" i="1"/>
  <c r="M28" i="1"/>
  <c r="L27" i="1"/>
  <c r="M27" i="1"/>
  <c r="L26" i="1"/>
  <c r="M26" i="1"/>
  <c r="D13" i="1"/>
  <c r="C13" i="1"/>
  <c r="D19" i="1"/>
  <c r="C19" i="1"/>
  <c r="D16" i="1"/>
  <c r="C16" i="1"/>
  <c r="D10" i="1"/>
  <c r="C10" i="1"/>
  <c r="D7" i="1"/>
  <c r="C7" i="1"/>
  <c r="L21" i="2"/>
  <c r="M21" i="2"/>
  <c r="L20" i="2"/>
  <c r="M20" i="2"/>
  <c r="L19" i="2"/>
  <c r="M19" i="2"/>
  <c r="I19" i="2"/>
  <c r="H19" i="2"/>
  <c r="D19" i="2"/>
  <c r="C19" i="2"/>
  <c r="L18" i="2"/>
  <c r="M18" i="2"/>
  <c r="L17" i="2"/>
  <c r="M17" i="2"/>
  <c r="L16" i="2"/>
  <c r="M16" i="2"/>
  <c r="I16" i="2"/>
  <c r="H16" i="2"/>
  <c r="D16" i="2"/>
  <c r="C16" i="2"/>
  <c r="L15" i="2"/>
  <c r="M15" i="2"/>
  <c r="L14" i="2"/>
  <c r="M14" i="2"/>
  <c r="L13" i="2"/>
  <c r="M13" i="2"/>
  <c r="I13" i="2"/>
  <c r="H13" i="2"/>
  <c r="D13" i="2"/>
  <c r="C13" i="2"/>
  <c r="L12" i="2"/>
  <c r="M12" i="2"/>
  <c r="L11" i="2"/>
  <c r="M11" i="2"/>
  <c r="L10" i="2"/>
  <c r="M10" i="2"/>
  <c r="I10" i="2"/>
  <c r="H10" i="2"/>
  <c r="D10" i="2"/>
  <c r="C10" i="2"/>
  <c r="L9" i="2"/>
  <c r="M9" i="2"/>
  <c r="L8" i="2"/>
  <c r="M8" i="2"/>
  <c r="L7" i="2"/>
  <c r="M7" i="2"/>
  <c r="I7" i="2"/>
  <c r="H7" i="2"/>
  <c r="D7" i="2"/>
  <c r="C7" i="2"/>
  <c r="L21" i="1"/>
  <c r="M21" i="1"/>
  <c r="L20" i="1"/>
  <c r="M20" i="1"/>
  <c r="L19" i="1"/>
  <c r="M19" i="1"/>
  <c r="L18" i="1"/>
  <c r="M18" i="1"/>
  <c r="L17" i="1"/>
  <c r="M17" i="1"/>
  <c r="L16" i="1"/>
  <c r="M16" i="1"/>
  <c r="L15" i="1"/>
  <c r="M15" i="1"/>
  <c r="L14" i="1"/>
  <c r="M14" i="1"/>
  <c r="L13" i="1"/>
  <c r="M13" i="1"/>
  <c r="L12" i="1"/>
  <c r="M12" i="1"/>
  <c r="L11" i="1"/>
  <c r="M11" i="1"/>
  <c r="L10" i="1"/>
  <c r="M10" i="1"/>
  <c r="L9" i="1"/>
  <c r="M9" i="1"/>
  <c r="L8" i="1"/>
  <c r="M8" i="1"/>
  <c r="L7" i="1"/>
  <c r="M7" i="1"/>
  <c r="I19" i="1"/>
  <c r="H19" i="1"/>
  <c r="I16" i="1"/>
  <c r="H16" i="1"/>
  <c r="I13" i="1"/>
  <c r="H13" i="1"/>
  <c r="I10" i="1"/>
  <c r="H10" i="1"/>
  <c r="I7" i="1"/>
  <c r="H7" i="1"/>
  <c r="N48" i="2"/>
  <c r="N57" i="2"/>
  <c r="O57" i="2"/>
  <c r="P57" i="2"/>
  <c r="O48" i="2"/>
  <c r="P48" i="2"/>
  <c r="O54" i="2"/>
  <c r="P54" i="2"/>
  <c r="O45" i="2"/>
  <c r="P45" i="2"/>
  <c r="N45" i="2"/>
  <c r="Q45" i="2"/>
  <c r="O51" i="2"/>
  <c r="P51" i="2"/>
  <c r="N51" i="2"/>
  <c r="N54" i="2"/>
  <c r="O51" i="1"/>
  <c r="P51" i="1"/>
  <c r="N45" i="1"/>
  <c r="O45" i="1"/>
  <c r="P45" i="1"/>
  <c r="O54" i="1"/>
  <c r="P54" i="1"/>
  <c r="N54" i="1"/>
  <c r="N57" i="1"/>
  <c r="Q57" i="1"/>
  <c r="O57" i="1"/>
  <c r="P57" i="1"/>
  <c r="N51" i="1"/>
  <c r="Q51" i="1"/>
  <c r="N48" i="1"/>
  <c r="O48" i="1"/>
  <c r="P48" i="1"/>
  <c r="Q45" i="1"/>
  <c r="O32" i="2"/>
  <c r="P32" i="2"/>
  <c r="O26" i="2"/>
  <c r="P26" i="2"/>
  <c r="O35" i="2"/>
  <c r="P35" i="2"/>
  <c r="N35" i="2"/>
  <c r="N38" i="2"/>
  <c r="O38" i="2"/>
  <c r="P38" i="2"/>
  <c r="N32" i="2"/>
  <c r="N29" i="2"/>
  <c r="O29" i="2"/>
  <c r="P29" i="2"/>
  <c r="N26" i="2"/>
  <c r="Q26" i="2"/>
  <c r="N29" i="1"/>
  <c r="N26" i="1"/>
  <c r="Q29" i="1"/>
  <c r="O29" i="1"/>
  <c r="P29" i="1"/>
  <c r="O35" i="1"/>
  <c r="P35" i="1"/>
  <c r="N38" i="1"/>
  <c r="O38" i="1"/>
  <c r="P38" i="1"/>
  <c r="Q26" i="1"/>
  <c r="O26" i="1"/>
  <c r="P26" i="1"/>
  <c r="O32" i="1"/>
  <c r="P32" i="1"/>
  <c r="N32" i="1"/>
  <c r="Q32" i="1"/>
  <c r="N35" i="1"/>
  <c r="Q35" i="1"/>
  <c r="N19" i="1"/>
  <c r="O16" i="1"/>
  <c r="P16" i="1"/>
  <c r="N16" i="1"/>
  <c r="N13" i="1"/>
  <c r="O10" i="1"/>
  <c r="P10" i="1"/>
  <c r="N10" i="1"/>
  <c r="N7" i="1"/>
  <c r="Q7" i="1"/>
  <c r="O7" i="1"/>
  <c r="P7" i="1"/>
  <c r="O13" i="1"/>
  <c r="P13" i="1"/>
  <c r="O19" i="1"/>
  <c r="P19" i="1"/>
  <c r="O10" i="2"/>
  <c r="P10" i="2"/>
  <c r="N10" i="2"/>
  <c r="N7" i="2"/>
  <c r="Q7" i="2"/>
  <c r="O16" i="2"/>
  <c r="P16" i="2"/>
  <c r="N16" i="2"/>
  <c r="O13" i="2"/>
  <c r="P13" i="2"/>
  <c r="O19" i="2"/>
  <c r="P19" i="2"/>
  <c r="N19" i="2"/>
  <c r="O7" i="2"/>
  <c r="P7" i="2"/>
  <c r="N13" i="2"/>
  <c r="Q51" i="2"/>
  <c r="Q48" i="2"/>
  <c r="Q19" i="2"/>
  <c r="Q54" i="2"/>
  <c r="Q57" i="2"/>
  <c r="Q48" i="1"/>
  <c r="Q54" i="1"/>
  <c r="Q38" i="2"/>
  <c r="Q13" i="2"/>
  <c r="Q29" i="2"/>
  <c r="Q35" i="2"/>
  <c r="Q16" i="2"/>
  <c r="Q32" i="2"/>
  <c r="Q38" i="1"/>
  <c r="Q19" i="1"/>
  <c r="Q13" i="1"/>
  <c r="Q10" i="1"/>
  <c r="Q16" i="1"/>
  <c r="Q10" i="2"/>
</calcChain>
</file>

<file path=xl/sharedStrings.xml><?xml version="1.0" encoding="utf-8"?>
<sst xmlns="http://schemas.openxmlformats.org/spreadsheetml/2006/main" count="396" uniqueCount="33">
  <si>
    <t>average</t>
  </si>
  <si>
    <t>MDCK scr</t>
  </si>
  <si>
    <t>Sample</t>
  </si>
  <si>
    <t>MDCK sh1Hpn</t>
  </si>
  <si>
    <t>MDCK sh2Hpn</t>
  </si>
  <si>
    <t>MDCK sh1Prss8</t>
  </si>
  <si>
    <t>MDCK sh2Prss8</t>
  </si>
  <si>
    <t>ΔCt</t>
  </si>
  <si>
    <t>Fold change</t>
  </si>
  <si>
    <t>Average</t>
  </si>
  <si>
    <t>s.e.m</t>
  </si>
  <si>
    <t>Ratio to scr</t>
  </si>
  <si>
    <t>Experiment 1</t>
  </si>
  <si>
    <t>Experiment 2</t>
  </si>
  <si>
    <t>Experiment 3</t>
  </si>
  <si>
    <t>sh1 Hpn</t>
  </si>
  <si>
    <t>sh2 Hpn</t>
  </si>
  <si>
    <t>sh1 Prss8</t>
  </si>
  <si>
    <t>sh2 Prss8</t>
  </si>
  <si>
    <t>Exp 1</t>
  </si>
  <si>
    <t>Exp 2</t>
  </si>
  <si>
    <t>Exp 3</t>
  </si>
  <si>
    <t>scr</t>
  </si>
  <si>
    <t>ttest vs scr</t>
  </si>
  <si>
    <t>Experiment</t>
  </si>
  <si>
    <t>Gapdh</t>
  </si>
  <si>
    <t>Prss8</t>
  </si>
  <si>
    <t>Hpn</t>
  </si>
  <si>
    <t>Figure 5- Panel B</t>
  </si>
  <si>
    <t>s.d.</t>
  </si>
  <si>
    <t>s.e.m.</t>
  </si>
  <si>
    <r>
      <t xml:space="preserve">Transcript level of </t>
    </r>
    <r>
      <rPr>
        <b/>
        <i/>
        <sz val="12"/>
        <color theme="1"/>
        <rFont val="Calibri"/>
        <family val="2"/>
        <scheme val="minor"/>
      </rPr>
      <t>HPN</t>
    </r>
    <r>
      <rPr>
        <b/>
        <sz val="12"/>
        <color theme="1"/>
        <rFont val="Calibri"/>
        <family val="2"/>
        <scheme val="minor"/>
      </rPr>
      <t xml:space="preserve"> in MDCK cells after shRNA transfection</t>
    </r>
  </si>
  <si>
    <r>
      <t xml:space="preserve">Transcript level of </t>
    </r>
    <r>
      <rPr>
        <b/>
        <i/>
        <sz val="12"/>
        <color theme="1"/>
        <rFont val="Calibri"/>
        <family val="2"/>
        <scheme val="minor"/>
      </rPr>
      <t>PRSS8</t>
    </r>
    <r>
      <rPr>
        <b/>
        <sz val="12"/>
        <color theme="1"/>
        <rFont val="Calibri"/>
        <family val="2"/>
        <scheme val="minor"/>
      </rPr>
      <t xml:space="preserve"> in MDCK cells after shRNA transfection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</si>
</sst>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Calibri"/>
      <scheme val="minor"/>
    </font>
    <font>
      <sz val="1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10">
    <xf numFmtId="0" fontId="0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37">
    <xf numFmtId="0" fontId="0" fillId="0" borderId="0" xfId="0"/>
    <xf numFmtId="0" fontId="3" fillId="0" borderId="3" xfId="0" applyFont="1" applyFill="1" applyBorder="1"/>
    <xf numFmtId="0" fontId="0" fillId="0" borderId="0" xfId="0"/>
    <xf numFmtId="0" fontId="3" fillId="0" borderId="1" xfId="0" applyFont="1" applyFill="1" applyBorder="1"/>
    <xf numFmtId="0" fontId="3" fillId="0" borderId="0" xfId="0" applyFont="1"/>
    <xf numFmtId="0" fontId="3" fillId="4" borderId="1" xfId="0" applyFont="1" applyFill="1" applyBorder="1"/>
    <xf numFmtId="0" fontId="2" fillId="0" borderId="0" xfId="0" applyFont="1"/>
    <xf numFmtId="0" fontId="3" fillId="0" borderId="13" xfId="0" applyFont="1" applyFill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0" borderId="12" xfId="0" applyFont="1" applyFill="1" applyBorder="1"/>
    <xf numFmtId="0" fontId="3" fillId="0" borderId="26" xfId="0" applyFont="1" applyBorder="1"/>
    <xf numFmtId="0" fontId="3" fillId="0" borderId="26" xfId="0" applyFont="1" applyFill="1" applyBorder="1"/>
    <xf numFmtId="0" fontId="3" fillId="0" borderId="27" xfId="0" applyFont="1" applyBorder="1"/>
    <xf numFmtId="0" fontId="3" fillId="0" borderId="28" xfId="0" applyFont="1" applyBorder="1"/>
    <xf numFmtId="0" fontId="3" fillId="0" borderId="29" xfId="0" applyFont="1" applyBorder="1"/>
    <xf numFmtId="0" fontId="3" fillId="0" borderId="30" xfId="0" applyFont="1" applyBorder="1"/>
    <xf numFmtId="0" fontId="3" fillId="0" borderId="31" xfId="0" applyFont="1" applyBorder="1"/>
    <xf numFmtId="0" fontId="3" fillId="0" borderId="35" xfId="0" applyFont="1" applyBorder="1"/>
    <xf numFmtId="0" fontId="3" fillId="0" borderId="36" xfId="0" applyFont="1" applyBorder="1"/>
    <xf numFmtId="0" fontId="3" fillId="0" borderId="37" xfId="0" applyFont="1" applyBorder="1"/>
    <xf numFmtId="0" fontId="9" fillId="0" borderId="13" xfId="0" applyFont="1" applyFill="1" applyBorder="1"/>
    <xf numFmtId="0" fontId="9" fillId="0" borderId="1" xfId="0" applyFont="1" applyFill="1" applyBorder="1"/>
    <xf numFmtId="0" fontId="9" fillId="0" borderId="9" xfId="0" applyFont="1" applyFill="1" applyBorder="1"/>
    <xf numFmtId="0" fontId="8" fillId="0" borderId="13" xfId="0" applyFont="1" applyFill="1" applyBorder="1"/>
    <xf numFmtId="0" fontId="6" fillId="0" borderId="0" xfId="0" applyFont="1" applyFill="1" applyBorder="1"/>
    <xf numFmtId="0" fontId="0" fillId="0" borderId="0" xfId="0" applyFont="1"/>
    <xf numFmtId="0" fontId="0" fillId="0" borderId="7" xfId="0" applyFont="1" applyBorder="1"/>
    <xf numFmtId="0" fontId="0" fillId="5" borderId="2" xfId="0" applyFont="1" applyFill="1" applyBorder="1"/>
    <xf numFmtId="0" fontId="0" fillId="5" borderId="13" xfId="0" applyFont="1" applyFill="1" applyBorder="1"/>
    <xf numFmtId="2" fontId="0" fillId="5" borderId="13" xfId="0" applyNumberFormat="1" applyFont="1" applyFill="1" applyBorder="1"/>
    <xf numFmtId="0" fontId="0" fillId="5" borderId="3" xfId="0" applyFont="1" applyFill="1" applyBorder="1"/>
    <xf numFmtId="0" fontId="0" fillId="5" borderId="11" xfId="0" applyFont="1" applyFill="1" applyBorder="1"/>
    <xf numFmtId="0" fontId="0" fillId="0" borderId="11" xfId="0" applyFont="1" applyBorder="1"/>
    <xf numFmtId="0" fontId="0" fillId="5" borderId="4" xfId="0" applyFont="1" applyFill="1" applyBorder="1"/>
    <xf numFmtId="0" fontId="0" fillId="5" borderId="5" xfId="0" applyFont="1" applyFill="1" applyBorder="1"/>
    <xf numFmtId="0" fontId="0" fillId="5" borderId="6" xfId="0" applyFont="1" applyFill="1" applyBorder="1"/>
    <xf numFmtId="0" fontId="0" fillId="5" borderId="12" xfId="0" applyFont="1" applyFill="1" applyBorder="1"/>
    <xf numFmtId="0" fontId="0" fillId="5" borderId="8" xfId="0" applyFont="1" applyFill="1" applyBorder="1"/>
    <xf numFmtId="0" fontId="0" fillId="0" borderId="12" xfId="0" applyFont="1" applyBorder="1"/>
    <xf numFmtId="0" fontId="0" fillId="2" borderId="2" xfId="0" applyFont="1" applyFill="1" applyBorder="1"/>
    <xf numFmtId="0" fontId="0" fillId="2" borderId="13" xfId="0" applyFont="1" applyFill="1" applyBorder="1"/>
    <xf numFmtId="0" fontId="0" fillId="2" borderId="3" xfId="0" applyFont="1" applyFill="1" applyBorder="1"/>
    <xf numFmtId="0" fontId="0" fillId="2" borderId="11" xfId="0" applyFont="1" applyFill="1" applyBorder="1"/>
    <xf numFmtId="0" fontId="0" fillId="2" borderId="5" xfId="0" applyFont="1" applyFill="1" applyBorder="1"/>
    <xf numFmtId="0" fontId="0" fillId="2" borderId="4" xfId="0" applyFont="1" applyFill="1" applyBorder="1"/>
    <xf numFmtId="0" fontId="0" fillId="2" borderId="6" xfId="0" applyFont="1" applyFill="1" applyBorder="1"/>
    <xf numFmtId="0" fontId="0" fillId="2" borderId="12" xfId="0" applyFont="1" applyFill="1" applyBorder="1"/>
    <xf numFmtId="0" fontId="0" fillId="2" borderId="8" xfId="0" applyFont="1" applyFill="1" applyBorder="1"/>
    <xf numFmtId="0" fontId="0" fillId="6" borderId="4" xfId="0" applyFont="1" applyFill="1" applyBorder="1"/>
    <xf numFmtId="0" fontId="0" fillId="6" borderId="11" xfId="0" applyFont="1" applyFill="1" applyBorder="1"/>
    <xf numFmtId="2" fontId="0" fillId="6" borderId="11" xfId="0" applyNumberFormat="1" applyFont="1" applyFill="1" applyBorder="1"/>
    <xf numFmtId="0" fontId="0" fillId="6" borderId="5" xfId="0" applyFont="1" applyFill="1" applyBorder="1"/>
    <xf numFmtId="0" fontId="0" fillId="6" borderId="6" xfId="0" applyFont="1" applyFill="1" applyBorder="1"/>
    <xf numFmtId="0" fontId="0" fillId="6" borderId="12" xfId="0" applyFont="1" applyFill="1" applyBorder="1"/>
    <xf numFmtId="0" fontId="0" fillId="6" borderId="8" xfId="0" applyFont="1" applyFill="1" applyBorder="1"/>
    <xf numFmtId="0" fontId="13" fillId="5" borderId="13" xfId="1" applyFont="1" applyFill="1" applyBorder="1"/>
    <xf numFmtId="0" fontId="13" fillId="5" borderId="11" xfId="1" applyFont="1" applyFill="1" applyBorder="1"/>
    <xf numFmtId="0" fontId="13" fillId="5" borderId="5" xfId="1" applyFont="1" applyFill="1" applyBorder="1"/>
    <xf numFmtId="0" fontId="13" fillId="5" borderId="12" xfId="1" applyFont="1" applyFill="1" applyBorder="1"/>
    <xf numFmtId="0" fontId="13" fillId="5" borderId="8" xfId="1" applyFont="1" applyFill="1" applyBorder="1"/>
    <xf numFmtId="0" fontId="13" fillId="2" borderId="13" xfId="1" applyFont="1" applyFill="1" applyBorder="1"/>
    <xf numFmtId="0" fontId="13" fillId="2" borderId="11" xfId="1" applyFont="1" applyFill="1" applyBorder="1"/>
    <xf numFmtId="0" fontId="13" fillId="2" borderId="5" xfId="1" applyFont="1" applyFill="1" applyBorder="1"/>
    <xf numFmtId="0" fontId="13" fillId="2" borderId="12" xfId="1" applyFont="1" applyFill="1" applyBorder="1"/>
    <xf numFmtId="0" fontId="13" fillId="2" borderId="8" xfId="1" applyFont="1" applyFill="1" applyBorder="1"/>
    <xf numFmtId="0" fontId="13" fillId="6" borderId="11" xfId="1" applyFont="1" applyFill="1" applyBorder="1"/>
    <xf numFmtId="0" fontId="13" fillId="6" borderId="5" xfId="1" applyFont="1" applyFill="1" applyBorder="1"/>
    <xf numFmtId="0" fontId="13" fillId="6" borderId="12" xfId="1" applyFont="1" applyFill="1" applyBorder="1"/>
    <xf numFmtId="0" fontId="13" fillId="6" borderId="8" xfId="1" applyFont="1" applyFill="1" applyBorder="1"/>
    <xf numFmtId="0" fontId="13" fillId="5" borderId="2" xfId="1" applyFont="1" applyFill="1" applyBorder="1"/>
    <xf numFmtId="0" fontId="13" fillId="5" borderId="4" xfId="1" applyFont="1" applyFill="1" applyBorder="1"/>
    <xf numFmtId="0" fontId="13" fillId="5" borderId="6" xfId="1" applyFont="1" applyFill="1" applyBorder="1"/>
    <xf numFmtId="0" fontId="13" fillId="2" borderId="2" xfId="1" applyFont="1" applyFill="1" applyBorder="1"/>
    <xf numFmtId="0" fontId="13" fillId="2" borderId="4" xfId="1" applyFont="1" applyFill="1" applyBorder="1"/>
    <xf numFmtId="0" fontId="13" fillId="2" borderId="6" xfId="1" applyFont="1" applyFill="1" applyBorder="1"/>
    <xf numFmtId="0" fontId="13" fillId="6" borderId="4" xfId="1" applyFont="1" applyFill="1" applyBorder="1"/>
    <xf numFmtId="0" fontId="13" fillId="6" borderId="6" xfId="1" applyFont="1" applyFill="1" applyBorder="1"/>
    <xf numFmtId="0" fontId="0" fillId="0" borderId="14" xfId="0" applyFont="1" applyBorder="1"/>
    <xf numFmtId="0" fontId="0" fillId="5" borderId="23" xfId="0" applyFont="1" applyFill="1" applyBorder="1"/>
    <xf numFmtId="0" fontId="0" fillId="5" borderId="15" xfId="0" applyFont="1" applyFill="1" applyBorder="1"/>
    <xf numFmtId="0" fontId="0" fillId="4" borderId="15" xfId="0" applyFont="1" applyFill="1" applyBorder="1"/>
    <xf numFmtId="0" fontId="0" fillId="4" borderId="18" xfId="0" applyFont="1" applyFill="1" applyBorder="1"/>
    <xf numFmtId="0" fontId="0" fillId="2" borderId="38" xfId="0" applyFont="1" applyFill="1" applyBorder="1"/>
    <xf numFmtId="0" fontId="0" fillId="2" borderId="0" xfId="0" applyFont="1" applyFill="1" applyBorder="1"/>
    <xf numFmtId="0" fontId="0" fillId="4" borderId="11" xfId="0" applyFont="1" applyFill="1" applyBorder="1"/>
    <xf numFmtId="0" fontId="0" fillId="4" borderId="33" xfId="0" applyFont="1" applyFill="1" applyBorder="1"/>
    <xf numFmtId="0" fontId="0" fillId="2" borderId="24" xfId="0" applyFont="1" applyFill="1" applyBorder="1"/>
    <xf numFmtId="0" fontId="0" fillId="4" borderId="12" xfId="0" applyFont="1" applyFill="1" applyBorder="1"/>
    <xf numFmtId="0" fontId="0" fillId="4" borderId="20" xfId="0" applyFont="1" applyFill="1" applyBorder="1"/>
    <xf numFmtId="0" fontId="0" fillId="6" borderId="0" xfId="0" applyFont="1" applyFill="1" applyBorder="1"/>
    <xf numFmtId="0" fontId="0" fillId="6" borderId="17" xfId="0" applyFont="1" applyFill="1" applyBorder="1"/>
    <xf numFmtId="0" fontId="0" fillId="6" borderId="21" xfId="0" applyFont="1" applyFill="1" applyBorder="1"/>
    <xf numFmtId="0" fontId="0" fillId="4" borderId="21" xfId="0" applyFont="1" applyFill="1" applyBorder="1"/>
    <xf numFmtId="0" fontId="0" fillId="4" borderId="34" xfId="0" applyFont="1" applyFill="1" applyBorder="1"/>
    <xf numFmtId="0" fontId="0" fillId="3" borderId="13" xfId="0" applyFont="1" applyFill="1" applyBorder="1"/>
    <xf numFmtId="0" fontId="0" fillId="3" borderId="3" xfId="0" applyFont="1" applyFill="1" applyBorder="1"/>
    <xf numFmtId="0" fontId="0" fillId="3" borderId="11" xfId="0" applyFont="1" applyFill="1" applyBorder="1"/>
    <xf numFmtId="0" fontId="0" fillId="3" borderId="5" xfId="0" applyFont="1" applyFill="1" applyBorder="1"/>
    <xf numFmtId="0" fontId="0" fillId="3" borderId="12" xfId="0" applyFont="1" applyFill="1" applyBorder="1"/>
    <xf numFmtId="0" fontId="0" fillId="3" borderId="8" xfId="0" applyFont="1" applyFill="1" applyBorder="1"/>
    <xf numFmtId="0" fontId="0" fillId="0" borderId="16" xfId="0" applyFont="1" applyBorder="1"/>
    <xf numFmtId="0" fontId="0" fillId="0" borderId="17" xfId="0" applyFont="1" applyBorder="1"/>
    <xf numFmtId="0" fontId="0" fillId="0" borderId="25" xfId="0" applyFont="1" applyBorder="1"/>
    <xf numFmtId="0" fontId="0" fillId="5" borderId="7" xfId="0" applyFont="1" applyFill="1" applyBorder="1"/>
    <xf numFmtId="0" fontId="0" fillId="4" borderId="19" xfId="0" applyFont="1" applyFill="1" applyBorder="1"/>
    <xf numFmtId="0" fontId="0" fillId="2" borderId="7" xfId="0" applyFont="1" applyFill="1" applyBorder="1"/>
    <xf numFmtId="0" fontId="0" fillId="6" borderId="32" xfId="0" applyFont="1" applyFill="1" applyBorder="1"/>
    <xf numFmtId="0" fontId="0" fillId="4" borderId="22" xfId="0" applyFont="1" applyFill="1" applyBorder="1"/>
    <xf numFmtId="0" fontId="1" fillId="0" borderId="0" xfId="0" applyFont="1"/>
    <xf numFmtId="0" fontId="3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0" fillId="0" borderId="0" xfId="0" applyFont="1" applyAlignment="1">
      <alignment horizontal="left"/>
    </xf>
    <xf numFmtId="0" fontId="3" fillId="4" borderId="1" xfId="0" applyFont="1" applyFill="1" applyBorder="1" applyAlignment="1">
      <alignment horizontal="left"/>
    </xf>
    <xf numFmtId="0" fontId="14" fillId="5" borderId="2" xfId="1" applyFont="1" applyFill="1" applyBorder="1"/>
    <xf numFmtId="0" fontId="14" fillId="5" borderId="13" xfId="1" applyFont="1" applyFill="1" applyBorder="1"/>
    <xf numFmtId="0" fontId="14" fillId="5" borderId="4" xfId="1" applyFont="1" applyFill="1" applyBorder="1"/>
    <xf numFmtId="0" fontId="14" fillId="5" borderId="11" xfId="1" applyFont="1" applyFill="1" applyBorder="1"/>
    <xf numFmtId="0" fontId="14" fillId="5" borderId="5" xfId="1" applyFont="1" applyFill="1" applyBorder="1"/>
    <xf numFmtId="0" fontId="14" fillId="5" borderId="6" xfId="1" applyFont="1" applyFill="1" applyBorder="1"/>
    <xf numFmtId="0" fontId="14" fillId="5" borderId="12" xfId="1" applyFont="1" applyFill="1" applyBorder="1"/>
    <xf numFmtId="0" fontId="14" fillId="5" borderId="8" xfId="1" applyFont="1" applyFill="1" applyBorder="1"/>
    <xf numFmtId="0" fontId="14" fillId="2" borderId="2" xfId="1" applyFont="1" applyFill="1" applyBorder="1"/>
    <xf numFmtId="0" fontId="14" fillId="2" borderId="11" xfId="1" applyFont="1" applyFill="1" applyBorder="1"/>
    <xf numFmtId="0" fontId="14" fillId="2" borderId="4" xfId="1" applyFont="1" applyFill="1" applyBorder="1"/>
    <xf numFmtId="0" fontId="14" fillId="2" borderId="5" xfId="1" applyFont="1" applyFill="1" applyBorder="1"/>
    <xf numFmtId="0" fontId="14" fillId="2" borderId="6" xfId="1" applyFont="1" applyFill="1" applyBorder="1"/>
    <xf numFmtId="0" fontId="14" fillId="2" borderId="12" xfId="1" applyFont="1" applyFill="1" applyBorder="1"/>
    <xf numFmtId="0" fontId="14" fillId="2" borderId="8" xfId="1" applyFont="1" applyFill="1" applyBorder="1"/>
    <xf numFmtId="0" fontId="14" fillId="6" borderId="4" xfId="1" applyFont="1" applyFill="1" applyBorder="1"/>
    <xf numFmtId="0" fontId="14" fillId="6" borderId="11" xfId="1" applyFont="1" applyFill="1" applyBorder="1"/>
    <xf numFmtId="0" fontId="14" fillId="6" borderId="5" xfId="1" applyFont="1" applyFill="1" applyBorder="1"/>
    <xf numFmtId="0" fontId="14" fillId="6" borderId="6" xfId="1" applyFont="1" applyFill="1" applyBorder="1"/>
    <xf numFmtId="0" fontId="14" fillId="6" borderId="12" xfId="1" applyFont="1" applyFill="1" applyBorder="1"/>
    <xf numFmtId="0" fontId="14" fillId="6" borderId="8" xfId="1" applyFont="1" applyFill="1" applyBorder="1"/>
  </cellXfs>
  <cellStyles count="1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opLeftCell="A42" workbookViewId="0">
      <selection activeCell="H65" sqref="H65"/>
    </sheetView>
  </sheetViews>
  <sheetFormatPr baseColWidth="10" defaultColWidth="8.83203125" defaultRowHeight="14" x14ac:dyDescent="0"/>
  <cols>
    <col min="1" max="1" width="13" style="27" customWidth="1"/>
    <col min="2" max="5" width="8.83203125" style="27"/>
    <col min="6" max="6" width="13" style="27" customWidth="1"/>
    <col min="7" max="10" width="8.83203125" style="27"/>
    <col min="11" max="11" width="13" style="27" customWidth="1"/>
    <col min="12" max="16" width="8.83203125" style="27"/>
    <col min="17" max="17" width="9.83203125" style="27" customWidth="1"/>
    <col min="18" max="16384" width="8.83203125" style="27"/>
  </cols>
  <sheetData>
    <row r="1" spans="1:17" ht="18">
      <c r="A1" s="10" t="s">
        <v>28</v>
      </c>
    </row>
    <row r="2" spans="1:17" ht="15">
      <c r="A2" s="26" t="s">
        <v>24</v>
      </c>
      <c r="B2" s="9" t="s">
        <v>31</v>
      </c>
    </row>
    <row r="3" spans="1:17">
      <c r="A3" s="4"/>
    </row>
    <row r="4" spans="1:17">
      <c r="A4" s="4" t="s">
        <v>12</v>
      </c>
    </row>
    <row r="5" spans="1:17">
      <c r="A5" s="28"/>
      <c r="F5" s="28"/>
    </row>
    <row r="6" spans="1:17">
      <c r="A6" s="11" t="s">
        <v>2</v>
      </c>
      <c r="B6" s="22" t="s">
        <v>27</v>
      </c>
      <c r="C6" s="7" t="s">
        <v>0</v>
      </c>
      <c r="D6" s="3" t="s">
        <v>29</v>
      </c>
      <c r="F6" s="11" t="s">
        <v>2</v>
      </c>
      <c r="G6" s="23" t="s">
        <v>25</v>
      </c>
      <c r="H6" s="3" t="s">
        <v>0</v>
      </c>
      <c r="I6" s="1" t="s">
        <v>29</v>
      </c>
      <c r="K6" s="3" t="s">
        <v>2</v>
      </c>
      <c r="L6" s="3" t="s">
        <v>7</v>
      </c>
      <c r="M6" s="3" t="s">
        <v>8</v>
      </c>
      <c r="N6" s="3" t="s">
        <v>9</v>
      </c>
      <c r="O6" s="3" t="s">
        <v>29</v>
      </c>
      <c r="P6" s="3" t="s">
        <v>30</v>
      </c>
      <c r="Q6" s="5" t="s">
        <v>11</v>
      </c>
    </row>
    <row r="7" spans="1:17">
      <c r="A7" s="29" t="s">
        <v>1</v>
      </c>
      <c r="B7" s="30">
        <v>24.7</v>
      </c>
      <c r="C7" s="31">
        <f>AVERAGE(B7:B9)</f>
        <v>24.666666666666668</v>
      </c>
      <c r="D7" s="32">
        <f>STDEV(B7:B9)</f>
        <v>7.571877794400407E-2</v>
      </c>
      <c r="F7" s="30" t="s">
        <v>1</v>
      </c>
      <c r="G7" s="30">
        <v>16.350000000000001</v>
      </c>
      <c r="H7" s="30">
        <f>AVERAGE(G7:G9)</f>
        <v>16.429999999999996</v>
      </c>
      <c r="I7" s="32">
        <f>STDEV(G7:G9)</f>
        <v>7.2111025509278254E-2</v>
      </c>
      <c r="K7" s="33" t="s">
        <v>1</v>
      </c>
      <c r="L7" s="33">
        <f>B7-G7</f>
        <v>8.3499999999999979</v>
      </c>
      <c r="M7" s="33">
        <f>POWER(2,-L7)</f>
        <v>3.064781632409187E-3</v>
      </c>
      <c r="N7" s="34">
        <f>AVERAGE(M7:M9)</f>
        <v>3.3247739491213623E-3</v>
      </c>
      <c r="O7" s="34">
        <f>STDEV(M7:M9)</f>
        <v>3.1148921822547396E-4</v>
      </c>
      <c r="P7" s="34">
        <f>O7/SQRT(3)</f>
        <v>1.7983838399214348E-4</v>
      </c>
      <c r="Q7" s="86">
        <f>N7/$N$7</f>
        <v>1</v>
      </c>
    </row>
    <row r="8" spans="1:17">
      <c r="A8" s="35" t="s">
        <v>1</v>
      </c>
      <c r="B8" s="33">
        <v>24.72</v>
      </c>
      <c r="C8" s="33"/>
      <c r="D8" s="36"/>
      <c r="F8" s="33" t="s">
        <v>1</v>
      </c>
      <c r="G8" s="33">
        <v>16.45</v>
      </c>
      <c r="H8" s="33"/>
      <c r="I8" s="36"/>
      <c r="K8" s="33" t="s">
        <v>1</v>
      </c>
      <c r="L8" s="33">
        <f t="shared" ref="L8:L21" si="0">B8-G8</f>
        <v>8.27</v>
      </c>
      <c r="M8" s="33">
        <f t="shared" ref="M8:M21" si="1">POWER(2,-L8)</f>
        <v>3.2395294758376632E-3</v>
      </c>
      <c r="N8" s="34"/>
      <c r="O8" s="34"/>
      <c r="P8" s="34"/>
      <c r="Q8" s="86"/>
    </row>
    <row r="9" spans="1:17">
      <c r="A9" s="37" t="s">
        <v>1</v>
      </c>
      <c r="B9" s="38">
        <v>24.58</v>
      </c>
      <c r="C9" s="38"/>
      <c r="D9" s="39"/>
      <c r="F9" s="38" t="s">
        <v>1</v>
      </c>
      <c r="G9" s="38">
        <v>16.489999999999998</v>
      </c>
      <c r="H9" s="38"/>
      <c r="I9" s="39"/>
      <c r="K9" s="38" t="s">
        <v>1</v>
      </c>
      <c r="L9" s="38">
        <f t="shared" si="0"/>
        <v>8.09</v>
      </c>
      <c r="M9" s="38">
        <f t="shared" si="1"/>
        <v>3.6700107391172353E-3</v>
      </c>
      <c r="N9" s="40"/>
      <c r="O9" s="40"/>
      <c r="P9" s="40"/>
      <c r="Q9" s="89"/>
    </row>
    <row r="10" spans="1:17">
      <c r="A10" s="41" t="s">
        <v>3</v>
      </c>
      <c r="B10" s="42">
        <v>27.87</v>
      </c>
      <c r="C10" s="42">
        <f>AVERAGE(B10:B12)</f>
        <v>27.866666666666664</v>
      </c>
      <c r="D10" s="43">
        <f>STDEV(B10:B12)</f>
        <v>7.5055534994652423E-2</v>
      </c>
      <c r="F10" s="42" t="s">
        <v>3</v>
      </c>
      <c r="G10" s="44">
        <v>16.55</v>
      </c>
      <c r="H10" s="44">
        <f>AVERAGE(G10:G12)</f>
        <v>16.593333333333334</v>
      </c>
      <c r="I10" s="45">
        <f>STDEV(G10:G12)</f>
        <v>3.7859388972001647E-2</v>
      </c>
      <c r="K10" s="44" t="s">
        <v>3</v>
      </c>
      <c r="L10" s="44">
        <f t="shared" si="0"/>
        <v>11.32</v>
      </c>
      <c r="M10" s="44">
        <f t="shared" si="1"/>
        <v>3.9114740116680773E-4</v>
      </c>
      <c r="N10" s="34">
        <f>AVERAGE(M10:M12)</f>
        <v>4.0443404158038731E-4</v>
      </c>
      <c r="O10" s="34">
        <f>STDEV(M10:M12)</f>
        <v>2.3013136258217831E-5</v>
      </c>
      <c r="P10" s="34">
        <f>O10/SQRT(3)</f>
        <v>1.3286640413579603E-5</v>
      </c>
      <c r="Q10" s="86">
        <f>N10/$N$7</f>
        <v>0.12164256811723007</v>
      </c>
    </row>
    <row r="11" spans="1:17">
      <c r="A11" s="46" t="s">
        <v>3</v>
      </c>
      <c r="B11" s="44">
        <v>27.94</v>
      </c>
      <c r="C11" s="44"/>
      <c r="D11" s="45"/>
      <c r="F11" s="44" t="s">
        <v>3</v>
      </c>
      <c r="G11" s="44">
        <v>16.62</v>
      </c>
      <c r="H11" s="44"/>
      <c r="I11" s="45"/>
      <c r="K11" s="44" t="s">
        <v>3</v>
      </c>
      <c r="L11" s="44">
        <f t="shared" si="0"/>
        <v>11.32</v>
      </c>
      <c r="M11" s="44">
        <f t="shared" si="1"/>
        <v>3.9114740116680773E-4</v>
      </c>
      <c r="N11" s="34"/>
      <c r="O11" s="34"/>
      <c r="P11" s="34"/>
      <c r="Q11" s="86"/>
    </row>
    <row r="12" spans="1:17">
      <c r="A12" s="46" t="s">
        <v>3</v>
      </c>
      <c r="B12" s="44">
        <v>27.79</v>
      </c>
      <c r="C12" s="44"/>
      <c r="D12" s="45"/>
      <c r="F12" s="44" t="s">
        <v>3</v>
      </c>
      <c r="G12" s="44">
        <v>16.61</v>
      </c>
      <c r="H12" s="44"/>
      <c r="I12" s="45"/>
      <c r="K12" s="44" t="s">
        <v>3</v>
      </c>
      <c r="L12" s="44">
        <f t="shared" si="0"/>
        <v>11.18</v>
      </c>
      <c r="M12" s="44">
        <f t="shared" si="1"/>
        <v>4.3100732240754653E-4</v>
      </c>
      <c r="N12" s="34"/>
      <c r="O12" s="34"/>
      <c r="P12" s="34"/>
      <c r="Q12" s="86"/>
    </row>
    <row r="13" spans="1:17">
      <c r="A13" s="46" t="s">
        <v>4</v>
      </c>
      <c r="B13" s="44">
        <v>27.35</v>
      </c>
      <c r="C13" s="44">
        <f>AVERAGE(B13:B15)</f>
        <v>27.209999999999997</v>
      </c>
      <c r="D13" s="45">
        <f>STDEV(B13:B15)</f>
        <v>0.12124355652982191</v>
      </c>
      <c r="F13" s="44" t="s">
        <v>4</v>
      </c>
      <c r="G13" s="44">
        <v>16.05</v>
      </c>
      <c r="H13" s="44">
        <f>AVERAGE(G13:G15)</f>
        <v>15.969999999999999</v>
      </c>
      <c r="I13" s="45">
        <f>STDEV(G13:G15)</f>
        <v>7.0000000000000534E-2</v>
      </c>
      <c r="K13" s="44" t="s">
        <v>4</v>
      </c>
      <c r="L13" s="44">
        <f t="shared" si="0"/>
        <v>11.3</v>
      </c>
      <c r="M13" s="44">
        <f t="shared" si="1"/>
        <v>3.966076154083181E-4</v>
      </c>
      <c r="N13" s="34">
        <f>AVERAGE(M13:M15)</f>
        <v>4.1363417905112524E-4</v>
      </c>
      <c r="O13" s="34">
        <f>STDEV(M13:M15)</f>
        <v>1.5032954065817432E-5</v>
      </c>
      <c r="P13" s="34">
        <f>O13/SQRT(3)</f>
        <v>8.6792800766149741E-6</v>
      </c>
      <c r="Q13" s="86">
        <f>N13/$N$7</f>
        <v>0.12440971488014585</v>
      </c>
    </row>
    <row r="14" spans="1:17">
      <c r="A14" s="46" t="s">
        <v>4</v>
      </c>
      <c r="B14" s="44">
        <v>27.14</v>
      </c>
      <c r="C14" s="44"/>
      <c r="D14" s="45"/>
      <c r="F14" s="44" t="s">
        <v>4</v>
      </c>
      <c r="G14" s="44">
        <v>15.92</v>
      </c>
      <c r="H14" s="44"/>
      <c r="I14" s="45"/>
      <c r="K14" s="44" t="s">
        <v>4</v>
      </c>
      <c r="L14" s="44">
        <f t="shared" si="0"/>
        <v>11.22</v>
      </c>
      <c r="M14" s="44">
        <f t="shared" si="1"/>
        <v>4.1922140451062205E-4</v>
      </c>
      <c r="N14" s="34"/>
      <c r="O14" s="34"/>
      <c r="P14" s="34"/>
      <c r="Q14" s="86"/>
    </row>
    <row r="15" spans="1:17">
      <c r="A15" s="47" t="s">
        <v>4</v>
      </c>
      <c r="B15" s="48">
        <v>27.14</v>
      </c>
      <c r="C15" s="48"/>
      <c r="D15" s="49"/>
      <c r="F15" s="48" t="s">
        <v>4</v>
      </c>
      <c r="G15" s="48">
        <v>15.94</v>
      </c>
      <c r="H15" s="48"/>
      <c r="I15" s="49"/>
      <c r="K15" s="48" t="s">
        <v>4</v>
      </c>
      <c r="L15" s="48">
        <f t="shared" si="0"/>
        <v>11.200000000000001</v>
      </c>
      <c r="M15" s="48">
        <f t="shared" si="1"/>
        <v>4.2507351723443561E-4</v>
      </c>
      <c r="N15" s="40"/>
      <c r="O15" s="40"/>
      <c r="P15" s="40"/>
      <c r="Q15" s="89"/>
    </row>
    <row r="16" spans="1:17">
      <c r="A16" s="50" t="s">
        <v>5</v>
      </c>
      <c r="B16" s="51">
        <v>24.94</v>
      </c>
      <c r="C16" s="52">
        <f>AVERAGE(B16:B18)</f>
        <v>24.906666666666666</v>
      </c>
      <c r="D16" s="53">
        <f>STDEV(B16:B18)</f>
        <v>4.932882862316202E-2</v>
      </c>
      <c r="F16" s="51" t="s">
        <v>5</v>
      </c>
      <c r="G16" s="51">
        <v>16.21</v>
      </c>
      <c r="H16" s="51">
        <f>AVERAGE(G16:G18)</f>
        <v>16.213333333333335</v>
      </c>
      <c r="I16" s="53">
        <f>STDEV(G16:G18)</f>
        <v>5.7735026918951087E-3</v>
      </c>
      <c r="K16" s="51" t="s">
        <v>5</v>
      </c>
      <c r="L16" s="51">
        <f t="shared" si="0"/>
        <v>8.73</v>
      </c>
      <c r="M16" s="51">
        <f t="shared" si="1"/>
        <v>2.3550934134585169E-3</v>
      </c>
      <c r="N16" s="34">
        <f>AVERAGE(M16:M18)</f>
        <v>2.4165846373344619E-3</v>
      </c>
      <c r="O16" s="34">
        <f>STDEV(M16:M18)</f>
        <v>7.9747107565176554E-5</v>
      </c>
      <c r="P16" s="34">
        <f>O16/SQRT(3)</f>
        <v>4.6042014019848729E-5</v>
      </c>
      <c r="Q16" s="86">
        <f>N16/$N$7</f>
        <v>0.72684178663427401</v>
      </c>
    </row>
    <row r="17" spans="1:17">
      <c r="A17" s="50" t="s">
        <v>5</v>
      </c>
      <c r="B17" s="51">
        <v>24.93</v>
      </c>
      <c r="C17" s="51"/>
      <c r="D17" s="53"/>
      <c r="F17" s="51" t="s">
        <v>5</v>
      </c>
      <c r="G17" s="51">
        <v>16.22</v>
      </c>
      <c r="H17" s="51"/>
      <c r="I17" s="53"/>
      <c r="K17" s="51" t="s">
        <v>5</v>
      </c>
      <c r="L17" s="51">
        <f t="shared" si="0"/>
        <v>8.7100000000000009</v>
      </c>
      <c r="M17" s="51">
        <f t="shared" si="1"/>
        <v>2.3879692923673211E-3</v>
      </c>
      <c r="N17" s="34"/>
      <c r="O17" s="34"/>
      <c r="P17" s="34"/>
      <c r="Q17" s="86"/>
    </row>
    <row r="18" spans="1:17">
      <c r="A18" s="50" t="s">
        <v>5</v>
      </c>
      <c r="B18" s="51">
        <v>24.85</v>
      </c>
      <c r="C18" s="51"/>
      <c r="D18" s="53"/>
      <c r="F18" s="51" t="s">
        <v>5</v>
      </c>
      <c r="G18" s="51">
        <v>16.21</v>
      </c>
      <c r="H18" s="51"/>
      <c r="I18" s="53"/>
      <c r="K18" s="51" t="s">
        <v>5</v>
      </c>
      <c r="L18" s="51">
        <f t="shared" si="0"/>
        <v>8.64</v>
      </c>
      <c r="M18" s="51">
        <f t="shared" si="1"/>
        <v>2.506691206177547E-3</v>
      </c>
      <c r="N18" s="34"/>
      <c r="O18" s="34"/>
      <c r="P18" s="34"/>
      <c r="Q18" s="86"/>
    </row>
    <row r="19" spans="1:17">
      <c r="A19" s="50" t="s">
        <v>6</v>
      </c>
      <c r="B19" s="51">
        <v>24.9</v>
      </c>
      <c r="C19" s="53">
        <f>AVERAGE(B19:B21)</f>
        <v>24.849999999999998</v>
      </c>
      <c r="D19" s="51">
        <f>STDEV(B19:B21)</f>
        <v>7.8102496759065332E-2</v>
      </c>
      <c r="F19" s="51" t="s">
        <v>6</v>
      </c>
      <c r="G19" s="51">
        <v>16.579999999999998</v>
      </c>
      <c r="H19" s="51">
        <f>AVERAGE(G19:G21)</f>
        <v>16.606666666666669</v>
      </c>
      <c r="I19" s="53">
        <f>STDEV(G19:G21)</f>
        <v>2.309401076758659E-2</v>
      </c>
      <c r="K19" s="51" t="s">
        <v>6</v>
      </c>
      <c r="L19" s="51">
        <f t="shared" si="0"/>
        <v>8.32</v>
      </c>
      <c r="M19" s="51">
        <f t="shared" si="1"/>
        <v>3.1291792093344601E-3</v>
      </c>
      <c r="N19" s="34">
        <f>AVERAGE(M19:M21)</f>
        <v>3.3045684618765946E-3</v>
      </c>
      <c r="O19" s="34">
        <f>STDEV(M19:M21)</f>
        <v>2.154033397134948E-4</v>
      </c>
      <c r="P19" s="34">
        <f>O19/SQRT(3)</f>
        <v>1.2436317616793064E-4</v>
      </c>
      <c r="Q19" s="86">
        <f>N19/$N$7</f>
        <v>0.99392274856758089</v>
      </c>
    </row>
    <row r="20" spans="1:17">
      <c r="A20" s="50" t="s">
        <v>6</v>
      </c>
      <c r="B20" s="51">
        <v>24.89</v>
      </c>
      <c r="C20" s="53"/>
      <c r="D20" s="53"/>
      <c r="F20" s="51" t="s">
        <v>6</v>
      </c>
      <c r="G20" s="51">
        <v>16.62</v>
      </c>
      <c r="H20" s="51"/>
      <c r="I20" s="53"/>
      <c r="K20" s="51" t="s">
        <v>6</v>
      </c>
      <c r="L20" s="51">
        <f t="shared" si="0"/>
        <v>8.27</v>
      </c>
      <c r="M20" s="51">
        <f t="shared" si="1"/>
        <v>3.2395294758376632E-3</v>
      </c>
      <c r="N20" s="34"/>
      <c r="O20" s="34"/>
      <c r="P20" s="34"/>
      <c r="Q20" s="86"/>
    </row>
    <row r="21" spans="1:17">
      <c r="A21" s="54" t="s">
        <v>6</v>
      </c>
      <c r="B21" s="55">
        <v>24.76</v>
      </c>
      <c r="C21" s="56"/>
      <c r="D21" s="56"/>
      <c r="F21" s="55" t="s">
        <v>6</v>
      </c>
      <c r="G21" s="55">
        <v>16.62</v>
      </c>
      <c r="H21" s="55"/>
      <c r="I21" s="56"/>
      <c r="K21" s="55" t="s">
        <v>6</v>
      </c>
      <c r="L21" s="55">
        <f t="shared" si="0"/>
        <v>8.14</v>
      </c>
      <c r="M21" s="55">
        <f t="shared" si="1"/>
        <v>3.5449967004576597E-3</v>
      </c>
      <c r="N21" s="40"/>
      <c r="O21" s="40"/>
      <c r="P21" s="40"/>
      <c r="Q21" s="89"/>
    </row>
    <row r="23" spans="1:17">
      <c r="A23" s="4" t="s">
        <v>13</v>
      </c>
    </row>
    <row r="25" spans="1:17">
      <c r="A25" s="3" t="s">
        <v>2</v>
      </c>
      <c r="B25" s="22" t="s">
        <v>27</v>
      </c>
      <c r="C25" s="7" t="s">
        <v>0</v>
      </c>
      <c r="D25" s="1" t="s">
        <v>29</v>
      </c>
      <c r="F25" s="3" t="s">
        <v>2</v>
      </c>
      <c r="G25" s="22" t="s">
        <v>25</v>
      </c>
      <c r="H25" s="7" t="s">
        <v>0</v>
      </c>
      <c r="I25" s="1" t="s">
        <v>29</v>
      </c>
      <c r="K25" s="3" t="s">
        <v>2</v>
      </c>
      <c r="L25" s="3" t="s">
        <v>7</v>
      </c>
      <c r="M25" s="3" t="s">
        <v>8</v>
      </c>
      <c r="N25" s="3" t="s">
        <v>9</v>
      </c>
      <c r="O25" s="3" t="s">
        <v>29</v>
      </c>
      <c r="P25" s="3" t="s">
        <v>30</v>
      </c>
      <c r="Q25" s="5" t="s">
        <v>11</v>
      </c>
    </row>
    <row r="26" spans="1:17">
      <c r="A26" s="29" t="s">
        <v>1</v>
      </c>
      <c r="B26" s="57">
        <v>24.95</v>
      </c>
      <c r="C26" s="30">
        <f>AVERAGE(B26:B28)</f>
        <v>24.959999999999997</v>
      </c>
      <c r="D26" s="32">
        <f>STDEV(B26:B28)</f>
        <v>6.557438524302131E-2</v>
      </c>
      <c r="F26" s="29" t="s">
        <v>1</v>
      </c>
      <c r="G26" s="57">
        <v>15.97</v>
      </c>
      <c r="H26" s="30">
        <f>AVERAGE(G26:G28)</f>
        <v>16.03</v>
      </c>
      <c r="I26" s="32">
        <f>STDEV(G26:G28)</f>
        <v>5.1961524227065209E-2</v>
      </c>
      <c r="K26" s="33" t="s">
        <v>1</v>
      </c>
      <c r="L26" s="33">
        <f>B26-G26</f>
        <v>8.9799999999999986</v>
      </c>
      <c r="M26" s="33">
        <f>POWER(2,-L26)</f>
        <v>1.9803896089649036E-3</v>
      </c>
      <c r="N26" s="34">
        <f>AVERAGE(M26:M28)</f>
        <v>2.0522517861780222E-3</v>
      </c>
      <c r="O26" s="34">
        <f>STDEV(M26:M28)</f>
        <v>1.1275025623684365E-4</v>
      </c>
      <c r="P26" s="34">
        <f>O26/SQRT(3)</f>
        <v>6.509639078954096E-5</v>
      </c>
      <c r="Q26" s="86">
        <f>N26/$N$26</f>
        <v>1</v>
      </c>
    </row>
    <row r="27" spans="1:17">
      <c r="A27" s="35" t="s">
        <v>1</v>
      </c>
      <c r="B27" s="58">
        <v>25.03</v>
      </c>
      <c r="C27" s="58"/>
      <c r="D27" s="59"/>
      <c r="F27" s="35" t="s">
        <v>1</v>
      </c>
      <c r="G27" s="58">
        <v>16.059999999999999</v>
      </c>
      <c r="H27" s="58"/>
      <c r="I27" s="59"/>
      <c r="K27" s="33" t="s">
        <v>1</v>
      </c>
      <c r="L27" s="33">
        <f t="shared" ref="L27:L40" si="2">B27-G27</f>
        <v>8.9700000000000024</v>
      </c>
      <c r="M27" s="33">
        <f t="shared" ref="M27:M40" si="3">POWER(2,-L27)</f>
        <v>1.9941643080218581E-3</v>
      </c>
      <c r="N27" s="34"/>
      <c r="O27" s="34"/>
      <c r="P27" s="34"/>
      <c r="Q27" s="86"/>
    </row>
    <row r="28" spans="1:17">
      <c r="A28" s="37" t="s">
        <v>1</v>
      </c>
      <c r="B28" s="60">
        <v>24.9</v>
      </c>
      <c r="C28" s="60"/>
      <c r="D28" s="61"/>
      <c r="F28" s="37" t="s">
        <v>1</v>
      </c>
      <c r="G28" s="60">
        <v>16.059999999999999</v>
      </c>
      <c r="H28" s="60"/>
      <c r="I28" s="61"/>
      <c r="K28" s="38" t="s">
        <v>1</v>
      </c>
      <c r="L28" s="38">
        <f t="shared" si="2"/>
        <v>8.84</v>
      </c>
      <c r="M28" s="38">
        <f t="shared" si="3"/>
        <v>2.1822014415473047E-3</v>
      </c>
      <c r="N28" s="40"/>
      <c r="O28" s="40"/>
      <c r="P28" s="40"/>
      <c r="Q28" s="89"/>
    </row>
    <row r="29" spans="1:17">
      <c r="A29" s="41" t="s">
        <v>3</v>
      </c>
      <c r="B29" s="62">
        <v>27.28</v>
      </c>
      <c r="C29" s="44">
        <f>AVERAGE(B29:B31)</f>
        <v>27.150000000000002</v>
      </c>
      <c r="D29" s="45">
        <f>STDEV(B29:B31)</f>
        <v>0.11789826122551617</v>
      </c>
      <c r="F29" s="41" t="s">
        <v>3</v>
      </c>
      <c r="G29" s="63">
        <v>15.86</v>
      </c>
      <c r="H29" s="44">
        <f>AVERAGE(G29:G31)</f>
        <v>15.866666666666665</v>
      </c>
      <c r="I29" s="45">
        <f>STDEV(G29:G31)</f>
        <v>5.7735026918961348E-3</v>
      </c>
      <c r="K29" s="44" t="s">
        <v>3</v>
      </c>
      <c r="L29" s="44">
        <f t="shared" si="2"/>
        <v>11.420000000000002</v>
      </c>
      <c r="M29" s="44">
        <f t="shared" si="3"/>
        <v>3.6495342984251401E-4</v>
      </c>
      <c r="N29" s="34">
        <f>AVERAGE(M29:M31)</f>
        <v>4.0218490167022095E-4</v>
      </c>
      <c r="O29" s="34">
        <f>STDEV(M29:M31)</f>
        <v>3.3820308779322035E-5</v>
      </c>
      <c r="P29" s="34">
        <f>O29/SQRT(3)</f>
        <v>1.9526164377817841E-5</v>
      </c>
      <c r="Q29" s="86">
        <f>N29/$N$26</f>
        <v>0.19597249439807943</v>
      </c>
    </row>
    <row r="30" spans="1:17">
      <c r="A30" s="46" t="s">
        <v>3</v>
      </c>
      <c r="B30" s="63">
        <v>27.12</v>
      </c>
      <c r="C30" s="63"/>
      <c r="D30" s="64"/>
      <c r="F30" s="46" t="s">
        <v>3</v>
      </c>
      <c r="G30" s="63">
        <v>15.87</v>
      </c>
      <c r="H30" s="63"/>
      <c r="I30" s="64"/>
      <c r="K30" s="44" t="s">
        <v>3</v>
      </c>
      <c r="L30" s="44">
        <f t="shared" si="2"/>
        <v>11.250000000000002</v>
      </c>
      <c r="M30" s="44">
        <f t="shared" si="3"/>
        <v>4.1059395276060257E-4</v>
      </c>
      <c r="N30" s="34"/>
      <c r="O30" s="34"/>
      <c r="P30" s="34"/>
      <c r="Q30" s="86"/>
    </row>
    <row r="31" spans="1:17">
      <c r="A31" s="46" t="s">
        <v>3</v>
      </c>
      <c r="B31" s="63">
        <v>27.05</v>
      </c>
      <c r="C31" s="63"/>
      <c r="D31" s="64"/>
      <c r="F31" s="46" t="s">
        <v>3</v>
      </c>
      <c r="G31" s="63">
        <v>15.87</v>
      </c>
      <c r="H31" s="63"/>
      <c r="I31" s="64"/>
      <c r="K31" s="44" t="s">
        <v>3</v>
      </c>
      <c r="L31" s="44">
        <f t="shared" si="2"/>
        <v>11.180000000000001</v>
      </c>
      <c r="M31" s="44">
        <f t="shared" si="3"/>
        <v>4.310073224075461E-4</v>
      </c>
      <c r="N31" s="34"/>
      <c r="O31" s="34"/>
      <c r="P31" s="34"/>
      <c r="Q31" s="86"/>
    </row>
    <row r="32" spans="1:17">
      <c r="A32" s="46" t="s">
        <v>4</v>
      </c>
      <c r="B32" s="63">
        <v>27.2</v>
      </c>
      <c r="C32" s="44">
        <f>AVERAGE(B32:B34)</f>
        <v>27.08666666666667</v>
      </c>
      <c r="D32" s="45">
        <f>STDEV(B32:B34)</f>
        <v>0.100166528008777</v>
      </c>
      <c r="F32" s="46" t="s">
        <v>4</v>
      </c>
      <c r="G32" s="63">
        <v>15.99</v>
      </c>
      <c r="H32" s="44">
        <f>AVERAGE(G32:G34)</f>
        <v>15.986666666666666</v>
      </c>
      <c r="I32" s="45">
        <f>STDEV(G32:G34)</f>
        <v>5.7735026918961348E-3</v>
      </c>
      <c r="K32" s="44" t="s">
        <v>4</v>
      </c>
      <c r="L32" s="44">
        <f t="shared" si="2"/>
        <v>11.209999999999999</v>
      </c>
      <c r="M32" s="44">
        <f t="shared" si="3"/>
        <v>4.2213731997454371E-4</v>
      </c>
      <c r="N32" s="34">
        <f>AVERAGE(M32:M34)</f>
        <v>4.5628384339927754E-4</v>
      </c>
      <c r="O32" s="34">
        <f>STDEV(M32:M34)</f>
        <v>3.0688089790262385E-5</v>
      </c>
      <c r="P32" s="34">
        <f>O32/SQRT(3)</f>
        <v>1.7717776901323395E-5</v>
      </c>
      <c r="Q32" s="86">
        <f>N32/$N$26</f>
        <v>0.2223332665476834</v>
      </c>
    </row>
    <row r="33" spans="1:17">
      <c r="A33" s="46" t="s">
        <v>4</v>
      </c>
      <c r="B33" s="63">
        <v>27.05</v>
      </c>
      <c r="C33" s="63"/>
      <c r="D33" s="64"/>
      <c r="F33" s="46" t="s">
        <v>4</v>
      </c>
      <c r="G33" s="63">
        <v>15.98</v>
      </c>
      <c r="H33" s="63"/>
      <c r="I33" s="64"/>
      <c r="K33" s="44" t="s">
        <v>4</v>
      </c>
      <c r="L33" s="44">
        <f t="shared" si="2"/>
        <v>11.07</v>
      </c>
      <c r="M33" s="44">
        <f t="shared" si="3"/>
        <v>4.6515527248239128E-4</v>
      </c>
      <c r="N33" s="34"/>
      <c r="O33" s="34"/>
      <c r="P33" s="34"/>
      <c r="Q33" s="86"/>
    </row>
    <row r="34" spans="1:17">
      <c r="A34" s="47" t="s">
        <v>4</v>
      </c>
      <c r="B34" s="65">
        <v>27.01</v>
      </c>
      <c r="C34" s="65"/>
      <c r="D34" s="66"/>
      <c r="F34" s="47" t="s">
        <v>4</v>
      </c>
      <c r="G34" s="65">
        <v>15.99</v>
      </c>
      <c r="H34" s="65"/>
      <c r="I34" s="66"/>
      <c r="K34" s="48" t="s">
        <v>4</v>
      </c>
      <c r="L34" s="48">
        <f t="shared" si="2"/>
        <v>11.020000000000001</v>
      </c>
      <c r="M34" s="48">
        <f t="shared" si="3"/>
        <v>4.8155893774089772E-4</v>
      </c>
      <c r="N34" s="40"/>
      <c r="O34" s="40"/>
      <c r="P34" s="40"/>
      <c r="Q34" s="89"/>
    </row>
    <row r="35" spans="1:17">
      <c r="A35" s="50" t="s">
        <v>5</v>
      </c>
      <c r="B35" s="67">
        <v>25.21</v>
      </c>
      <c r="C35" s="51">
        <f>AVERAGE(B35:B37)</f>
        <v>25.17</v>
      </c>
      <c r="D35" s="53">
        <f>STDEV(B35:B37)</f>
        <v>3.6055512754640105E-2</v>
      </c>
      <c r="F35" s="50" t="s">
        <v>5</v>
      </c>
      <c r="G35" s="67">
        <v>16.14</v>
      </c>
      <c r="H35" s="51">
        <f>AVERAGE(G35:G37)</f>
        <v>16.136666666666667</v>
      </c>
      <c r="I35" s="53">
        <f>STDEV(G35:G37)</f>
        <v>1.5275252316518365E-2</v>
      </c>
      <c r="K35" s="51" t="s">
        <v>5</v>
      </c>
      <c r="L35" s="51">
        <f t="shared" si="2"/>
        <v>9.07</v>
      </c>
      <c r="M35" s="51">
        <f t="shared" si="3"/>
        <v>1.8606210899295651E-3</v>
      </c>
      <c r="N35" s="34">
        <f>AVERAGE(M35:M37)</f>
        <v>1.9088302070145388E-3</v>
      </c>
      <c r="O35" s="34">
        <f>STDEV(M35:M37)</f>
        <v>4.2284347270681243E-5</v>
      </c>
      <c r="P35" s="34">
        <f>O35/SQRT(3)</f>
        <v>2.4412879279235433E-5</v>
      </c>
      <c r="Q35" s="86">
        <f>N35/$N$26</f>
        <v>0.93011501798686103</v>
      </c>
    </row>
    <row r="36" spans="1:17">
      <c r="A36" s="50" t="s">
        <v>5</v>
      </c>
      <c r="B36" s="67">
        <v>25.14</v>
      </c>
      <c r="C36" s="67"/>
      <c r="D36" s="68"/>
      <c r="F36" s="50" t="s">
        <v>5</v>
      </c>
      <c r="G36" s="67">
        <v>16.12</v>
      </c>
      <c r="H36" s="67"/>
      <c r="I36" s="68"/>
      <c r="K36" s="51" t="s">
        <v>5</v>
      </c>
      <c r="L36" s="51">
        <f t="shared" si="2"/>
        <v>9.02</v>
      </c>
      <c r="M36" s="51">
        <f t="shared" si="3"/>
        <v>1.9262357509635931E-3</v>
      </c>
      <c r="N36" s="34"/>
      <c r="O36" s="34"/>
      <c r="P36" s="34"/>
      <c r="Q36" s="86"/>
    </row>
    <row r="37" spans="1:17">
      <c r="A37" s="50" t="s">
        <v>5</v>
      </c>
      <c r="B37" s="67">
        <v>25.16</v>
      </c>
      <c r="C37" s="67"/>
      <c r="D37" s="68"/>
      <c r="F37" s="50" t="s">
        <v>5</v>
      </c>
      <c r="G37" s="67">
        <v>16.149999999999999</v>
      </c>
      <c r="H37" s="67"/>
      <c r="I37" s="68"/>
      <c r="K37" s="51" t="s">
        <v>5</v>
      </c>
      <c r="L37" s="51">
        <f t="shared" si="2"/>
        <v>9.0100000000000016</v>
      </c>
      <c r="M37" s="51">
        <f t="shared" si="3"/>
        <v>1.9396337801504588E-3</v>
      </c>
      <c r="N37" s="34"/>
      <c r="O37" s="34"/>
      <c r="P37" s="34"/>
      <c r="Q37" s="86"/>
    </row>
    <row r="38" spans="1:17">
      <c r="A38" s="50" t="s">
        <v>6</v>
      </c>
      <c r="B38" s="67">
        <v>25.33</v>
      </c>
      <c r="C38" s="51">
        <f>AVERAGE(B38:B40)</f>
        <v>25.23</v>
      </c>
      <c r="D38" s="53">
        <f>STDEV(B38:B40)</f>
        <v>9.9999999999999645E-2</v>
      </c>
      <c r="F38" s="50" t="s">
        <v>6</v>
      </c>
      <c r="G38" s="67">
        <v>15.96</v>
      </c>
      <c r="H38" s="67">
        <v>15.96</v>
      </c>
      <c r="I38" s="53">
        <f>STDEV(G38:G40)</f>
        <v>1.0000000000000675E-2</v>
      </c>
      <c r="K38" s="51" t="s">
        <v>6</v>
      </c>
      <c r="L38" s="51">
        <f t="shared" si="2"/>
        <v>9.3699999999999974</v>
      </c>
      <c r="M38" s="51">
        <f t="shared" si="3"/>
        <v>1.5112939390062427E-3</v>
      </c>
      <c r="N38" s="34">
        <f>AVERAGE(M38:M40)</f>
        <v>1.6226553287543896E-3</v>
      </c>
      <c r="O38" s="34">
        <f>STDEV(M38:M40)</f>
        <v>1.1902710429243299E-4</v>
      </c>
      <c r="P38" s="34">
        <f>O38/SQRT(3)</f>
        <v>6.8720330704097847E-5</v>
      </c>
      <c r="Q38" s="86">
        <f>N38/$N$26</f>
        <v>0.79067068655172934</v>
      </c>
    </row>
    <row r="39" spans="1:17">
      <c r="A39" s="50" t="s">
        <v>6</v>
      </c>
      <c r="B39" s="67">
        <v>25.23</v>
      </c>
      <c r="C39" s="67"/>
      <c r="D39" s="68"/>
      <c r="F39" s="50" t="s">
        <v>6</v>
      </c>
      <c r="G39" s="67">
        <v>15.95</v>
      </c>
      <c r="H39" s="67"/>
      <c r="I39" s="68"/>
      <c r="K39" s="51" t="s">
        <v>6</v>
      </c>
      <c r="L39" s="51">
        <f t="shared" si="2"/>
        <v>9.2800000000000011</v>
      </c>
      <c r="M39" s="51">
        <f t="shared" si="3"/>
        <v>1.6085762056007283E-3</v>
      </c>
      <c r="N39" s="34"/>
      <c r="O39" s="34"/>
      <c r="P39" s="34"/>
      <c r="Q39" s="86"/>
    </row>
    <row r="40" spans="1:17">
      <c r="A40" s="54" t="s">
        <v>6</v>
      </c>
      <c r="B40" s="69">
        <v>25.13</v>
      </c>
      <c r="C40" s="69"/>
      <c r="D40" s="70"/>
      <c r="F40" s="54" t="s">
        <v>6</v>
      </c>
      <c r="G40" s="69">
        <v>15.97</v>
      </c>
      <c r="H40" s="69"/>
      <c r="I40" s="70"/>
      <c r="K40" s="55" t="s">
        <v>6</v>
      </c>
      <c r="L40" s="55">
        <f t="shared" si="2"/>
        <v>9.1599999999999984</v>
      </c>
      <c r="M40" s="55">
        <f t="shared" si="3"/>
        <v>1.7480958416561982E-3</v>
      </c>
      <c r="N40" s="40"/>
      <c r="O40" s="40"/>
      <c r="P40" s="40"/>
      <c r="Q40" s="89"/>
    </row>
    <row r="42" spans="1:17">
      <c r="A42" s="4" t="s">
        <v>14</v>
      </c>
    </row>
    <row r="44" spans="1:17">
      <c r="A44" s="3" t="s">
        <v>2</v>
      </c>
      <c r="B44" s="25" t="s">
        <v>27</v>
      </c>
      <c r="C44" s="7" t="s">
        <v>0</v>
      </c>
      <c r="D44" s="1" t="s">
        <v>29</v>
      </c>
      <c r="F44" s="3" t="s">
        <v>2</v>
      </c>
      <c r="G44" s="22" t="s">
        <v>25</v>
      </c>
      <c r="H44" s="7" t="s">
        <v>0</v>
      </c>
      <c r="I44" s="1" t="s">
        <v>29</v>
      </c>
      <c r="K44" s="3" t="s">
        <v>2</v>
      </c>
      <c r="L44" s="3" t="s">
        <v>7</v>
      </c>
      <c r="M44" s="3" t="s">
        <v>8</v>
      </c>
      <c r="N44" s="3" t="s">
        <v>9</v>
      </c>
      <c r="O44" s="3" t="s">
        <v>29</v>
      </c>
      <c r="P44" s="3" t="s">
        <v>30</v>
      </c>
      <c r="Q44" s="5" t="s">
        <v>11</v>
      </c>
    </row>
    <row r="45" spans="1:17">
      <c r="A45" s="29" t="s">
        <v>1</v>
      </c>
      <c r="B45" s="71">
        <v>24.72</v>
      </c>
      <c r="C45" s="30">
        <f>AVERAGE(B45:B47)</f>
        <v>24.74666666666667</v>
      </c>
      <c r="D45" s="32">
        <f>STDEV(B45:B47)</f>
        <v>6.4291005073287028E-2</v>
      </c>
      <c r="F45" s="29" t="s">
        <v>1</v>
      </c>
      <c r="G45" s="71">
        <v>17.68</v>
      </c>
      <c r="H45" s="30">
        <f>AVERAGE(G45:G47)</f>
        <v>17.663333333333334</v>
      </c>
      <c r="I45" s="32">
        <f>STDEV(G45:G47)</f>
        <v>2.0816659994661167E-2</v>
      </c>
      <c r="K45" s="33" t="s">
        <v>1</v>
      </c>
      <c r="L45" s="33">
        <f>B45-G45</f>
        <v>7.0399999999999991</v>
      </c>
      <c r="M45" s="33">
        <f>POWER(2,-L45)</f>
        <v>7.5988667766584885E-3</v>
      </c>
      <c r="N45" s="34">
        <f>AVERAGE(M45:M47)</f>
        <v>7.3780456493447487E-3</v>
      </c>
      <c r="O45" s="34">
        <f>STDEV(M45:M47)</f>
        <v>2.9652355657597783E-4</v>
      </c>
      <c r="P45" s="34">
        <f>O45/SQRT(3)</f>
        <v>1.7119795521020604E-4</v>
      </c>
      <c r="Q45" s="86">
        <f>N45/$N$45</f>
        <v>1</v>
      </c>
    </row>
    <row r="46" spans="1:17">
      <c r="A46" s="35" t="s">
        <v>1</v>
      </c>
      <c r="B46" s="72">
        <v>24.7</v>
      </c>
      <c r="C46" s="58"/>
      <c r="D46" s="59"/>
      <c r="F46" s="35" t="s">
        <v>1</v>
      </c>
      <c r="G46" s="72">
        <v>17.64</v>
      </c>
      <c r="H46" s="58"/>
      <c r="I46" s="59"/>
      <c r="K46" s="33" t="s">
        <v>1</v>
      </c>
      <c r="L46" s="33">
        <f t="shared" ref="L46:L59" si="4">B46-G46</f>
        <v>7.0599999999999987</v>
      </c>
      <c r="M46" s="33">
        <f t="shared" ref="M46:M59" si="5">POWER(2,-L46)</f>
        <v>7.4942509322286372E-3</v>
      </c>
      <c r="N46" s="34"/>
      <c r="O46" s="34"/>
      <c r="P46" s="34"/>
      <c r="Q46" s="86"/>
    </row>
    <row r="47" spans="1:17">
      <c r="A47" s="37" t="s">
        <v>1</v>
      </c>
      <c r="B47" s="73">
        <v>24.82</v>
      </c>
      <c r="C47" s="60"/>
      <c r="D47" s="61"/>
      <c r="F47" s="37" t="s">
        <v>1</v>
      </c>
      <c r="G47" s="73">
        <v>17.670000000000002</v>
      </c>
      <c r="H47" s="60"/>
      <c r="I47" s="61"/>
      <c r="K47" s="38" t="s">
        <v>1</v>
      </c>
      <c r="L47" s="38">
        <f t="shared" si="4"/>
        <v>7.1499999999999986</v>
      </c>
      <c r="M47" s="38">
        <f t="shared" si="5"/>
        <v>7.0410192391471222E-3</v>
      </c>
      <c r="N47" s="40"/>
      <c r="O47" s="40"/>
      <c r="P47" s="40"/>
      <c r="Q47" s="89"/>
    </row>
    <row r="48" spans="1:17">
      <c r="A48" s="41" t="s">
        <v>3</v>
      </c>
      <c r="B48" s="74">
        <v>26.96</v>
      </c>
      <c r="C48" s="42">
        <f>AVERAGE(B48:B50)</f>
        <v>26.823333333333334</v>
      </c>
      <c r="D48" s="43">
        <f>STDEV(B48:B50)</f>
        <v>0.14011899704655853</v>
      </c>
      <c r="F48" s="41" t="s">
        <v>3</v>
      </c>
      <c r="G48" s="74">
        <v>16.809999999999999</v>
      </c>
      <c r="H48" s="42">
        <f>AVERAGE(G48:G50)</f>
        <v>16.853333333333335</v>
      </c>
      <c r="I48" s="43">
        <f>STDEV(G48:G50)</f>
        <v>4.0414518843274697E-2</v>
      </c>
      <c r="K48" s="44" t="s">
        <v>3</v>
      </c>
      <c r="L48" s="44">
        <f t="shared" si="4"/>
        <v>10.150000000000002</v>
      </c>
      <c r="M48" s="44">
        <f t="shared" si="5"/>
        <v>8.8012740489338778E-4</v>
      </c>
      <c r="N48" s="34">
        <f>AVERAGE(M48:M50)</f>
        <v>1.0014974312329919E-3</v>
      </c>
      <c r="O48" s="34">
        <f>STDEV(M48:M50)</f>
        <v>1.1400521303056376E-4</v>
      </c>
      <c r="P48" s="34">
        <f>O48/SQRT(3)</f>
        <v>6.5820940432216628E-5</v>
      </c>
      <c r="Q48" s="86">
        <f>N48/$N$45</f>
        <v>0.13574020531059411</v>
      </c>
    </row>
    <row r="49" spans="1:17">
      <c r="A49" s="46" t="s">
        <v>3</v>
      </c>
      <c r="B49" s="75">
        <v>26.83</v>
      </c>
      <c r="C49" s="63"/>
      <c r="D49" s="64"/>
      <c r="F49" s="46" t="s">
        <v>3</v>
      </c>
      <c r="G49" s="75">
        <v>16.89</v>
      </c>
      <c r="H49" s="63"/>
      <c r="I49" s="64"/>
      <c r="K49" s="44" t="s">
        <v>3</v>
      </c>
      <c r="L49" s="44">
        <f t="shared" si="4"/>
        <v>9.9399999999999977</v>
      </c>
      <c r="M49" s="44">
        <f t="shared" si="5"/>
        <v>1.0180329695714094E-3</v>
      </c>
      <c r="N49" s="34"/>
      <c r="O49" s="34"/>
      <c r="P49" s="34"/>
      <c r="Q49" s="86"/>
    </row>
    <row r="50" spans="1:17">
      <c r="A50" s="46" t="s">
        <v>3</v>
      </c>
      <c r="B50" s="75">
        <v>26.68</v>
      </c>
      <c r="C50" s="63"/>
      <c r="D50" s="64"/>
      <c r="F50" s="46" t="s">
        <v>3</v>
      </c>
      <c r="G50" s="75">
        <v>16.86</v>
      </c>
      <c r="H50" s="63"/>
      <c r="I50" s="64"/>
      <c r="K50" s="44" t="s">
        <v>3</v>
      </c>
      <c r="L50" s="44">
        <f t="shared" si="4"/>
        <v>9.82</v>
      </c>
      <c r="M50" s="44">
        <f t="shared" si="5"/>
        <v>1.1063319192341787E-3</v>
      </c>
      <c r="N50" s="34"/>
      <c r="O50" s="34"/>
      <c r="P50" s="34"/>
      <c r="Q50" s="86"/>
    </row>
    <row r="51" spans="1:17">
      <c r="A51" s="46" t="s">
        <v>4</v>
      </c>
      <c r="B51" s="75">
        <v>26.64</v>
      </c>
      <c r="C51" s="44">
        <f>AVERAGE(B51:B53)</f>
        <v>26.689999999999998</v>
      </c>
      <c r="D51" s="45">
        <f>STDEV(B51:B53)</f>
        <v>0.27838821814149961</v>
      </c>
      <c r="F51" s="46" t="s">
        <v>4</v>
      </c>
      <c r="G51" s="75">
        <v>16.91</v>
      </c>
      <c r="H51" s="44">
        <f>AVERAGE(G51:G53)</f>
        <v>16.943333333333332</v>
      </c>
      <c r="I51" s="45">
        <f>STDEV(G51:G53)</f>
        <v>4.1633319989321765E-2</v>
      </c>
      <c r="K51" s="44" t="s">
        <v>4</v>
      </c>
      <c r="L51" s="44">
        <f t="shared" si="4"/>
        <v>9.73</v>
      </c>
      <c r="M51" s="44">
        <f t="shared" si="5"/>
        <v>1.1775467067292585E-3</v>
      </c>
      <c r="N51" s="34">
        <f>AVERAGE(M51:M53)</f>
        <v>1.1813664202349114E-3</v>
      </c>
      <c r="O51" s="34">
        <f>STDEV(M51:M53)</f>
        <v>2.4651710597992495E-4</v>
      </c>
      <c r="P51" s="34">
        <f>O51/SQRT(3)</f>
        <v>1.4232671749735717E-4</v>
      </c>
      <c r="Q51" s="86">
        <f>N51/$N$45</f>
        <v>0.16011915300901258</v>
      </c>
    </row>
    <row r="52" spans="1:17">
      <c r="A52" s="46" t="s">
        <v>4</v>
      </c>
      <c r="B52" s="75">
        <v>26.99</v>
      </c>
      <c r="C52" s="63"/>
      <c r="D52" s="64"/>
      <c r="F52" s="46" t="s">
        <v>4</v>
      </c>
      <c r="G52" s="75">
        <v>16.93</v>
      </c>
      <c r="H52" s="63"/>
      <c r="I52" s="64"/>
      <c r="K52" s="44" t="s">
        <v>4</v>
      </c>
      <c r="L52" s="44">
        <f t="shared" si="4"/>
        <v>10.059999999999999</v>
      </c>
      <c r="M52" s="44">
        <f t="shared" si="5"/>
        <v>9.3678136652857943E-4</v>
      </c>
      <c r="N52" s="34"/>
      <c r="O52" s="34"/>
      <c r="P52" s="34"/>
      <c r="Q52" s="86"/>
    </row>
    <row r="53" spans="1:17">
      <c r="A53" s="47" t="s">
        <v>4</v>
      </c>
      <c r="B53" s="76">
        <v>26.44</v>
      </c>
      <c r="C53" s="65"/>
      <c r="D53" s="66"/>
      <c r="F53" s="47" t="s">
        <v>4</v>
      </c>
      <c r="G53" s="76">
        <v>16.989999999999998</v>
      </c>
      <c r="H53" s="65"/>
      <c r="I53" s="66"/>
      <c r="K53" s="48" t="s">
        <v>4</v>
      </c>
      <c r="L53" s="48">
        <f t="shared" si="4"/>
        <v>9.4500000000000028</v>
      </c>
      <c r="M53" s="48">
        <f t="shared" si="5"/>
        <v>1.4297711874468966E-3</v>
      </c>
      <c r="N53" s="40"/>
      <c r="O53" s="40"/>
      <c r="P53" s="40"/>
      <c r="Q53" s="89"/>
    </row>
    <row r="54" spans="1:17">
      <c r="A54" s="50" t="s">
        <v>5</v>
      </c>
      <c r="B54" s="77">
        <v>24.14</v>
      </c>
      <c r="C54" s="51">
        <f>AVERAGE(B54:B56)</f>
        <v>24.150000000000002</v>
      </c>
      <c r="D54" s="53">
        <f>STDEV(B54:B56)</f>
        <v>1.7320508075689429E-2</v>
      </c>
      <c r="F54" s="50" t="s">
        <v>5</v>
      </c>
      <c r="G54" s="77">
        <v>16.760000000000002</v>
      </c>
      <c r="H54" s="51">
        <f>AVERAGE(G54:G56)</f>
        <v>16.816666666666666</v>
      </c>
      <c r="I54" s="53">
        <f>STDEV(G54:G56)</f>
        <v>0.1069267662156366</v>
      </c>
      <c r="K54" s="51" t="s">
        <v>5</v>
      </c>
      <c r="L54" s="51">
        <f t="shared" si="4"/>
        <v>7.379999999999999</v>
      </c>
      <c r="M54" s="51">
        <f t="shared" si="5"/>
        <v>6.0034186769063035E-3</v>
      </c>
      <c r="N54" s="34">
        <f>AVERAGE(M54:M56)</f>
        <v>6.2146166100458325E-3</v>
      </c>
      <c r="O54" s="34">
        <f>STDEV(M54:M56)</f>
        <v>5.1456449482508587E-4</v>
      </c>
      <c r="P54" s="34">
        <f>O54/SQRT(3)</f>
        <v>2.9708394960268713E-4</v>
      </c>
      <c r="Q54" s="86">
        <f>N54/$N$45</f>
        <v>0.84231203023225509</v>
      </c>
    </row>
    <row r="55" spans="1:17">
      <c r="A55" s="50" t="s">
        <v>5</v>
      </c>
      <c r="B55" s="77">
        <v>24.17</v>
      </c>
      <c r="C55" s="67"/>
      <c r="D55" s="68"/>
      <c r="F55" s="50" t="s">
        <v>5</v>
      </c>
      <c r="G55" s="77">
        <v>16.75</v>
      </c>
      <c r="H55" s="67"/>
      <c r="I55" s="68"/>
      <c r="K55" s="51" t="s">
        <v>5</v>
      </c>
      <c r="L55" s="51">
        <f t="shared" si="4"/>
        <v>7.4200000000000017</v>
      </c>
      <c r="M55" s="51">
        <f t="shared" si="5"/>
        <v>5.8392548774802216E-3</v>
      </c>
      <c r="N55" s="34"/>
      <c r="O55" s="34"/>
      <c r="P55" s="34"/>
      <c r="Q55" s="86"/>
    </row>
    <row r="56" spans="1:17">
      <c r="A56" s="50" t="s">
        <v>5</v>
      </c>
      <c r="B56" s="77">
        <v>24.14</v>
      </c>
      <c r="C56" s="67"/>
      <c r="D56" s="68"/>
      <c r="F56" s="50" t="s">
        <v>5</v>
      </c>
      <c r="G56" s="77">
        <v>16.940000000000001</v>
      </c>
      <c r="H56" s="67"/>
      <c r="I56" s="68"/>
      <c r="K56" s="51" t="s">
        <v>5</v>
      </c>
      <c r="L56" s="51">
        <f t="shared" si="4"/>
        <v>7.1999999999999993</v>
      </c>
      <c r="M56" s="51">
        <f t="shared" si="5"/>
        <v>6.8011762757509723E-3</v>
      </c>
      <c r="N56" s="34"/>
      <c r="O56" s="34"/>
      <c r="P56" s="34"/>
      <c r="Q56" s="86"/>
    </row>
    <row r="57" spans="1:17">
      <c r="A57" s="50" t="s">
        <v>6</v>
      </c>
      <c r="B57" s="77">
        <v>24.49</v>
      </c>
      <c r="C57" s="51">
        <f>AVERAGE(B57:B59)</f>
        <v>24.436666666666667</v>
      </c>
      <c r="D57" s="53">
        <f>STDEV(B57:B59)</f>
        <v>6.8068592855540302E-2</v>
      </c>
      <c r="F57" s="50" t="s">
        <v>6</v>
      </c>
      <c r="G57" s="77">
        <v>16.68</v>
      </c>
      <c r="H57" s="51">
        <f>AVERAGE(G57:G59)</f>
        <v>16.696666666666669</v>
      </c>
      <c r="I57" s="53">
        <f>STDEV(G57:G59)</f>
        <v>3.7859388972000391E-2</v>
      </c>
      <c r="K57" s="51" t="s">
        <v>6</v>
      </c>
      <c r="L57" s="51">
        <f t="shared" si="4"/>
        <v>7.8099999999999987</v>
      </c>
      <c r="M57" s="51">
        <f t="shared" si="5"/>
        <v>4.4561082651110341E-3</v>
      </c>
      <c r="N57" s="34">
        <f>AVERAGE(M57:M59)</f>
        <v>4.680555078388618E-3</v>
      </c>
      <c r="O57" s="34">
        <f>STDEV(M57:M59)</f>
        <v>2.0066210348439144E-4</v>
      </c>
      <c r="P57" s="34">
        <f>O57/SQRT(3)</f>
        <v>1.1585231946286995E-4</v>
      </c>
      <c r="Q57" s="86">
        <f>N57/$N$45</f>
        <v>0.6343895525781007</v>
      </c>
    </row>
    <row r="58" spans="1:17">
      <c r="A58" s="50" t="s">
        <v>6</v>
      </c>
      <c r="B58" s="77">
        <v>24.36</v>
      </c>
      <c r="C58" s="67"/>
      <c r="D58" s="68"/>
      <c r="F58" s="50" t="s">
        <v>6</v>
      </c>
      <c r="G58" s="77">
        <v>16.670000000000002</v>
      </c>
      <c r="H58" s="67"/>
      <c r="I58" s="68"/>
      <c r="K58" s="51" t="s">
        <v>6</v>
      </c>
      <c r="L58" s="51">
        <f t="shared" si="4"/>
        <v>7.6899999999999977</v>
      </c>
      <c r="M58" s="51">
        <f t="shared" si="5"/>
        <v>4.8426082028866727E-3</v>
      </c>
      <c r="N58" s="34"/>
      <c r="O58" s="34"/>
      <c r="P58" s="34"/>
      <c r="Q58" s="86"/>
    </row>
    <row r="59" spans="1:17">
      <c r="A59" s="54" t="s">
        <v>6</v>
      </c>
      <c r="B59" s="78">
        <v>24.46</v>
      </c>
      <c r="C59" s="69"/>
      <c r="D59" s="70"/>
      <c r="F59" s="54" t="s">
        <v>6</v>
      </c>
      <c r="G59" s="78">
        <v>16.739999999999998</v>
      </c>
      <c r="H59" s="69"/>
      <c r="I59" s="70"/>
      <c r="K59" s="55" t="s">
        <v>6</v>
      </c>
      <c r="L59" s="55">
        <f t="shared" si="4"/>
        <v>7.7200000000000024</v>
      </c>
      <c r="M59" s="55">
        <f t="shared" si="5"/>
        <v>4.7429487671681462E-3</v>
      </c>
      <c r="N59" s="40"/>
      <c r="O59" s="40"/>
      <c r="P59" s="40"/>
      <c r="Q59" s="89"/>
    </row>
    <row r="61" spans="1:17" ht="15" thickBot="1"/>
    <row r="62" spans="1:17" ht="15" thickBot="1">
      <c r="A62" s="79"/>
      <c r="B62" s="19" t="s">
        <v>19</v>
      </c>
      <c r="C62" s="12" t="s">
        <v>20</v>
      </c>
      <c r="D62" s="19" t="s">
        <v>21</v>
      </c>
      <c r="E62" s="12" t="s">
        <v>9</v>
      </c>
      <c r="F62" s="13" t="s">
        <v>29</v>
      </c>
      <c r="G62" s="20" t="s">
        <v>30</v>
      </c>
      <c r="H62" s="8" t="s">
        <v>23</v>
      </c>
    </row>
    <row r="63" spans="1:17">
      <c r="A63" s="21" t="s">
        <v>22</v>
      </c>
      <c r="B63" s="80">
        <v>1</v>
      </c>
      <c r="C63" s="81">
        <v>1</v>
      </c>
      <c r="D63" s="81">
        <v>1</v>
      </c>
      <c r="E63" s="82">
        <f>AVERAGE(B63:D63)</f>
        <v>1</v>
      </c>
      <c r="F63" s="82">
        <f>STDEV(B63:D63)</f>
        <v>0</v>
      </c>
      <c r="G63" s="83">
        <f>F63/SQRT(3)</f>
        <v>0</v>
      </c>
      <c r="H63" s="8"/>
    </row>
    <row r="64" spans="1:17">
      <c r="A64" s="21" t="s">
        <v>15</v>
      </c>
      <c r="B64" s="84">
        <v>0.12164256811723007</v>
      </c>
      <c r="C64" s="44">
        <v>0.19597249439807943</v>
      </c>
      <c r="D64" s="85">
        <v>0.13574020531059411</v>
      </c>
      <c r="E64" s="86">
        <f t="shared" ref="E64:E67" si="6">AVERAGE(B64:D64)</f>
        <v>0.15111842260863453</v>
      </c>
      <c r="F64" s="86">
        <f t="shared" ref="F64:F67" si="7">STDEV(B64:D64)</f>
        <v>3.9479129431618035E-2</v>
      </c>
      <c r="G64" s="87">
        <f t="shared" ref="G64:G67" si="8">F64/SQRT(3)</f>
        <v>2.2793286004716751E-2</v>
      </c>
      <c r="H64" s="8">
        <f>_xlfn.T.TEST(B63:D63,B64:D64,2,3)</f>
        <v>7.2019532906973465E-4</v>
      </c>
    </row>
    <row r="65" spans="1:8">
      <c r="A65" s="21" t="s">
        <v>16</v>
      </c>
      <c r="B65" s="88">
        <v>0.12440971488014585</v>
      </c>
      <c r="C65" s="48">
        <v>0.2223332665476834</v>
      </c>
      <c r="D65" s="48">
        <v>0.16011915300901258</v>
      </c>
      <c r="E65" s="89">
        <f t="shared" si="6"/>
        <v>0.1689540448122806</v>
      </c>
      <c r="F65" s="89">
        <f t="shared" si="7"/>
        <v>4.955599840259324E-2</v>
      </c>
      <c r="G65" s="90">
        <f t="shared" si="8"/>
        <v>2.8611169017697873E-2</v>
      </c>
      <c r="H65" s="8">
        <f>_xlfn.T.TEST(B63:D63,B65:D65,2,3)</f>
        <v>1.1831772819138196E-3</v>
      </c>
    </row>
    <row r="66" spans="1:8">
      <c r="A66" s="21" t="s">
        <v>17</v>
      </c>
      <c r="B66" s="91">
        <v>0.72684178663427401</v>
      </c>
      <c r="C66" s="51">
        <v>0.93011501798686103</v>
      </c>
      <c r="D66" s="91">
        <v>0.84231203023225509</v>
      </c>
      <c r="E66" s="86">
        <f t="shared" si="6"/>
        <v>0.83308961161779671</v>
      </c>
      <c r="F66" s="86">
        <f t="shared" si="7"/>
        <v>0.10194994556131858</v>
      </c>
      <c r="G66" s="87">
        <f t="shared" si="8"/>
        <v>5.8860828513694972E-2</v>
      </c>
      <c r="H66" s="8">
        <f>_xlfn.T.TEST(B63:D63,B66:D66,2,3)</f>
        <v>0.10511559644470159</v>
      </c>
    </row>
    <row r="67" spans="1:8" ht="15" thickBot="1">
      <c r="A67" s="18" t="s">
        <v>18</v>
      </c>
      <c r="B67" s="92">
        <v>0.99392274856758089</v>
      </c>
      <c r="C67" s="93">
        <v>0.79067068655172934</v>
      </c>
      <c r="D67" s="92">
        <v>0.6343895525781007</v>
      </c>
      <c r="E67" s="94">
        <f t="shared" si="6"/>
        <v>0.80632766256580357</v>
      </c>
      <c r="F67" s="94">
        <f t="shared" si="7"/>
        <v>0.18027724600745268</v>
      </c>
      <c r="G67" s="95">
        <f t="shared" si="8"/>
        <v>0.1040831165111672</v>
      </c>
      <c r="H67" s="8">
        <f>_xlfn.T.TEST(B63:D63,B67:D67,2,3)</f>
        <v>0.20384726922146401</v>
      </c>
    </row>
  </sheetData>
  <pageMargins left="0.7" right="0.7" top="0.75" bottom="0.75" header="0.3" footer="0.3"/>
  <pageSetup paperSize="9"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"/>
  <sheetViews>
    <sheetView tabSelected="1" topLeftCell="A45" workbookViewId="0">
      <selection activeCell="M73" sqref="M73"/>
    </sheetView>
  </sheetViews>
  <sheetFormatPr baseColWidth="10" defaultColWidth="8.83203125" defaultRowHeight="14" x14ac:dyDescent="0"/>
  <cols>
    <col min="1" max="1" width="13" customWidth="1"/>
    <col min="2" max="5" width="9" bestFit="1" customWidth="1"/>
    <col min="6" max="6" width="13" customWidth="1"/>
    <col min="7" max="9" width="9" bestFit="1" customWidth="1"/>
    <col min="11" max="11" width="13" customWidth="1"/>
    <col min="12" max="12" width="9" bestFit="1" customWidth="1"/>
    <col min="13" max="13" width="10.1640625" customWidth="1"/>
    <col min="14" max="14" width="9" bestFit="1" customWidth="1"/>
    <col min="15" max="15" width="14.1640625" bestFit="1" customWidth="1"/>
    <col min="16" max="16" width="9" bestFit="1" customWidth="1"/>
    <col min="17" max="17" width="9.83203125" customWidth="1"/>
  </cols>
  <sheetData>
    <row r="1" spans="1:17" s="2" customFormat="1" ht="18">
      <c r="A1" s="10" t="s">
        <v>28</v>
      </c>
    </row>
    <row r="2" spans="1:17" s="110" customFormat="1" ht="15">
      <c r="A2" s="26" t="s">
        <v>24</v>
      </c>
      <c r="B2" s="9" t="s">
        <v>32</v>
      </c>
    </row>
    <row r="3" spans="1:17" s="2" customFormat="1"/>
    <row r="4" spans="1:17" s="27" customFormat="1">
      <c r="A4" s="4" t="s">
        <v>12</v>
      </c>
    </row>
    <row r="5" spans="1:17" s="27" customFormat="1"/>
    <row r="6" spans="1:17" s="114" customFormat="1">
      <c r="A6" s="111" t="s">
        <v>2</v>
      </c>
      <c r="B6" s="112" t="s">
        <v>26</v>
      </c>
      <c r="C6" s="3" t="s">
        <v>9</v>
      </c>
      <c r="D6" s="113" t="s">
        <v>29</v>
      </c>
      <c r="F6" s="111" t="s">
        <v>2</v>
      </c>
      <c r="G6" s="112" t="s">
        <v>25</v>
      </c>
      <c r="H6" s="3" t="s">
        <v>9</v>
      </c>
      <c r="I6" s="113" t="s">
        <v>29</v>
      </c>
      <c r="K6" s="111" t="s">
        <v>2</v>
      </c>
      <c r="L6" s="111" t="s">
        <v>7</v>
      </c>
      <c r="M6" s="111" t="s">
        <v>8</v>
      </c>
      <c r="N6" s="3" t="s">
        <v>9</v>
      </c>
      <c r="O6" s="111" t="s">
        <v>29</v>
      </c>
      <c r="P6" s="111" t="s">
        <v>10</v>
      </c>
      <c r="Q6" s="115" t="s">
        <v>11</v>
      </c>
    </row>
    <row r="7" spans="1:17" s="27" customFormat="1">
      <c r="A7" s="30" t="s">
        <v>1</v>
      </c>
      <c r="B7" s="30">
        <v>24.3</v>
      </c>
      <c r="C7" s="31">
        <f>AVERAGE(B7:B9)</f>
        <v>24.316666666666666</v>
      </c>
      <c r="D7" s="32">
        <f>STDEV(B7:B9)</f>
        <v>2.0816659994661167E-2</v>
      </c>
      <c r="F7" s="96" t="s">
        <v>1</v>
      </c>
      <c r="G7" s="96">
        <v>16.350000000000001</v>
      </c>
      <c r="H7" s="96">
        <f>AVERAGE(G7:G9)</f>
        <v>16.429999999999996</v>
      </c>
      <c r="I7" s="97">
        <f>STDEV(G7:G9)</f>
        <v>7.2111025509278254E-2</v>
      </c>
      <c r="K7" s="98" t="s">
        <v>1</v>
      </c>
      <c r="L7" s="98">
        <f>B7-G7</f>
        <v>7.9499999999999993</v>
      </c>
      <c r="M7" s="98">
        <f>POWER(2,-L7)</f>
        <v>4.0440036087553838E-3</v>
      </c>
      <c r="N7" s="34">
        <f>AVERAGE(M7:M9)</f>
        <v>4.228355528179171E-3</v>
      </c>
      <c r="O7" s="34">
        <f>STDEV(M7:M9)</f>
        <v>1.9097503471636546E-4</v>
      </c>
      <c r="P7" s="34">
        <f>O7/SQRT(3)</f>
        <v>1.1025948770199174E-4</v>
      </c>
      <c r="Q7" s="86">
        <f>N7/$N$7</f>
        <v>1</v>
      </c>
    </row>
    <row r="8" spans="1:17" s="27" customFormat="1">
      <c r="A8" s="33" t="s">
        <v>1</v>
      </c>
      <c r="B8" s="33">
        <v>24.34</v>
      </c>
      <c r="C8" s="33"/>
      <c r="D8" s="36"/>
      <c r="F8" s="98" t="s">
        <v>1</v>
      </c>
      <c r="G8" s="98">
        <v>16.45</v>
      </c>
      <c r="H8" s="98"/>
      <c r="I8" s="99"/>
      <c r="K8" s="98" t="s">
        <v>1</v>
      </c>
      <c r="L8" s="98">
        <f t="shared" ref="L8:L21" si="0">B8-G8</f>
        <v>7.8900000000000006</v>
      </c>
      <c r="M8" s="98">
        <f t="shared" ref="M8:M21" si="1">POWER(2,-L8)</f>
        <v>4.2157352988454171E-3</v>
      </c>
      <c r="N8" s="34"/>
      <c r="O8" s="34"/>
      <c r="P8" s="34"/>
      <c r="Q8" s="86"/>
    </row>
    <row r="9" spans="1:17" s="27" customFormat="1">
      <c r="A9" s="38" t="s">
        <v>1</v>
      </c>
      <c r="B9" s="38">
        <v>24.31</v>
      </c>
      <c r="C9" s="38"/>
      <c r="D9" s="39"/>
      <c r="F9" s="100" t="s">
        <v>1</v>
      </c>
      <c r="G9" s="100">
        <v>16.489999999999998</v>
      </c>
      <c r="H9" s="100"/>
      <c r="I9" s="101"/>
      <c r="K9" s="100" t="s">
        <v>1</v>
      </c>
      <c r="L9" s="100">
        <f t="shared" si="0"/>
        <v>7.82</v>
      </c>
      <c r="M9" s="100">
        <f t="shared" si="1"/>
        <v>4.4253276769367121E-3</v>
      </c>
      <c r="N9" s="40"/>
      <c r="O9" s="40"/>
      <c r="P9" s="40"/>
      <c r="Q9" s="89"/>
    </row>
    <row r="10" spans="1:17" s="27" customFormat="1">
      <c r="A10" s="42" t="s">
        <v>3</v>
      </c>
      <c r="B10" s="42">
        <v>24.43</v>
      </c>
      <c r="C10" s="42">
        <f>AVERAGE(B10:B12)</f>
        <v>24.323333333333334</v>
      </c>
      <c r="D10" s="43">
        <f>STDEV(B10:B12)</f>
        <v>9.2376043070340211E-2</v>
      </c>
      <c r="F10" s="42" t="s">
        <v>3</v>
      </c>
      <c r="G10" s="44">
        <v>16.55</v>
      </c>
      <c r="H10" s="44">
        <f>AVERAGE(G10:G12)</f>
        <v>16.593333333333334</v>
      </c>
      <c r="I10" s="45">
        <f>STDEV(G10:G12)</f>
        <v>3.7859388972001647E-2</v>
      </c>
      <c r="K10" s="44" t="s">
        <v>3</v>
      </c>
      <c r="L10" s="44">
        <f t="shared" si="0"/>
        <v>7.879999999999999</v>
      </c>
      <c r="M10" s="44">
        <f t="shared" si="1"/>
        <v>4.2450580567424175E-3</v>
      </c>
      <c r="N10" s="34">
        <f>AVERAGE(M10:M12)</f>
        <v>4.7227240674682334E-3</v>
      </c>
      <c r="O10" s="34">
        <f>STDEV(M10:M12)</f>
        <v>4.1402813233406925E-4</v>
      </c>
      <c r="P10" s="34">
        <f>O10/SQRT(3)</f>
        <v>2.390392536551529E-4</v>
      </c>
      <c r="Q10" s="86">
        <f>N10/$N$7</f>
        <v>1.1169174484014945</v>
      </c>
    </row>
    <row r="11" spans="1:17" s="27" customFormat="1">
      <c r="A11" s="44" t="s">
        <v>3</v>
      </c>
      <c r="B11" s="44">
        <v>24.27</v>
      </c>
      <c r="C11" s="44"/>
      <c r="D11" s="45"/>
      <c r="F11" s="44" t="s">
        <v>3</v>
      </c>
      <c r="G11" s="44">
        <v>16.62</v>
      </c>
      <c r="H11" s="44"/>
      <c r="I11" s="45"/>
      <c r="K11" s="44" t="s">
        <v>3</v>
      </c>
      <c r="L11" s="44">
        <f t="shared" si="0"/>
        <v>7.6499999999999986</v>
      </c>
      <c r="M11" s="44">
        <f t="shared" si="1"/>
        <v>4.978752450465875E-3</v>
      </c>
      <c r="N11" s="34"/>
      <c r="O11" s="34"/>
      <c r="P11" s="34"/>
      <c r="Q11" s="86"/>
    </row>
    <row r="12" spans="1:17" s="27" customFormat="1">
      <c r="A12" s="44" t="s">
        <v>3</v>
      </c>
      <c r="B12" s="44">
        <v>24.27</v>
      </c>
      <c r="C12" s="44"/>
      <c r="D12" s="45"/>
      <c r="F12" s="44" t="s">
        <v>3</v>
      </c>
      <c r="G12" s="44">
        <v>16.61</v>
      </c>
      <c r="H12" s="44"/>
      <c r="I12" s="45"/>
      <c r="K12" s="44" t="s">
        <v>3</v>
      </c>
      <c r="L12" s="44">
        <f t="shared" si="0"/>
        <v>7.66</v>
      </c>
      <c r="M12" s="44">
        <f t="shared" si="1"/>
        <v>4.9443616951964078E-3</v>
      </c>
      <c r="N12" s="34"/>
      <c r="O12" s="34"/>
      <c r="P12" s="34"/>
      <c r="Q12" s="86"/>
    </row>
    <row r="13" spans="1:17" s="27" customFormat="1">
      <c r="A13" s="44" t="s">
        <v>4</v>
      </c>
      <c r="B13" s="44">
        <v>23.9</v>
      </c>
      <c r="C13" s="44">
        <f>AVERAGE(B13:B15)</f>
        <v>23.896666666666665</v>
      </c>
      <c r="D13" s="45">
        <f>STDEV(B13:B15)</f>
        <v>5.7735026918951087E-3</v>
      </c>
      <c r="F13" s="44" t="s">
        <v>4</v>
      </c>
      <c r="G13" s="44">
        <v>16.05</v>
      </c>
      <c r="H13" s="44">
        <f>AVERAGE(G13:G15)</f>
        <v>15.969999999999999</v>
      </c>
      <c r="I13" s="45">
        <f>STDEV(G13:G15)</f>
        <v>7.0000000000000534E-2</v>
      </c>
      <c r="K13" s="44" t="s">
        <v>4</v>
      </c>
      <c r="L13" s="44">
        <f t="shared" si="0"/>
        <v>7.8499999999999979</v>
      </c>
      <c r="M13" s="44">
        <f t="shared" si="1"/>
        <v>4.3342557502650259E-3</v>
      </c>
      <c r="N13" s="34">
        <f>AVERAGE(M13:M15)</f>
        <v>4.1130128589834036E-3</v>
      </c>
      <c r="O13" s="34">
        <f>STDEV(M13:M15)</f>
        <v>1.960685785995831E-4</v>
      </c>
      <c r="P13" s="34">
        <f>O13/SQRT(3)</f>
        <v>1.1320024663409661E-4</v>
      </c>
      <c r="Q13" s="86">
        <f>N13/$N$7</f>
        <v>0.97272162465358336</v>
      </c>
    </row>
    <row r="14" spans="1:17" s="27" customFormat="1">
      <c r="A14" s="44" t="s">
        <v>4</v>
      </c>
      <c r="B14" s="44">
        <v>23.9</v>
      </c>
      <c r="C14" s="44"/>
      <c r="D14" s="45"/>
      <c r="F14" s="44" t="s">
        <v>4</v>
      </c>
      <c r="G14" s="44">
        <v>15.92</v>
      </c>
      <c r="H14" s="44"/>
      <c r="I14" s="45"/>
      <c r="K14" s="44" t="s">
        <v>4</v>
      </c>
      <c r="L14" s="44">
        <f t="shared" si="0"/>
        <v>7.9799999999999986</v>
      </c>
      <c r="M14" s="44">
        <f t="shared" si="1"/>
        <v>3.9607792179298046E-3</v>
      </c>
      <c r="N14" s="34"/>
      <c r="O14" s="34"/>
      <c r="P14" s="34"/>
      <c r="Q14" s="86"/>
    </row>
    <row r="15" spans="1:17" s="27" customFormat="1">
      <c r="A15" s="48" t="s">
        <v>4</v>
      </c>
      <c r="B15" s="48">
        <v>23.89</v>
      </c>
      <c r="C15" s="48"/>
      <c r="D15" s="49"/>
      <c r="F15" s="48" t="s">
        <v>4</v>
      </c>
      <c r="G15" s="48">
        <v>15.94</v>
      </c>
      <c r="H15" s="48"/>
      <c r="I15" s="49"/>
      <c r="K15" s="48" t="s">
        <v>4</v>
      </c>
      <c r="L15" s="48">
        <f t="shared" si="0"/>
        <v>7.9500000000000011</v>
      </c>
      <c r="M15" s="48">
        <f t="shared" si="1"/>
        <v>4.0440036087553794E-3</v>
      </c>
      <c r="N15" s="40"/>
      <c r="O15" s="40"/>
      <c r="P15" s="40"/>
      <c r="Q15" s="89"/>
    </row>
    <row r="16" spans="1:17" s="27" customFormat="1">
      <c r="A16" s="51" t="s">
        <v>5</v>
      </c>
      <c r="B16" s="51">
        <v>26.1</v>
      </c>
      <c r="C16" s="52">
        <f>AVERAGE(B16:B18)</f>
        <v>26.17</v>
      </c>
      <c r="D16" s="53">
        <f>STDEV(B16:B18)</f>
        <v>6.2449979983982933E-2</v>
      </c>
      <c r="F16" s="51" t="s">
        <v>5</v>
      </c>
      <c r="G16" s="51">
        <v>16.21</v>
      </c>
      <c r="H16" s="51">
        <f>AVERAGE(G16:G18)</f>
        <v>16.213333333333335</v>
      </c>
      <c r="I16" s="53">
        <f>STDEV(G16:G18)</f>
        <v>5.7735026918951087E-3</v>
      </c>
      <c r="K16" s="51" t="s">
        <v>5</v>
      </c>
      <c r="L16" s="51">
        <f t="shared" si="0"/>
        <v>9.89</v>
      </c>
      <c r="M16" s="51">
        <f t="shared" si="1"/>
        <v>1.0539338247113541E-3</v>
      </c>
      <c r="N16" s="34">
        <f>AVERAGE(M16:M18)</f>
        <v>1.0069442895991718E-3</v>
      </c>
      <c r="O16" s="34">
        <f>STDEV(M16:M18)</f>
        <v>4.2916907646230487E-5</v>
      </c>
      <c r="P16" s="34">
        <f>O16/SQRT(3)</f>
        <v>2.4778088182337482E-5</v>
      </c>
      <c r="Q16" s="86">
        <f>N16/$N$7</f>
        <v>0.23814087601871681</v>
      </c>
    </row>
    <row r="17" spans="1:17" s="27" customFormat="1">
      <c r="A17" s="51" t="s">
        <v>5</v>
      </c>
      <c r="B17" s="51">
        <v>26.19</v>
      </c>
      <c r="C17" s="51"/>
      <c r="D17" s="53"/>
      <c r="F17" s="51" t="s">
        <v>5</v>
      </c>
      <c r="G17" s="51">
        <v>16.22</v>
      </c>
      <c r="H17" s="51"/>
      <c r="I17" s="53"/>
      <c r="K17" s="51" t="s">
        <v>5</v>
      </c>
      <c r="L17" s="51">
        <f t="shared" si="0"/>
        <v>9.9700000000000024</v>
      </c>
      <c r="M17" s="51">
        <f t="shared" si="1"/>
        <v>9.9708215401092906E-4</v>
      </c>
      <c r="N17" s="34"/>
      <c r="O17" s="34"/>
      <c r="P17" s="34"/>
      <c r="Q17" s="86"/>
    </row>
    <row r="18" spans="1:17" s="27" customFormat="1">
      <c r="A18" s="51" t="s">
        <v>5</v>
      </c>
      <c r="B18" s="51">
        <v>26.22</v>
      </c>
      <c r="C18" s="51"/>
      <c r="D18" s="53"/>
      <c r="F18" s="51" t="s">
        <v>5</v>
      </c>
      <c r="G18" s="51">
        <v>16.21</v>
      </c>
      <c r="H18" s="51"/>
      <c r="I18" s="53"/>
      <c r="K18" s="51" t="s">
        <v>5</v>
      </c>
      <c r="L18" s="51">
        <f t="shared" si="0"/>
        <v>10.009999999999998</v>
      </c>
      <c r="M18" s="51">
        <f t="shared" si="1"/>
        <v>9.6981689007523181E-4</v>
      </c>
      <c r="N18" s="34"/>
      <c r="O18" s="34"/>
      <c r="P18" s="34"/>
      <c r="Q18" s="86"/>
    </row>
    <row r="19" spans="1:17" s="27" customFormat="1">
      <c r="A19" s="51" t="s">
        <v>6</v>
      </c>
      <c r="B19" s="51">
        <v>26.85</v>
      </c>
      <c r="C19" s="51">
        <f>AVERAGE(B19:B21)</f>
        <v>26.849999999999998</v>
      </c>
      <c r="D19" s="53">
        <f>STDEV(B19:B21)</f>
        <v>9.9999999999997868E-3</v>
      </c>
      <c r="F19" s="51" t="s">
        <v>6</v>
      </c>
      <c r="G19" s="51">
        <v>16.579999999999998</v>
      </c>
      <c r="H19" s="51">
        <f>AVERAGE(G19:G21)</f>
        <v>16.606666666666669</v>
      </c>
      <c r="I19" s="53">
        <f>STDEV(G19:G21)</f>
        <v>2.309401076758659E-2</v>
      </c>
      <c r="K19" s="51" t="s">
        <v>6</v>
      </c>
      <c r="L19" s="51">
        <f t="shared" si="0"/>
        <v>10.270000000000003</v>
      </c>
      <c r="M19" s="51">
        <f t="shared" si="1"/>
        <v>8.0988236895941418E-4</v>
      </c>
      <c r="N19" s="34">
        <f>AVERAGE(M19:M21)</f>
        <v>8.2507496569489685E-4</v>
      </c>
      <c r="O19" s="34">
        <f>STDEV(M19:M21)</f>
        <v>1.436739287012322E-5</v>
      </c>
      <c r="P19" s="34">
        <f>O19/SQRT(3)</f>
        <v>8.2950181411187522E-6</v>
      </c>
      <c r="Q19" s="86">
        <f>N19/$N$7</f>
        <v>0.19512904253115004</v>
      </c>
    </row>
    <row r="20" spans="1:17" s="27" customFormat="1">
      <c r="A20" s="51" t="s">
        <v>6</v>
      </c>
      <c r="B20" s="51">
        <v>26.84</v>
      </c>
      <c r="C20" s="51"/>
      <c r="D20" s="53"/>
      <c r="F20" s="51" t="s">
        <v>6</v>
      </c>
      <c r="G20" s="51">
        <v>16.62</v>
      </c>
      <c r="H20" s="51"/>
      <c r="I20" s="53"/>
      <c r="K20" s="51" t="s">
        <v>6</v>
      </c>
      <c r="L20" s="51">
        <f t="shared" si="0"/>
        <v>10.219999999999999</v>
      </c>
      <c r="M20" s="51">
        <f t="shared" si="1"/>
        <v>8.3844280902124486E-4</v>
      </c>
      <c r="N20" s="34"/>
      <c r="O20" s="34"/>
      <c r="P20" s="34"/>
      <c r="Q20" s="86"/>
    </row>
    <row r="21" spans="1:17" s="27" customFormat="1">
      <c r="A21" s="55" t="s">
        <v>6</v>
      </c>
      <c r="B21" s="55">
        <v>26.86</v>
      </c>
      <c r="C21" s="55"/>
      <c r="D21" s="56"/>
      <c r="F21" s="55" t="s">
        <v>6</v>
      </c>
      <c r="G21" s="55">
        <v>16.62</v>
      </c>
      <c r="H21" s="55"/>
      <c r="I21" s="56"/>
      <c r="K21" s="55" t="s">
        <v>6</v>
      </c>
      <c r="L21" s="55">
        <f t="shared" si="0"/>
        <v>10.239999999999998</v>
      </c>
      <c r="M21" s="55">
        <f t="shared" si="1"/>
        <v>8.2689971910403172E-4</v>
      </c>
      <c r="N21" s="40"/>
      <c r="O21" s="40"/>
      <c r="P21" s="40"/>
      <c r="Q21" s="89"/>
    </row>
    <row r="22" spans="1:17" s="27" customFormat="1"/>
    <row r="23" spans="1:17" s="27" customFormat="1">
      <c r="A23" s="4" t="s">
        <v>13</v>
      </c>
    </row>
    <row r="24" spans="1:17" s="27" customFormat="1"/>
    <row r="25" spans="1:17" s="27" customFormat="1">
      <c r="A25" s="3" t="s">
        <v>2</v>
      </c>
      <c r="B25" s="24" t="s">
        <v>26</v>
      </c>
      <c r="C25" s="3" t="s">
        <v>9</v>
      </c>
      <c r="D25" s="1" t="s">
        <v>29</v>
      </c>
      <c r="F25" s="3" t="s">
        <v>2</v>
      </c>
      <c r="G25" s="22" t="s">
        <v>25</v>
      </c>
      <c r="H25" s="3" t="s">
        <v>9</v>
      </c>
      <c r="I25" s="1" t="s">
        <v>29</v>
      </c>
      <c r="K25" s="3" t="s">
        <v>2</v>
      </c>
      <c r="L25" s="3" t="s">
        <v>7</v>
      </c>
      <c r="M25" s="3" t="s">
        <v>8</v>
      </c>
      <c r="N25" s="3" t="s">
        <v>9</v>
      </c>
      <c r="O25" s="3" t="s">
        <v>29</v>
      </c>
      <c r="P25" s="3" t="s">
        <v>10</v>
      </c>
      <c r="Q25" s="5" t="s">
        <v>11</v>
      </c>
    </row>
    <row r="26" spans="1:17" s="27" customFormat="1">
      <c r="A26" s="29" t="s">
        <v>1</v>
      </c>
      <c r="B26" s="116">
        <v>24.53</v>
      </c>
      <c r="C26" s="30">
        <f>AVERAGE(B26:B28)</f>
        <v>24.523333333333337</v>
      </c>
      <c r="D26" s="32">
        <f>STDEV(B26:B28)</f>
        <v>1.154700538379227E-2</v>
      </c>
      <c r="F26" s="29" t="s">
        <v>1</v>
      </c>
      <c r="G26" s="117">
        <v>15.97</v>
      </c>
      <c r="H26" s="30">
        <f>AVERAGE(G26:G28)</f>
        <v>16.03</v>
      </c>
      <c r="I26" s="32">
        <f>STDEV(G26:G28)</f>
        <v>5.1961524227065209E-2</v>
      </c>
      <c r="K26" s="33" t="s">
        <v>1</v>
      </c>
      <c r="L26" s="33">
        <f>B26-G26</f>
        <v>8.56</v>
      </c>
      <c r="M26" s="33">
        <f>POWER(2,-L26)</f>
        <v>2.6496178270462327E-3</v>
      </c>
      <c r="N26" s="34">
        <f>AVERAGE(M26:M28)</f>
        <v>2.776444803981632E-3</v>
      </c>
      <c r="O26" s="34">
        <f>STDEV(M26:M28)</f>
        <v>1.1158527976668629E-4</v>
      </c>
      <c r="P26" s="34">
        <f>O26/SQRT(3)</f>
        <v>6.4423791310896044E-5</v>
      </c>
      <c r="Q26" s="86">
        <f>N26/$N$26</f>
        <v>1</v>
      </c>
    </row>
    <row r="27" spans="1:17" s="27" customFormat="1">
      <c r="A27" s="35" t="s">
        <v>1</v>
      </c>
      <c r="B27" s="118">
        <v>24.53</v>
      </c>
      <c r="C27" s="119"/>
      <c r="D27" s="120"/>
      <c r="F27" s="35" t="s">
        <v>1</v>
      </c>
      <c r="G27" s="119">
        <v>16.059999999999999</v>
      </c>
      <c r="H27" s="119"/>
      <c r="I27" s="120"/>
      <c r="K27" s="33" t="s">
        <v>1</v>
      </c>
      <c r="L27" s="33">
        <f t="shared" ref="L27:L40" si="2">B27-G27</f>
        <v>8.4700000000000024</v>
      </c>
      <c r="M27" s="33">
        <f t="shared" ref="M27:M40" si="3">POWER(2,-L27)</f>
        <v>2.8201742100048706E-3</v>
      </c>
      <c r="N27" s="34"/>
      <c r="O27" s="34"/>
      <c r="P27" s="34"/>
      <c r="Q27" s="86"/>
    </row>
    <row r="28" spans="1:17" s="27" customFormat="1">
      <c r="A28" s="37" t="s">
        <v>1</v>
      </c>
      <c r="B28" s="121">
        <v>24.51</v>
      </c>
      <c r="C28" s="122"/>
      <c r="D28" s="123"/>
      <c r="F28" s="37" t="s">
        <v>1</v>
      </c>
      <c r="G28" s="122">
        <v>16.059999999999999</v>
      </c>
      <c r="H28" s="122"/>
      <c r="I28" s="123"/>
      <c r="K28" s="38" t="s">
        <v>1</v>
      </c>
      <c r="L28" s="38">
        <f t="shared" si="2"/>
        <v>8.4500000000000028</v>
      </c>
      <c r="M28" s="38">
        <f t="shared" si="3"/>
        <v>2.8595423748937936E-3</v>
      </c>
      <c r="N28" s="40"/>
      <c r="O28" s="40"/>
      <c r="P28" s="40"/>
      <c r="Q28" s="89"/>
    </row>
    <row r="29" spans="1:17" s="27" customFormat="1">
      <c r="A29" s="41" t="s">
        <v>3</v>
      </c>
      <c r="B29" s="124">
        <v>24.1</v>
      </c>
      <c r="C29" s="42">
        <f>AVERAGE(B29:B31)</f>
        <v>24.126666666666669</v>
      </c>
      <c r="D29" s="43">
        <f>STDEV(B29:B31)</f>
        <v>3.0550504633038281E-2</v>
      </c>
      <c r="F29" s="41" t="s">
        <v>3</v>
      </c>
      <c r="G29" s="125">
        <v>15.86</v>
      </c>
      <c r="H29" s="44">
        <f>AVERAGE(G29:G31)</f>
        <v>15.866666666666665</v>
      </c>
      <c r="I29" s="45">
        <f>STDEV(G29:G31)</f>
        <v>5.7735026918961348E-3</v>
      </c>
      <c r="K29" s="44" t="s">
        <v>3</v>
      </c>
      <c r="L29" s="44">
        <f t="shared" si="2"/>
        <v>8.240000000000002</v>
      </c>
      <c r="M29" s="44">
        <f t="shared" si="3"/>
        <v>3.3075988764161191E-3</v>
      </c>
      <c r="N29" s="34">
        <f>AVERAGE(M29:M31)</f>
        <v>3.2624268049140895E-3</v>
      </c>
      <c r="O29" s="34">
        <f>STDEV(M29:M31)</f>
        <v>5.9559816512451195E-5</v>
      </c>
      <c r="P29" s="34">
        <f>O29/SQRT(3)</f>
        <v>3.4386876096348414E-5</v>
      </c>
      <c r="Q29" s="86">
        <f>N29/$N$26</f>
        <v>1.1750375156875161</v>
      </c>
    </row>
    <row r="30" spans="1:17" s="27" customFormat="1">
      <c r="A30" s="46" t="s">
        <v>3</v>
      </c>
      <c r="B30" s="126">
        <v>24.16</v>
      </c>
      <c r="C30" s="125"/>
      <c r="D30" s="127"/>
      <c r="F30" s="46" t="s">
        <v>3</v>
      </c>
      <c r="G30" s="125">
        <v>15.87</v>
      </c>
      <c r="H30" s="125"/>
      <c r="I30" s="127"/>
      <c r="K30" s="44" t="s">
        <v>3</v>
      </c>
      <c r="L30" s="44">
        <f t="shared" si="2"/>
        <v>8.2900000000000009</v>
      </c>
      <c r="M30" s="44">
        <f t="shared" si="3"/>
        <v>3.1949299162413311E-3</v>
      </c>
      <c r="N30" s="34"/>
      <c r="O30" s="34"/>
      <c r="P30" s="34"/>
      <c r="Q30" s="86"/>
    </row>
    <row r="31" spans="1:17" s="27" customFormat="1">
      <c r="A31" s="46" t="s">
        <v>3</v>
      </c>
      <c r="B31" s="126">
        <v>24.12</v>
      </c>
      <c r="C31" s="125"/>
      <c r="D31" s="127"/>
      <c r="F31" s="46" t="s">
        <v>3</v>
      </c>
      <c r="G31" s="125">
        <v>15.87</v>
      </c>
      <c r="H31" s="125"/>
      <c r="I31" s="127"/>
      <c r="K31" s="44" t="s">
        <v>3</v>
      </c>
      <c r="L31" s="44">
        <f t="shared" si="2"/>
        <v>8.2500000000000018</v>
      </c>
      <c r="M31" s="44">
        <f t="shared" si="3"/>
        <v>3.2847516220848188E-3</v>
      </c>
      <c r="N31" s="34"/>
      <c r="O31" s="34"/>
      <c r="P31" s="34"/>
      <c r="Q31" s="86"/>
    </row>
    <row r="32" spans="1:17" s="27" customFormat="1">
      <c r="A32" s="46" t="s">
        <v>4</v>
      </c>
      <c r="B32" s="126">
        <v>24.18</v>
      </c>
      <c r="C32" s="44">
        <f>AVERAGE(B32:B34)</f>
        <v>24.17</v>
      </c>
      <c r="D32" s="45">
        <f>STDEV(B32:B34)</f>
        <v>9.9999999999997868E-3</v>
      </c>
      <c r="F32" s="46" t="s">
        <v>4</v>
      </c>
      <c r="G32" s="125">
        <v>15.99</v>
      </c>
      <c r="H32" s="44">
        <f>AVERAGE(G32:G34)</f>
        <v>15.986666666666666</v>
      </c>
      <c r="I32" s="45">
        <f>STDEV(G32:G34)</f>
        <v>5.7735026918961348E-3</v>
      </c>
      <c r="K32" s="44" t="s">
        <v>4</v>
      </c>
      <c r="L32" s="44">
        <f t="shared" si="2"/>
        <v>8.19</v>
      </c>
      <c r="M32" s="44">
        <f t="shared" si="3"/>
        <v>3.4242410988907634E-3</v>
      </c>
      <c r="N32" s="34">
        <f>AVERAGE(M32:M34)</f>
        <v>3.4401194191371678E-3</v>
      </c>
      <c r="O32" s="34">
        <f>STDEV(M32:M34)</f>
        <v>1.3751028702810805E-5</v>
      </c>
      <c r="P32" s="34">
        <f>O32/SQRT(3)</f>
        <v>7.9391601232020898E-6</v>
      </c>
      <c r="Q32" s="86">
        <f>N32/$N$26</f>
        <v>1.2390375685494543</v>
      </c>
    </row>
    <row r="33" spans="1:17" s="27" customFormat="1">
      <c r="A33" s="46" t="s">
        <v>4</v>
      </c>
      <c r="B33" s="126">
        <v>24.16</v>
      </c>
      <c r="C33" s="125"/>
      <c r="D33" s="127"/>
      <c r="F33" s="46" t="s">
        <v>4</v>
      </c>
      <c r="G33" s="125">
        <v>15.98</v>
      </c>
      <c r="H33" s="125"/>
      <c r="I33" s="127"/>
      <c r="K33" s="44" t="s">
        <v>4</v>
      </c>
      <c r="L33" s="44">
        <f t="shared" si="2"/>
        <v>8.18</v>
      </c>
      <c r="M33" s="44">
        <f t="shared" si="3"/>
        <v>3.4480585792603727E-3</v>
      </c>
      <c r="N33" s="34"/>
      <c r="O33" s="34"/>
      <c r="P33" s="34"/>
      <c r="Q33" s="86"/>
    </row>
    <row r="34" spans="1:17" s="27" customFormat="1">
      <c r="A34" s="47" t="s">
        <v>4</v>
      </c>
      <c r="B34" s="128">
        <v>24.17</v>
      </c>
      <c r="C34" s="129"/>
      <c r="D34" s="130"/>
      <c r="F34" s="47" t="s">
        <v>4</v>
      </c>
      <c r="G34" s="129">
        <v>15.99</v>
      </c>
      <c r="H34" s="129"/>
      <c r="I34" s="130"/>
      <c r="K34" s="48" t="s">
        <v>4</v>
      </c>
      <c r="L34" s="48">
        <f t="shared" si="2"/>
        <v>8.1800000000000015</v>
      </c>
      <c r="M34" s="48">
        <f t="shared" si="3"/>
        <v>3.4480585792603666E-3</v>
      </c>
      <c r="N34" s="40"/>
      <c r="O34" s="40"/>
      <c r="P34" s="40"/>
      <c r="Q34" s="89"/>
    </row>
    <row r="35" spans="1:17" s="27" customFormat="1">
      <c r="A35" s="50" t="s">
        <v>5</v>
      </c>
      <c r="B35" s="131">
        <v>26.44</v>
      </c>
      <c r="C35" s="51">
        <f>AVERAGE(B35:B37)</f>
        <v>26.383333333333336</v>
      </c>
      <c r="D35" s="53">
        <f>STDEV(B35:B37)</f>
        <v>9.8149545762237361E-2</v>
      </c>
      <c r="F35" s="50" t="s">
        <v>5</v>
      </c>
      <c r="G35" s="132">
        <v>16.14</v>
      </c>
      <c r="H35" s="51">
        <f>AVERAGE(G35:G37)</f>
        <v>16.136666666666667</v>
      </c>
      <c r="I35" s="53">
        <f>STDEV(G35:G37)</f>
        <v>1.5275252316518365E-2</v>
      </c>
      <c r="K35" s="51" t="s">
        <v>5</v>
      </c>
      <c r="L35" s="51">
        <f t="shared" si="2"/>
        <v>10.3</v>
      </c>
      <c r="M35" s="51">
        <f t="shared" si="3"/>
        <v>7.932152308166362E-4</v>
      </c>
      <c r="N35" s="34">
        <f>AVERAGE(M35:M37)</f>
        <v>8.2471026190453526E-4</v>
      </c>
      <c r="O35" s="34">
        <f>STDEV(M35:M37)</f>
        <v>6.4240831342952752E-5</v>
      </c>
      <c r="P35" s="34">
        <f>O35/SQRT(3)</f>
        <v>3.7089461268819124E-5</v>
      </c>
      <c r="Q35" s="86">
        <f>N35/$N$26</f>
        <v>0.2970382341913797</v>
      </c>
    </row>
    <row r="36" spans="1:17" s="27" customFormat="1">
      <c r="A36" s="50" t="s">
        <v>5</v>
      </c>
      <c r="B36" s="131">
        <v>26.44</v>
      </c>
      <c r="C36" s="132"/>
      <c r="D36" s="133"/>
      <c r="F36" s="50" t="s">
        <v>5</v>
      </c>
      <c r="G36" s="132">
        <v>16.12</v>
      </c>
      <c r="H36" s="132"/>
      <c r="I36" s="133"/>
      <c r="K36" s="51" t="s">
        <v>5</v>
      </c>
      <c r="L36" s="51">
        <f t="shared" si="2"/>
        <v>10.32</v>
      </c>
      <c r="M36" s="51">
        <f t="shared" si="3"/>
        <v>7.8229480233361556E-4</v>
      </c>
      <c r="N36" s="34"/>
      <c r="O36" s="34"/>
      <c r="P36" s="34"/>
      <c r="Q36" s="86"/>
    </row>
    <row r="37" spans="1:17" s="27" customFormat="1">
      <c r="A37" s="50" t="s">
        <v>5</v>
      </c>
      <c r="B37" s="131">
        <v>26.27</v>
      </c>
      <c r="C37" s="132"/>
      <c r="D37" s="133"/>
      <c r="F37" s="50" t="s">
        <v>5</v>
      </c>
      <c r="G37" s="132">
        <v>16.149999999999999</v>
      </c>
      <c r="H37" s="132"/>
      <c r="I37" s="133"/>
      <c r="K37" s="51" t="s">
        <v>5</v>
      </c>
      <c r="L37" s="51">
        <f t="shared" si="2"/>
        <v>10.120000000000001</v>
      </c>
      <c r="M37" s="51">
        <f t="shared" si="3"/>
        <v>8.9862075256335412E-4</v>
      </c>
      <c r="N37" s="34"/>
      <c r="O37" s="34"/>
      <c r="P37" s="34"/>
      <c r="Q37" s="86"/>
    </row>
    <row r="38" spans="1:17" s="27" customFormat="1">
      <c r="A38" s="50" t="s">
        <v>6</v>
      </c>
      <c r="B38" s="131">
        <v>26.54</v>
      </c>
      <c r="C38" s="51">
        <f>AVERAGE(B38:B40)</f>
        <v>26.513333333333332</v>
      </c>
      <c r="D38" s="53">
        <f>STDEV(B38:B40)</f>
        <v>8.3266639978643531E-2</v>
      </c>
      <c r="F38" s="50" t="s">
        <v>6</v>
      </c>
      <c r="G38" s="132">
        <v>15.96</v>
      </c>
      <c r="H38" s="132">
        <v>15.96</v>
      </c>
      <c r="I38" s="53">
        <f>STDEV(G38:G40)</f>
        <v>1.0000000000000675E-2</v>
      </c>
      <c r="K38" s="51" t="s">
        <v>6</v>
      </c>
      <c r="L38" s="51">
        <f t="shared" si="2"/>
        <v>10.579999999999998</v>
      </c>
      <c r="M38" s="51">
        <f t="shared" si="3"/>
        <v>6.5328493886040724E-4</v>
      </c>
      <c r="N38" s="34">
        <f>AVERAGE(M38:M40)</f>
        <v>6.6605634019644745E-4</v>
      </c>
      <c r="O38" s="34">
        <f>STDEV(M38:M40)</f>
        <v>3.4426589724598478E-5</v>
      </c>
      <c r="P38" s="34">
        <f>O38/SQRT(3)</f>
        <v>1.9876200844777737E-5</v>
      </c>
      <c r="Q38" s="86">
        <f>N38/$N$26</f>
        <v>0.23989540121282882</v>
      </c>
    </row>
    <row r="39" spans="1:17" s="27" customFormat="1">
      <c r="A39" s="50" t="s">
        <v>6</v>
      </c>
      <c r="B39" s="131">
        <v>26.42</v>
      </c>
      <c r="C39" s="132"/>
      <c r="D39" s="133"/>
      <c r="F39" s="50" t="s">
        <v>6</v>
      </c>
      <c r="G39" s="132">
        <v>15.95</v>
      </c>
      <c r="H39" s="132"/>
      <c r="I39" s="133"/>
      <c r="K39" s="51" t="s">
        <v>6</v>
      </c>
      <c r="L39" s="51">
        <f t="shared" si="2"/>
        <v>10.470000000000002</v>
      </c>
      <c r="M39" s="51">
        <f t="shared" si="3"/>
        <v>7.0504355250121809E-4</v>
      </c>
      <c r="N39" s="34"/>
      <c r="O39" s="34"/>
      <c r="P39" s="34"/>
      <c r="Q39" s="86"/>
    </row>
    <row r="40" spans="1:17" s="27" customFormat="1">
      <c r="A40" s="54" t="s">
        <v>6</v>
      </c>
      <c r="B40" s="134">
        <v>26.58</v>
      </c>
      <c r="C40" s="135"/>
      <c r="D40" s="136"/>
      <c r="F40" s="54" t="s">
        <v>6</v>
      </c>
      <c r="G40" s="135">
        <v>15.97</v>
      </c>
      <c r="H40" s="135"/>
      <c r="I40" s="136"/>
      <c r="K40" s="55" t="s">
        <v>6</v>
      </c>
      <c r="L40" s="55">
        <f t="shared" si="2"/>
        <v>10.609999999999998</v>
      </c>
      <c r="M40" s="55">
        <f t="shared" si="3"/>
        <v>6.3984052922771734E-4</v>
      </c>
      <c r="N40" s="40"/>
      <c r="O40" s="40"/>
      <c r="P40" s="40"/>
      <c r="Q40" s="89"/>
    </row>
    <row r="41" spans="1:17" s="27" customFormat="1"/>
    <row r="42" spans="1:17" s="27" customFormat="1">
      <c r="A42" s="4" t="s">
        <v>14</v>
      </c>
    </row>
    <row r="43" spans="1:17" s="27" customFormat="1"/>
    <row r="44" spans="1:17" s="27" customFormat="1">
      <c r="A44" s="3" t="s">
        <v>2</v>
      </c>
      <c r="B44" s="22" t="s">
        <v>26</v>
      </c>
      <c r="C44" s="3" t="s">
        <v>9</v>
      </c>
      <c r="D44" s="1" t="s">
        <v>29</v>
      </c>
      <c r="F44" s="3" t="s">
        <v>2</v>
      </c>
      <c r="G44" s="22" t="s">
        <v>25</v>
      </c>
      <c r="H44" s="3" t="s">
        <v>9</v>
      </c>
      <c r="I44" s="1" t="s">
        <v>29</v>
      </c>
      <c r="K44" s="3" t="s">
        <v>2</v>
      </c>
      <c r="L44" s="3" t="s">
        <v>7</v>
      </c>
      <c r="M44" s="3" t="s">
        <v>8</v>
      </c>
      <c r="N44" s="3" t="s">
        <v>9</v>
      </c>
      <c r="O44" s="3" t="s">
        <v>29</v>
      </c>
      <c r="P44" s="3" t="s">
        <v>10</v>
      </c>
      <c r="Q44" s="5" t="s">
        <v>11</v>
      </c>
    </row>
    <row r="45" spans="1:17" s="27" customFormat="1">
      <c r="A45" s="29" t="s">
        <v>1</v>
      </c>
      <c r="B45" s="116">
        <v>24.79</v>
      </c>
      <c r="C45" s="30">
        <f>AVERAGE(B45:B47)</f>
        <v>24.793333333333333</v>
      </c>
      <c r="D45" s="32">
        <f>STDEV(B45:B47)</f>
        <v>1.5275252316518365E-2</v>
      </c>
      <c r="F45" s="29" t="s">
        <v>1</v>
      </c>
      <c r="G45" s="116">
        <v>17.68</v>
      </c>
      <c r="H45" s="30">
        <f>AVERAGE(G45:G47)</f>
        <v>17.663333333333334</v>
      </c>
      <c r="I45" s="32">
        <f>STDEV(G45:G47)</f>
        <v>2.0816659994661167E-2</v>
      </c>
      <c r="K45" s="33" t="s">
        <v>1</v>
      </c>
      <c r="L45" s="33">
        <f>B45-G45</f>
        <v>7.1099999999999994</v>
      </c>
      <c r="M45" s="33">
        <f>POWER(2,-L45)</f>
        <v>7.2389692335185279E-3</v>
      </c>
      <c r="N45" s="34">
        <f>AVERAGE(M45:M47)</f>
        <v>7.1396520117830596E-3</v>
      </c>
      <c r="O45" s="34">
        <f>STDEV(M45:M47)</f>
        <v>8.6011237056207333E-5</v>
      </c>
      <c r="P45" s="34">
        <f>O45/SQRT(3)</f>
        <v>4.9658610867734019E-5</v>
      </c>
      <c r="Q45" s="86">
        <f>N45/$N$45</f>
        <v>1</v>
      </c>
    </row>
    <row r="46" spans="1:17" s="27" customFormat="1">
      <c r="A46" s="35" t="s">
        <v>1</v>
      </c>
      <c r="B46" s="118">
        <v>24.78</v>
      </c>
      <c r="C46" s="119"/>
      <c r="D46" s="120"/>
      <c r="F46" s="35" t="s">
        <v>1</v>
      </c>
      <c r="G46" s="118">
        <v>17.64</v>
      </c>
      <c r="H46" s="119"/>
      <c r="I46" s="120"/>
      <c r="K46" s="33" t="s">
        <v>1</v>
      </c>
      <c r="L46" s="33">
        <f t="shared" ref="L46:L59" si="4">B46-G46</f>
        <v>7.1400000000000006</v>
      </c>
      <c r="M46" s="33">
        <f t="shared" ref="M46:M59" si="5">POWER(2,-L46)</f>
        <v>7.0899934009153193E-3</v>
      </c>
      <c r="N46" s="34"/>
      <c r="O46" s="34"/>
      <c r="P46" s="34"/>
      <c r="Q46" s="86"/>
    </row>
    <row r="47" spans="1:17" s="27" customFormat="1">
      <c r="A47" s="37" t="s">
        <v>1</v>
      </c>
      <c r="B47" s="121">
        <v>24.81</v>
      </c>
      <c r="C47" s="122"/>
      <c r="D47" s="123"/>
      <c r="F47" s="37" t="s">
        <v>1</v>
      </c>
      <c r="G47" s="121">
        <v>17.670000000000002</v>
      </c>
      <c r="H47" s="122"/>
      <c r="I47" s="123"/>
      <c r="K47" s="38" t="s">
        <v>1</v>
      </c>
      <c r="L47" s="38">
        <f t="shared" si="4"/>
        <v>7.139999999999997</v>
      </c>
      <c r="M47" s="38">
        <f t="shared" si="5"/>
        <v>7.0899934009153323E-3</v>
      </c>
      <c r="N47" s="40"/>
      <c r="O47" s="40"/>
      <c r="P47" s="40"/>
      <c r="Q47" s="89"/>
    </row>
    <row r="48" spans="1:17" s="27" customFormat="1">
      <c r="A48" s="41" t="s">
        <v>3</v>
      </c>
      <c r="B48" s="124">
        <v>24.12</v>
      </c>
      <c r="C48" s="42">
        <f>AVERAGE(B48:B50)</f>
        <v>24.106666666666666</v>
      </c>
      <c r="D48" s="43">
        <f>STDEV(B48:B50)</f>
        <v>1.5275252316519916E-2</v>
      </c>
      <c r="F48" s="41" t="s">
        <v>3</v>
      </c>
      <c r="G48" s="124">
        <v>16.809999999999999</v>
      </c>
      <c r="H48" s="42">
        <f>AVERAGE(G48:G50)</f>
        <v>16.853333333333335</v>
      </c>
      <c r="I48" s="43">
        <f>STDEV(G48:G50)</f>
        <v>4.0414518843274697E-2</v>
      </c>
      <c r="K48" s="44" t="s">
        <v>3</v>
      </c>
      <c r="L48" s="44">
        <f t="shared" si="4"/>
        <v>7.3100000000000023</v>
      </c>
      <c r="M48" s="44">
        <f t="shared" si="5"/>
        <v>6.3018887439228498E-3</v>
      </c>
      <c r="N48" s="34">
        <f>AVERAGE(M48:M50)</f>
        <v>6.5575227546144886E-3</v>
      </c>
      <c r="O48" s="34">
        <f>STDEV(M48:M50)</f>
        <v>2.498592783092925E-4</v>
      </c>
      <c r="P48" s="34">
        <f>O48/SQRT(3)</f>
        <v>1.4425632159139565E-4</v>
      </c>
      <c r="Q48" s="86">
        <f>N48/$N$45</f>
        <v>0.91846531788834485</v>
      </c>
    </row>
    <row r="49" spans="1:17" s="27" customFormat="1">
      <c r="A49" s="46" t="s">
        <v>3</v>
      </c>
      <c r="B49" s="126">
        <v>24.09</v>
      </c>
      <c r="C49" s="125"/>
      <c r="D49" s="127"/>
      <c r="F49" s="46" t="s">
        <v>3</v>
      </c>
      <c r="G49" s="126">
        <v>16.89</v>
      </c>
      <c r="H49" s="125"/>
      <c r="I49" s="127"/>
      <c r="K49" s="44" t="s">
        <v>3</v>
      </c>
      <c r="L49" s="44">
        <f t="shared" si="4"/>
        <v>7.1999999999999993</v>
      </c>
      <c r="M49" s="44">
        <f t="shared" si="5"/>
        <v>6.8011762757509723E-3</v>
      </c>
      <c r="N49" s="34"/>
      <c r="O49" s="34"/>
      <c r="P49" s="34"/>
      <c r="Q49" s="86"/>
    </row>
    <row r="50" spans="1:17" s="27" customFormat="1">
      <c r="A50" s="46" t="s">
        <v>3</v>
      </c>
      <c r="B50" s="126">
        <v>24.11</v>
      </c>
      <c r="C50" s="125"/>
      <c r="D50" s="127"/>
      <c r="F50" s="46" t="s">
        <v>3</v>
      </c>
      <c r="G50" s="126">
        <v>16.86</v>
      </c>
      <c r="H50" s="125"/>
      <c r="I50" s="127"/>
      <c r="K50" s="44" t="s">
        <v>3</v>
      </c>
      <c r="L50" s="44">
        <f t="shared" si="4"/>
        <v>7.25</v>
      </c>
      <c r="M50" s="44">
        <f t="shared" si="5"/>
        <v>6.5695032441696437E-3</v>
      </c>
      <c r="N50" s="34"/>
      <c r="O50" s="34"/>
      <c r="P50" s="34"/>
      <c r="Q50" s="86"/>
    </row>
    <row r="51" spans="1:17" s="27" customFormat="1">
      <c r="A51" s="46" t="s">
        <v>4</v>
      </c>
      <c r="B51" s="126">
        <v>23.99</v>
      </c>
      <c r="C51" s="44">
        <f>AVERAGE(B51:B53)</f>
        <v>23.996666666666666</v>
      </c>
      <c r="D51" s="45">
        <f>STDEV(B51:B53)</f>
        <v>2.0816659994661167E-2</v>
      </c>
      <c r="F51" s="46" t="s">
        <v>4</v>
      </c>
      <c r="G51" s="126">
        <v>16.91</v>
      </c>
      <c r="H51" s="44">
        <f>AVERAGE(G51:G53)</f>
        <v>16.943333333333332</v>
      </c>
      <c r="I51" s="45">
        <f>STDEV(G51:G53)</f>
        <v>4.1633319989321765E-2</v>
      </c>
      <c r="K51" s="44" t="s">
        <v>4</v>
      </c>
      <c r="L51" s="44">
        <f t="shared" si="4"/>
        <v>7.0799999999999983</v>
      </c>
      <c r="M51" s="44">
        <f t="shared" si="5"/>
        <v>7.3910753650437309E-3</v>
      </c>
      <c r="N51" s="34">
        <f>AVERAGE(M51:M53)</f>
        <v>7.5326456926987683E-3</v>
      </c>
      <c r="O51" s="34">
        <f>STDEV(M51:M53)</f>
        <v>2.9054452124648304E-4</v>
      </c>
      <c r="P51" s="34">
        <f>O51/SQRT(3)</f>
        <v>1.6774595755322794E-4</v>
      </c>
      <c r="Q51" s="86">
        <f>N51/$N$45</f>
        <v>1.0550438144978389</v>
      </c>
    </row>
    <row r="52" spans="1:17" s="27" customFormat="1">
      <c r="A52" s="46" t="s">
        <v>4</v>
      </c>
      <c r="B52" s="126">
        <v>24.02</v>
      </c>
      <c r="C52" s="125"/>
      <c r="D52" s="127"/>
      <c r="F52" s="46" t="s">
        <v>4</v>
      </c>
      <c r="G52" s="126">
        <v>16.93</v>
      </c>
      <c r="H52" s="125"/>
      <c r="I52" s="127"/>
      <c r="K52" s="44" t="s">
        <v>4</v>
      </c>
      <c r="L52" s="44">
        <f t="shared" si="4"/>
        <v>7.09</v>
      </c>
      <c r="M52" s="44">
        <f t="shared" si="5"/>
        <v>7.3400214782344706E-3</v>
      </c>
      <c r="N52" s="34"/>
      <c r="O52" s="34"/>
      <c r="P52" s="34"/>
      <c r="Q52" s="86"/>
    </row>
    <row r="53" spans="1:17" s="27" customFormat="1">
      <c r="A53" s="47" t="s">
        <v>4</v>
      </c>
      <c r="B53" s="128">
        <v>23.98</v>
      </c>
      <c r="C53" s="129"/>
      <c r="D53" s="130"/>
      <c r="F53" s="47" t="s">
        <v>4</v>
      </c>
      <c r="G53" s="128">
        <v>16.989999999999998</v>
      </c>
      <c r="H53" s="129"/>
      <c r="I53" s="130"/>
      <c r="K53" s="48" t="s">
        <v>4</v>
      </c>
      <c r="L53" s="48">
        <f t="shared" si="4"/>
        <v>6.990000000000002</v>
      </c>
      <c r="M53" s="48">
        <f t="shared" si="5"/>
        <v>7.8668402348181059E-3</v>
      </c>
      <c r="N53" s="40"/>
      <c r="O53" s="40"/>
      <c r="P53" s="40"/>
      <c r="Q53" s="89"/>
    </row>
    <row r="54" spans="1:17" s="27" customFormat="1">
      <c r="A54" s="50" t="s">
        <v>5</v>
      </c>
      <c r="B54" s="131">
        <v>26.24</v>
      </c>
      <c r="C54" s="51">
        <f>AVERAGE(B54:B56)</f>
        <v>26.22</v>
      </c>
      <c r="D54" s="53">
        <f>STDEV(B54:B56)</f>
        <v>6.2449979983984355E-2</v>
      </c>
      <c r="F54" s="50" t="s">
        <v>5</v>
      </c>
      <c r="G54" s="131">
        <v>16.760000000000002</v>
      </c>
      <c r="H54" s="51">
        <f>AVERAGE(G54:G56)</f>
        <v>16.816666666666666</v>
      </c>
      <c r="I54" s="53">
        <f>STDEV(G54:G56)</f>
        <v>0.1069267662156366</v>
      </c>
      <c r="K54" s="51" t="s">
        <v>5</v>
      </c>
      <c r="L54" s="51">
        <f t="shared" si="4"/>
        <v>9.4799999999999969</v>
      </c>
      <c r="M54" s="51">
        <f t="shared" si="5"/>
        <v>1.4003469218904598E-3</v>
      </c>
      <c r="N54" s="34">
        <f>AVERAGE(M54:M56)</f>
        <v>1.4836501878196524E-3</v>
      </c>
      <c r="O54" s="34">
        <f>STDEV(M54:M56)</f>
        <v>1.7847775349607745E-4</v>
      </c>
      <c r="P54" s="34">
        <f>O54/SQRT(3)</f>
        <v>1.0304417902532E-4</v>
      </c>
      <c r="Q54" s="86">
        <f>N54/$N$45</f>
        <v>0.20780427188483169</v>
      </c>
    </row>
    <row r="55" spans="1:17" s="27" customFormat="1">
      <c r="A55" s="50" t="s">
        <v>5</v>
      </c>
      <c r="B55" s="131">
        <v>26.27</v>
      </c>
      <c r="C55" s="132"/>
      <c r="D55" s="133"/>
      <c r="F55" s="50" t="s">
        <v>5</v>
      </c>
      <c r="G55" s="131">
        <v>16.75</v>
      </c>
      <c r="H55" s="132"/>
      <c r="I55" s="133"/>
      <c r="K55" s="51" t="s">
        <v>5</v>
      </c>
      <c r="L55" s="51">
        <f t="shared" si="4"/>
        <v>9.52</v>
      </c>
      <c r="M55" s="51">
        <f t="shared" si="5"/>
        <v>1.3620543616703184E-3</v>
      </c>
      <c r="N55" s="34"/>
      <c r="O55" s="34"/>
      <c r="P55" s="34"/>
      <c r="Q55" s="86"/>
    </row>
    <row r="56" spans="1:17" s="27" customFormat="1">
      <c r="A56" s="50" t="s">
        <v>5</v>
      </c>
      <c r="B56" s="131">
        <v>26.15</v>
      </c>
      <c r="C56" s="132"/>
      <c r="D56" s="133"/>
      <c r="F56" s="50" t="s">
        <v>5</v>
      </c>
      <c r="G56" s="131">
        <v>16.940000000000001</v>
      </c>
      <c r="H56" s="132"/>
      <c r="I56" s="133"/>
      <c r="K56" s="51" t="s">
        <v>5</v>
      </c>
      <c r="L56" s="51">
        <f t="shared" si="4"/>
        <v>9.2099999999999973</v>
      </c>
      <c r="M56" s="51">
        <f t="shared" si="5"/>
        <v>1.6885492798981785E-3</v>
      </c>
      <c r="N56" s="34"/>
      <c r="O56" s="34"/>
      <c r="P56" s="34"/>
      <c r="Q56" s="86"/>
    </row>
    <row r="57" spans="1:17" s="27" customFormat="1">
      <c r="A57" s="50" t="s">
        <v>6</v>
      </c>
      <c r="B57" s="131">
        <v>26.55</v>
      </c>
      <c r="C57" s="51">
        <f>AVERAGE(B57:B59)</f>
        <v>26.556666666666668</v>
      </c>
      <c r="D57" s="53">
        <f>STDEV(B57:B59)</f>
        <v>1.154700538379227E-2</v>
      </c>
      <c r="F57" s="50" t="s">
        <v>6</v>
      </c>
      <c r="G57" s="131">
        <v>16.68</v>
      </c>
      <c r="H57" s="51">
        <f>AVERAGE(G57:G59)</f>
        <v>16.696666666666669</v>
      </c>
      <c r="I57" s="53">
        <f>STDEV(G57:G59)</f>
        <v>3.7859388972000391E-2</v>
      </c>
      <c r="K57" s="51" t="s">
        <v>6</v>
      </c>
      <c r="L57" s="51">
        <f t="shared" si="4"/>
        <v>9.870000000000001</v>
      </c>
      <c r="M57" s="51">
        <f t="shared" si="5"/>
        <v>1.0686461926374409E-3</v>
      </c>
      <c r="N57" s="34">
        <f>AVERAGE(M57:M59)</f>
        <v>1.0764423436410988E-3</v>
      </c>
      <c r="O57" s="34">
        <f>STDEV(M57:M59)</f>
        <v>3.4356588495371671E-5</v>
      </c>
      <c r="P57" s="34">
        <f>O57/SQRT(3)</f>
        <v>1.9835785616240033E-5</v>
      </c>
      <c r="Q57" s="86">
        <f>N57/$N$45</f>
        <v>0.15076958118751052</v>
      </c>
    </row>
    <row r="58" spans="1:17" s="27" customFormat="1">
      <c r="A58" s="50" t="s">
        <v>6</v>
      </c>
      <c r="B58" s="131">
        <v>26.57</v>
      </c>
      <c r="C58" s="132"/>
      <c r="D58" s="133"/>
      <c r="F58" s="50" t="s">
        <v>6</v>
      </c>
      <c r="G58" s="131">
        <v>16.670000000000002</v>
      </c>
      <c r="H58" s="132"/>
      <c r="I58" s="133"/>
      <c r="K58" s="51" t="s">
        <v>6</v>
      </c>
      <c r="L58" s="51">
        <f t="shared" si="4"/>
        <v>9.8999999999999986</v>
      </c>
      <c r="M58" s="51">
        <f t="shared" si="5"/>
        <v>1.0466537720080998E-3</v>
      </c>
      <c r="N58" s="34"/>
      <c r="O58" s="34"/>
      <c r="P58" s="34"/>
      <c r="Q58" s="86"/>
    </row>
    <row r="59" spans="1:17" s="27" customFormat="1">
      <c r="A59" s="54" t="s">
        <v>6</v>
      </c>
      <c r="B59" s="134">
        <v>26.55</v>
      </c>
      <c r="C59" s="135"/>
      <c r="D59" s="136"/>
      <c r="F59" s="54" t="s">
        <v>6</v>
      </c>
      <c r="G59" s="134">
        <v>16.739999999999998</v>
      </c>
      <c r="H59" s="135"/>
      <c r="I59" s="136"/>
      <c r="K59" s="55" t="s">
        <v>6</v>
      </c>
      <c r="L59" s="55">
        <f t="shared" si="4"/>
        <v>9.8100000000000023</v>
      </c>
      <c r="M59" s="55">
        <f t="shared" si="5"/>
        <v>1.1140270662777561E-3</v>
      </c>
      <c r="N59" s="40"/>
      <c r="O59" s="40"/>
      <c r="P59" s="40"/>
      <c r="Q59" s="89"/>
    </row>
    <row r="60" spans="1:17" s="27" customFormat="1" ht="15" thickBot="1">
      <c r="A60" s="102"/>
      <c r="B60" s="102"/>
      <c r="C60" s="102"/>
      <c r="D60" s="102"/>
      <c r="E60" s="103"/>
      <c r="F60" s="102"/>
      <c r="G60" s="102"/>
    </row>
    <row r="61" spans="1:17" s="27" customFormat="1" ht="15" thickBot="1">
      <c r="A61" s="104"/>
      <c r="B61" s="12" t="s">
        <v>19</v>
      </c>
      <c r="C61" s="12" t="s">
        <v>20</v>
      </c>
      <c r="D61" s="12" t="s">
        <v>21</v>
      </c>
      <c r="E61" s="12" t="s">
        <v>9</v>
      </c>
      <c r="F61" s="13" t="s">
        <v>29</v>
      </c>
      <c r="G61" s="14" t="s">
        <v>30</v>
      </c>
      <c r="H61" s="8" t="s">
        <v>23</v>
      </c>
    </row>
    <row r="62" spans="1:17" s="27" customFormat="1">
      <c r="A62" s="15" t="s">
        <v>22</v>
      </c>
      <c r="B62" s="39">
        <v>1</v>
      </c>
      <c r="C62" s="38">
        <v>1</v>
      </c>
      <c r="D62" s="105">
        <v>1</v>
      </c>
      <c r="E62" s="89">
        <f>AVERAGE(B62:D62)</f>
        <v>1</v>
      </c>
      <c r="F62" s="89">
        <f>STDEV(B62:D62)</f>
        <v>0</v>
      </c>
      <c r="G62" s="90">
        <f>F62/SQRT(3)</f>
        <v>0</v>
      </c>
      <c r="H62" s="6"/>
    </row>
    <row r="63" spans="1:17" s="27" customFormat="1">
      <c r="A63" s="16" t="s">
        <v>15</v>
      </c>
      <c r="B63" s="45">
        <v>1.1169174484014945</v>
      </c>
      <c r="C63" s="44">
        <v>1.1750375156875161</v>
      </c>
      <c r="D63" s="85">
        <v>0.91846531788834485</v>
      </c>
      <c r="E63" s="86">
        <f>AVERAGE(B63:D63)</f>
        <v>1.0701400939924519</v>
      </c>
      <c r="F63" s="86">
        <f>STDEV(B63:D63)</f>
        <v>0.13453034540580711</v>
      </c>
      <c r="G63" s="106">
        <f t="shared" ref="G63:G66" si="6">F63/SQRT(3)</f>
        <v>7.7671131134216073E-2</v>
      </c>
      <c r="H63" s="8">
        <f>_xlfn.T.TEST(B62:D62,B63:D63,2,3)</f>
        <v>0.46181638200067465</v>
      </c>
    </row>
    <row r="64" spans="1:17" s="27" customFormat="1">
      <c r="A64" s="17" t="s">
        <v>16</v>
      </c>
      <c r="B64" s="49">
        <v>0.97272162465358336</v>
      </c>
      <c r="C64" s="48">
        <v>1.2390375685494543</v>
      </c>
      <c r="D64" s="107">
        <v>1.0550438144978389</v>
      </c>
      <c r="E64" s="89">
        <f>AVERAGE(B64:D64)</f>
        <v>1.0889343359002923</v>
      </c>
      <c r="F64" s="89">
        <f>STDEV(B64:D64)</f>
        <v>0.13635421179407936</v>
      </c>
      <c r="G64" s="90">
        <f t="shared" si="6"/>
        <v>7.8724140884450969E-2</v>
      </c>
      <c r="H64" s="8">
        <f>_xlfn.T.TEST(B62:D62,B64:D64,2,3)</f>
        <v>0.3758693800780295</v>
      </c>
    </row>
    <row r="65" spans="1:8" s="27" customFormat="1">
      <c r="A65" s="16" t="s">
        <v>17</v>
      </c>
      <c r="B65" s="53">
        <v>0.23814087601871681</v>
      </c>
      <c r="C65" s="51">
        <v>0.2970382341913797</v>
      </c>
      <c r="D65" s="91">
        <v>0.20780427188483169</v>
      </c>
      <c r="E65" s="86">
        <f>AVERAGE(B65:D65)</f>
        <v>0.24766112736497603</v>
      </c>
      <c r="F65" s="86">
        <f>STDEV(B65:D65)</f>
        <v>4.5372363796738521E-2</v>
      </c>
      <c r="G65" s="106">
        <f t="shared" si="6"/>
        <v>2.6195746451816618E-2</v>
      </c>
      <c r="H65" s="8">
        <f>_xlfn.T.TEST(B62:D62,B65:D65,2,3)</f>
        <v>1.2101679352778272E-3</v>
      </c>
    </row>
    <row r="66" spans="1:8" s="27" customFormat="1" ht="15" thickBot="1">
      <c r="A66" s="18" t="s">
        <v>18</v>
      </c>
      <c r="B66" s="108">
        <v>0.19512904253115004</v>
      </c>
      <c r="C66" s="93">
        <v>0.23989540121282882</v>
      </c>
      <c r="D66" s="93">
        <v>0.15076958118751052</v>
      </c>
      <c r="E66" s="94">
        <f>AVERAGE(B66:D66)</f>
        <v>0.19526467497716313</v>
      </c>
      <c r="F66" s="94">
        <f>STDEV(B66:D66)</f>
        <v>4.456306481736505E-2</v>
      </c>
      <c r="G66" s="109">
        <f t="shared" si="6"/>
        <v>2.5728497468220455E-2</v>
      </c>
      <c r="H66" s="8">
        <f>_xlfn.T.TEST(B62:D62,B66:D66,2,3)</f>
        <v>1.020604448199638E-3</v>
      </c>
    </row>
    <row r="67" spans="1:8" s="27" customFormat="1"/>
    <row r="68" spans="1:8" s="27" customFormat="1"/>
    <row r="69" spans="1:8" s="27" customFormat="1"/>
    <row r="70" spans="1:8" s="27" customFormat="1"/>
    <row r="71" spans="1:8" s="27" customFormat="1"/>
    <row r="72" spans="1:8" s="27" customFormat="1"/>
    <row r="73" spans="1:8" s="27" customFormat="1"/>
    <row r="74" spans="1:8" s="27" customFormat="1"/>
    <row r="75" spans="1:8" s="27" customFormat="1"/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Hepsin</vt:lpstr>
      <vt:lpstr>Prostasin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</dc:creator>
  <cp:lastModifiedBy>Luca Rampoldi</cp:lastModifiedBy>
  <dcterms:created xsi:type="dcterms:W3CDTF">2015-10-07T12:32:52Z</dcterms:created>
  <dcterms:modified xsi:type="dcterms:W3CDTF">2015-10-12T16:10:36Z</dcterms:modified>
</cp:coreProperties>
</file>