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6330"/>
  <workbookPr autoCompressPictures="0"/>
  <bookViews>
    <workbookView xWindow="1200" yWindow="1200" windowWidth="15960" windowHeight="12960"/>
  </bookViews>
  <sheets>
    <sheet name="Sheet1" sheetId="1" r:id="rId1"/>
    <sheet name="Sheet2" sheetId="2" r:id="rId2"/>
    <sheet name="Sheet3" sheetId="3" r:id="rId3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23" i="1" l="1"/>
  <c r="E23" i="1"/>
  <c r="D22" i="1"/>
  <c r="E22" i="1"/>
  <c r="D21" i="1"/>
  <c r="E21" i="1"/>
  <c r="D20" i="1"/>
  <c r="E20" i="1"/>
  <c r="D19" i="1"/>
  <c r="E19" i="1"/>
  <c r="D18" i="1"/>
  <c r="E18" i="1"/>
  <c r="G18" i="1"/>
  <c r="H18" i="1"/>
  <c r="D17" i="1"/>
  <c r="E17" i="1"/>
  <c r="D16" i="1"/>
  <c r="E16" i="1"/>
  <c r="D15" i="1"/>
  <c r="E15" i="1"/>
  <c r="D14" i="1"/>
  <c r="E14" i="1"/>
  <c r="D13" i="1"/>
  <c r="E13" i="1"/>
  <c r="D12" i="1"/>
  <c r="E12" i="1"/>
  <c r="D11" i="1"/>
  <c r="E11" i="1"/>
  <c r="D10" i="1"/>
  <c r="E10" i="1"/>
  <c r="D9" i="1"/>
  <c r="E9" i="1"/>
  <c r="D8" i="1"/>
  <c r="E8" i="1"/>
  <c r="D7" i="1"/>
  <c r="E7" i="1"/>
  <c r="D6" i="1"/>
  <c r="E6" i="1"/>
  <c r="F12" i="1"/>
  <c r="J18" i="1"/>
  <c r="G6" i="1"/>
  <c r="H6" i="1"/>
  <c r="G12" i="1"/>
  <c r="H12" i="1"/>
  <c r="J12" i="1"/>
  <c r="G9" i="1"/>
  <c r="H9" i="1"/>
  <c r="G21" i="1"/>
  <c r="H21" i="1"/>
  <c r="J21" i="1"/>
  <c r="G15" i="1"/>
  <c r="H15" i="1"/>
  <c r="J15" i="1"/>
  <c r="F9" i="1"/>
  <c r="I9" i="1"/>
  <c r="I12" i="1"/>
  <c r="F15" i="1"/>
  <c r="I15" i="1"/>
  <c r="F21" i="1"/>
  <c r="I21" i="1"/>
  <c r="F6" i="1"/>
  <c r="I6" i="1"/>
  <c r="F18" i="1"/>
  <c r="I18" i="1"/>
  <c r="J9" i="1"/>
  <c r="J6" i="1"/>
</calcChain>
</file>

<file path=xl/sharedStrings.xml><?xml version="1.0" encoding="utf-8"?>
<sst xmlns="http://schemas.openxmlformats.org/spreadsheetml/2006/main" count="30" uniqueCount="29">
  <si>
    <t>Experiment</t>
  </si>
  <si>
    <t>Hpn</t>
  </si>
  <si>
    <t>Gapdh</t>
  </si>
  <si>
    <t>Gl1</t>
  </si>
  <si>
    <t>Gl2</t>
  </si>
  <si>
    <t>Gl3</t>
  </si>
  <si>
    <t>PCT1</t>
  </si>
  <si>
    <t>PCT2</t>
  </si>
  <si>
    <t>PCT3</t>
  </si>
  <si>
    <t>PST1</t>
  </si>
  <si>
    <t>PST2</t>
  </si>
  <si>
    <t>PST3</t>
  </si>
  <si>
    <t>TAL1</t>
  </si>
  <si>
    <t>TAL2</t>
  </si>
  <si>
    <t>TAL3</t>
  </si>
  <si>
    <t>DCT1</t>
  </si>
  <si>
    <t>DCT2</t>
  </si>
  <si>
    <t>DCT3</t>
  </si>
  <si>
    <t>CD1</t>
  </si>
  <si>
    <t>CD2</t>
  </si>
  <si>
    <t>CD3</t>
  </si>
  <si>
    <t>ΔCt</t>
  </si>
  <si>
    <t>Fold change</t>
  </si>
  <si>
    <t>Average</t>
  </si>
  <si>
    <t>% to PST</t>
  </si>
  <si>
    <t>Figure 6- Panel A</t>
  </si>
  <si>
    <t>s.d.</t>
  </si>
  <si>
    <t>s.e.m.</t>
  </si>
  <si>
    <r>
      <t xml:space="preserve">Transcript level of </t>
    </r>
    <r>
      <rPr>
        <b/>
        <i/>
        <sz val="12"/>
        <color theme="1"/>
        <rFont val="Calibri"/>
        <family val="2"/>
        <scheme val="minor"/>
      </rPr>
      <t>Hpn</t>
    </r>
    <r>
      <rPr>
        <b/>
        <sz val="12"/>
        <color theme="1"/>
        <rFont val="Calibri"/>
        <family val="2"/>
        <scheme val="minor"/>
      </rPr>
      <t xml:space="preserve"> in mouse microdissected nephron segments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</si>
</sst>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FF99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2" fillId="0" borderId="0" xfId="0" applyFont="1"/>
    <xf numFmtId="0" fontId="3" fillId="0" borderId="1" xfId="0" applyFont="1" applyFill="1" applyBorder="1"/>
    <xf numFmtId="0" fontId="4" fillId="0" borderId="1" xfId="0" applyFont="1" applyFill="1" applyBorder="1"/>
    <xf numFmtId="0" fontId="3" fillId="0" borderId="5" xfId="0" applyFont="1" applyFill="1" applyBorder="1"/>
    <xf numFmtId="0" fontId="5" fillId="0" borderId="1" xfId="0" applyFont="1" applyFill="1" applyBorder="1"/>
    <xf numFmtId="0" fontId="3" fillId="2" borderId="3" xfId="0" applyFont="1" applyFill="1" applyBorder="1"/>
    <xf numFmtId="0" fontId="0" fillId="2" borderId="3" xfId="0" applyFill="1" applyBorder="1"/>
    <xf numFmtId="0" fontId="3" fillId="2" borderId="4" xfId="0" applyFont="1" applyFill="1" applyBorder="1"/>
    <xf numFmtId="0" fontId="0" fillId="2" borderId="4" xfId="0" applyFill="1" applyBorder="1"/>
    <xf numFmtId="0" fontId="3" fillId="3" borderId="3" xfId="0" applyFont="1" applyFill="1" applyBorder="1"/>
    <xf numFmtId="2" fontId="0" fillId="3" borderId="3" xfId="0" applyNumberFormat="1" applyFill="1" applyBorder="1"/>
    <xf numFmtId="0" fontId="0" fillId="3" borderId="3" xfId="0" applyFill="1" applyBorder="1"/>
    <xf numFmtId="0" fontId="3" fillId="3" borderId="4" xfId="0" applyFont="1" applyFill="1" applyBorder="1"/>
    <xf numFmtId="2" fontId="0" fillId="3" borderId="4" xfId="0" applyNumberFormat="1" applyFill="1" applyBorder="1"/>
    <xf numFmtId="0" fontId="0" fillId="3" borderId="4" xfId="0" applyFill="1" applyBorder="1"/>
    <xf numFmtId="0" fontId="3" fillId="4" borderId="3" xfId="0" applyFont="1" applyFill="1" applyBorder="1"/>
    <xf numFmtId="2" fontId="0" fillId="4" borderId="3" xfId="0" applyNumberFormat="1" applyFill="1" applyBorder="1"/>
    <xf numFmtId="0" fontId="0" fillId="4" borderId="3" xfId="0" applyFill="1" applyBorder="1"/>
    <xf numFmtId="0" fontId="3" fillId="4" borderId="4" xfId="0" applyFont="1" applyFill="1" applyBorder="1"/>
    <xf numFmtId="2" fontId="0" fillId="4" borderId="4" xfId="0" applyNumberFormat="1" applyFill="1" applyBorder="1"/>
    <xf numFmtId="0" fontId="0" fillId="4" borderId="4" xfId="0" applyFill="1" applyBorder="1"/>
    <xf numFmtId="0" fontId="3" fillId="5" borderId="3" xfId="0" applyFont="1" applyFill="1" applyBorder="1"/>
    <xf numFmtId="2" fontId="0" fillId="5" borderId="3" xfId="0" applyNumberFormat="1" applyFill="1" applyBorder="1"/>
    <xf numFmtId="0" fontId="0" fillId="5" borderId="3" xfId="0" applyFill="1" applyBorder="1"/>
    <xf numFmtId="0" fontId="3" fillId="5" borderId="4" xfId="0" applyFont="1" applyFill="1" applyBorder="1"/>
    <xf numFmtId="2" fontId="0" fillId="5" borderId="4" xfId="0" applyNumberFormat="1" applyFill="1" applyBorder="1"/>
    <xf numFmtId="0" fontId="0" fillId="5" borderId="4" xfId="0" applyFill="1" applyBorder="1"/>
    <xf numFmtId="0" fontId="3" fillId="6" borderId="3" xfId="0" applyFont="1" applyFill="1" applyBorder="1"/>
    <xf numFmtId="2" fontId="0" fillId="6" borderId="3" xfId="0" applyNumberFormat="1" applyFill="1" applyBorder="1"/>
    <xf numFmtId="0" fontId="0" fillId="6" borderId="3" xfId="0" applyFill="1" applyBorder="1"/>
    <xf numFmtId="0" fontId="3" fillId="6" borderId="4" xfId="0" applyFont="1" applyFill="1" applyBorder="1"/>
    <xf numFmtId="2" fontId="0" fillId="6" borderId="4" xfId="0" applyNumberFormat="1" applyFill="1" applyBorder="1"/>
    <xf numFmtId="0" fontId="0" fillId="6" borderId="4" xfId="0" applyFill="1" applyBorder="1"/>
    <xf numFmtId="0" fontId="3" fillId="7" borderId="3" xfId="0" applyFont="1" applyFill="1" applyBorder="1"/>
    <xf numFmtId="2" fontId="0" fillId="7" borderId="3" xfId="0" applyNumberFormat="1" applyFill="1" applyBorder="1"/>
    <xf numFmtId="0" fontId="0" fillId="7" borderId="3" xfId="0" applyFill="1" applyBorder="1"/>
    <xf numFmtId="0" fontId="3" fillId="7" borderId="4" xfId="0" applyFont="1" applyFill="1" applyBorder="1"/>
    <xf numFmtId="2" fontId="0" fillId="7" borderId="4" xfId="0" applyNumberFormat="1" applyFill="1" applyBorder="1"/>
    <xf numFmtId="0" fontId="0" fillId="7" borderId="4" xfId="0" applyFill="1" applyBorder="1"/>
    <xf numFmtId="0" fontId="3" fillId="0" borderId="0" xfId="0" applyFont="1" applyFill="1" applyBorder="1"/>
    <xf numFmtId="0" fontId="3" fillId="0" borderId="0" xfId="0" applyFont="1"/>
    <xf numFmtId="0" fontId="1" fillId="0" borderId="0" xfId="0" applyFont="1"/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8" borderId="2" xfId="0" applyFill="1" applyBorder="1" applyAlignment="1">
      <alignment horizontal="center" vertical="center"/>
    </xf>
    <xf numFmtId="0" fontId="0" fillId="8" borderId="3" xfId="0" applyFill="1" applyBorder="1" applyAlignment="1">
      <alignment horizontal="center" vertical="center"/>
    </xf>
    <xf numFmtId="0" fontId="0" fillId="8" borderId="4" xfId="0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3"/>
  <sheetViews>
    <sheetView tabSelected="1" workbookViewId="0">
      <selection activeCell="B3" sqref="B3"/>
    </sheetView>
  </sheetViews>
  <sheetFormatPr baseColWidth="10" defaultColWidth="8.83203125" defaultRowHeight="14" x14ac:dyDescent="0"/>
  <cols>
    <col min="1" max="1" width="11.1640625" customWidth="1"/>
    <col min="5" max="5" width="10" customWidth="1"/>
  </cols>
  <sheetData>
    <row r="1" spans="1:10" ht="18">
      <c r="A1" s="1" t="s">
        <v>25</v>
      </c>
    </row>
    <row r="2" spans="1:10" s="42" customFormat="1" ht="15">
      <c r="A2" s="40" t="s">
        <v>0</v>
      </c>
      <c r="B2" s="41" t="s">
        <v>28</v>
      </c>
    </row>
    <row r="5" spans="1:10" ht="15">
      <c r="A5" s="3"/>
      <c r="B5" s="5" t="s">
        <v>1</v>
      </c>
      <c r="C5" s="5" t="s">
        <v>2</v>
      </c>
      <c r="D5" s="2" t="s">
        <v>21</v>
      </c>
      <c r="E5" s="2" t="s">
        <v>22</v>
      </c>
      <c r="F5" s="2" t="s">
        <v>23</v>
      </c>
      <c r="G5" s="2" t="s">
        <v>26</v>
      </c>
      <c r="H5" s="2" t="s">
        <v>27</v>
      </c>
      <c r="I5" s="2" t="s">
        <v>24</v>
      </c>
      <c r="J5" s="4" t="s">
        <v>27</v>
      </c>
    </row>
    <row r="6" spans="1:10" ht="15">
      <c r="A6" s="6" t="s">
        <v>3</v>
      </c>
      <c r="B6" s="7">
        <v>30.79</v>
      </c>
      <c r="C6" s="7">
        <v>23.69</v>
      </c>
      <c r="D6" s="7">
        <f>B6-C6</f>
        <v>7.0999999999999979</v>
      </c>
      <c r="E6" s="7">
        <f>POWER(2,-D6)</f>
        <v>7.2893202463813235E-3</v>
      </c>
      <c r="F6" s="43">
        <f>AVERAGE(E6:E8)</f>
        <v>6.6770134200640199E-3</v>
      </c>
      <c r="G6" s="43">
        <f>STDEV(E6:E8)</f>
        <v>1.1956456375982515E-3</v>
      </c>
      <c r="H6" s="43">
        <f>G6/SQRT(3)</f>
        <v>6.9030633072275226E-4</v>
      </c>
      <c r="I6" s="46">
        <f>F6/$F$12*100</f>
        <v>4.5296835600681202</v>
      </c>
      <c r="J6" s="46">
        <f>H6/$F$12*100</f>
        <v>0.46830357241603648</v>
      </c>
    </row>
    <row r="7" spans="1:10" ht="15">
      <c r="A7" s="6" t="s">
        <v>4</v>
      </c>
      <c r="B7" s="7">
        <v>30.5</v>
      </c>
      <c r="C7" s="7">
        <v>22.94</v>
      </c>
      <c r="D7" s="7">
        <f t="shared" ref="D7:D8" si="0">B7-C7</f>
        <v>7.5599999999999987</v>
      </c>
      <c r="E7" s="7">
        <f t="shared" ref="E7:E8" si="1">POWER(2,-D7)</f>
        <v>5.2992356540924749E-3</v>
      </c>
      <c r="F7" s="44"/>
      <c r="G7" s="44"/>
      <c r="H7" s="44"/>
      <c r="I7" s="47"/>
      <c r="J7" s="47"/>
    </row>
    <row r="8" spans="1:10" ht="15">
      <c r="A8" s="8" t="s">
        <v>5</v>
      </c>
      <c r="B8" s="9">
        <v>30.4</v>
      </c>
      <c r="C8" s="9">
        <v>23.33</v>
      </c>
      <c r="D8" s="9">
        <f t="shared" si="0"/>
        <v>7.07</v>
      </c>
      <c r="E8" s="9">
        <f t="shared" si="1"/>
        <v>7.4424843597182622E-3</v>
      </c>
      <c r="F8" s="45"/>
      <c r="G8" s="45"/>
      <c r="H8" s="45"/>
      <c r="I8" s="48"/>
      <c r="J8" s="48"/>
    </row>
    <row r="9" spans="1:10" ht="15">
      <c r="A9" s="10" t="s">
        <v>6</v>
      </c>
      <c r="B9" s="11">
        <v>25.4</v>
      </c>
      <c r="C9" s="11">
        <v>21.48</v>
      </c>
      <c r="D9" s="12">
        <f t="shared" ref="D9:D10" si="2">B9-C9</f>
        <v>3.9199999999999982</v>
      </c>
      <c r="E9" s="12">
        <f t="shared" ref="E9:E11" si="3">POWER(2,-D9)</f>
        <v>6.6063627535086364E-2</v>
      </c>
      <c r="F9" s="43">
        <f>AVERAGE(E9:E11)</f>
        <v>5.9892658256758324E-2</v>
      </c>
      <c r="G9" s="43">
        <f>STDEV(E9:E11)</f>
        <v>6.2018714589709267E-3</v>
      </c>
      <c r="H9" s="43">
        <f>G9/SQRT(3)</f>
        <v>3.580652156316322E-3</v>
      </c>
      <c r="I9" s="46">
        <f>F9/$F$12*100</f>
        <v>40.631158334831561</v>
      </c>
      <c r="J9" s="46">
        <f>H9/$F$12*100</f>
        <v>2.4291131657831833</v>
      </c>
    </row>
    <row r="10" spans="1:10" ht="15">
      <c r="A10" s="10" t="s">
        <v>7</v>
      </c>
      <c r="B10" s="11">
        <v>25.44</v>
      </c>
      <c r="C10" s="11">
        <v>21.22</v>
      </c>
      <c r="D10" s="12">
        <f t="shared" si="2"/>
        <v>4.2200000000000024</v>
      </c>
      <c r="E10" s="12">
        <f t="shared" si="3"/>
        <v>5.3660339777359518E-2</v>
      </c>
      <c r="F10" s="44"/>
      <c r="G10" s="44"/>
      <c r="H10" s="44"/>
      <c r="I10" s="47"/>
      <c r="J10" s="47"/>
    </row>
    <row r="11" spans="1:10" ht="15">
      <c r="A11" s="13" t="s">
        <v>8</v>
      </c>
      <c r="B11" s="14">
        <v>24.83</v>
      </c>
      <c r="C11" s="14">
        <v>20.77</v>
      </c>
      <c r="D11" s="15">
        <f>B11-C11</f>
        <v>4.0599999999999987</v>
      </c>
      <c r="E11" s="15">
        <f t="shared" si="3"/>
        <v>5.9954007457829098E-2</v>
      </c>
      <c r="F11" s="45"/>
      <c r="G11" s="45"/>
      <c r="H11" s="45"/>
      <c r="I11" s="48"/>
      <c r="J11" s="48"/>
    </row>
    <row r="12" spans="1:10" ht="15">
      <c r="A12" s="16" t="s">
        <v>9</v>
      </c>
      <c r="B12" s="17">
        <v>25.09</v>
      </c>
      <c r="C12" s="17">
        <v>22.53</v>
      </c>
      <c r="D12" s="18">
        <f t="shared" ref="D12:D14" si="4">B12-C12</f>
        <v>2.5599999999999987</v>
      </c>
      <c r="E12" s="18">
        <f t="shared" ref="E12:E14" si="5">POWER(2,-D12)</f>
        <v>0.16957554093095911</v>
      </c>
      <c r="F12" s="43">
        <f>AVERAGE(E12:E14)</f>
        <v>0.14740573665952961</v>
      </c>
      <c r="G12" s="43">
        <f>STDEV(E12:E14)</f>
        <v>1.9251854960676534E-2</v>
      </c>
      <c r="H12" s="43">
        <f>G12/SQRT(3)</f>
        <v>1.1115063643946229E-2</v>
      </c>
      <c r="I12" s="46">
        <f>F12/$F$12*100</f>
        <v>100</v>
      </c>
      <c r="J12" s="46">
        <f>H12/$F$12*100</f>
        <v>7.5404552738807222</v>
      </c>
    </row>
    <row r="13" spans="1:10" ht="15">
      <c r="A13" s="16" t="s">
        <v>10</v>
      </c>
      <c r="B13" s="17">
        <v>24.88</v>
      </c>
      <c r="C13" s="17">
        <v>21.99</v>
      </c>
      <c r="D13" s="18">
        <f t="shared" si="4"/>
        <v>2.8900000000000006</v>
      </c>
      <c r="E13" s="18">
        <f t="shared" si="5"/>
        <v>0.13490352956305335</v>
      </c>
      <c r="F13" s="44"/>
      <c r="G13" s="44"/>
      <c r="H13" s="44"/>
      <c r="I13" s="47"/>
      <c r="J13" s="47"/>
    </row>
    <row r="14" spans="1:10" ht="15">
      <c r="A14" s="19" t="s">
        <v>11</v>
      </c>
      <c r="B14" s="20">
        <v>24.86</v>
      </c>
      <c r="C14" s="20">
        <v>22</v>
      </c>
      <c r="D14" s="21">
        <f t="shared" si="4"/>
        <v>2.8599999999999994</v>
      </c>
      <c r="E14" s="21">
        <f t="shared" si="5"/>
        <v>0.13773813948457639</v>
      </c>
      <c r="F14" s="45"/>
      <c r="G14" s="45"/>
      <c r="H14" s="45"/>
      <c r="I14" s="48"/>
      <c r="J14" s="48"/>
    </row>
    <row r="15" spans="1:10" ht="15">
      <c r="A15" s="22" t="s">
        <v>12</v>
      </c>
      <c r="B15" s="23">
        <v>27.86</v>
      </c>
      <c r="C15" s="23">
        <v>23.75</v>
      </c>
      <c r="D15" s="24">
        <f t="shared" ref="D15:D17" si="6">B15-C15</f>
        <v>4.1099999999999994</v>
      </c>
      <c r="E15" s="24">
        <f t="shared" ref="E15:E17" si="7">POWER(2,-D15)</f>
        <v>5.7911753868148223E-2</v>
      </c>
      <c r="F15" s="43">
        <f>AVERAGE(E15:E17)</f>
        <v>6.0916484080844581E-2</v>
      </c>
      <c r="G15" s="43">
        <f>STDEV(E15:E17)</f>
        <v>4.8596786201256332E-3</v>
      </c>
      <c r="H15" s="43">
        <f>G15/SQRT(3)</f>
        <v>2.8057367595046034E-3</v>
      </c>
      <c r="I15" s="46">
        <f>F15/$F$12*100</f>
        <v>41.325721414456503</v>
      </c>
      <c r="J15" s="46">
        <f>H15/$F$12*100</f>
        <v>1.9034108326361501</v>
      </c>
    </row>
    <row r="16" spans="1:10" ht="15">
      <c r="A16" s="22" t="s">
        <v>13</v>
      </c>
      <c r="B16" s="23">
        <v>28.77</v>
      </c>
      <c r="C16" s="23">
        <v>24.67</v>
      </c>
      <c r="D16" s="24">
        <f t="shared" si="6"/>
        <v>4.0999999999999979</v>
      </c>
      <c r="E16" s="24">
        <f t="shared" si="7"/>
        <v>5.8314561971050553E-2</v>
      </c>
      <c r="F16" s="44"/>
      <c r="G16" s="44"/>
      <c r="H16" s="44"/>
      <c r="I16" s="47"/>
      <c r="J16" s="47"/>
    </row>
    <row r="17" spans="1:10" ht="15">
      <c r="A17" s="25" t="s">
        <v>14</v>
      </c>
      <c r="B17" s="26">
        <v>28.32</v>
      </c>
      <c r="C17" s="26">
        <v>24.41</v>
      </c>
      <c r="D17" s="27">
        <f t="shared" si="6"/>
        <v>3.91</v>
      </c>
      <c r="E17" s="27">
        <f t="shared" si="7"/>
        <v>6.6523136403334987E-2</v>
      </c>
      <c r="F17" s="45"/>
      <c r="G17" s="45"/>
      <c r="H17" s="45"/>
      <c r="I17" s="48"/>
      <c r="J17" s="48"/>
    </row>
    <row r="18" spans="1:10" ht="15">
      <c r="A18" s="28" t="s">
        <v>15</v>
      </c>
      <c r="B18" s="29">
        <v>26.68</v>
      </c>
      <c r="C18" s="29">
        <v>22.33</v>
      </c>
      <c r="D18" s="30">
        <f t="shared" ref="D18:D20" si="8">B18-C18</f>
        <v>4.3500000000000014</v>
      </c>
      <c r="E18" s="30">
        <f t="shared" ref="E18:E20" si="9">POWER(2,-D18)</f>
        <v>4.9036506118546881E-2</v>
      </c>
      <c r="F18" s="43">
        <f>AVERAGE(E18:E20)</f>
        <v>5.067498516351876E-2</v>
      </c>
      <c r="G18" s="43">
        <f>STDEV(E18:E20)</f>
        <v>2.0126622051668294E-3</v>
      </c>
      <c r="H18" s="43">
        <f>G18/SQRT(3)</f>
        <v>1.1620110659408549E-3</v>
      </c>
      <c r="I18" s="46">
        <f>F18/$F$12*100</f>
        <v>34.377892144432145</v>
      </c>
      <c r="J18" s="46">
        <f>H18/$F$12*100</f>
        <v>0.78830789918631849</v>
      </c>
    </row>
    <row r="19" spans="1:10" ht="15">
      <c r="A19" s="28" t="s">
        <v>16</v>
      </c>
      <c r="B19" s="29">
        <v>26.39</v>
      </c>
      <c r="C19" s="29">
        <v>22.07</v>
      </c>
      <c r="D19" s="30">
        <f t="shared" si="8"/>
        <v>4.32</v>
      </c>
      <c r="E19" s="30">
        <f t="shared" si="9"/>
        <v>5.0066867349351382E-2</v>
      </c>
      <c r="F19" s="44"/>
      <c r="G19" s="44"/>
      <c r="H19" s="44"/>
      <c r="I19" s="47"/>
      <c r="J19" s="47"/>
    </row>
    <row r="20" spans="1:10" ht="15">
      <c r="A20" s="31" t="s">
        <v>17</v>
      </c>
      <c r="B20" s="32">
        <v>26.65</v>
      </c>
      <c r="C20" s="32">
        <v>22.41</v>
      </c>
      <c r="D20" s="33">
        <f t="shared" si="8"/>
        <v>4.2399999999999984</v>
      </c>
      <c r="E20" s="33">
        <f t="shared" si="9"/>
        <v>5.2921582022658009E-2</v>
      </c>
      <c r="F20" s="45"/>
      <c r="G20" s="45"/>
      <c r="H20" s="45"/>
      <c r="I20" s="48"/>
      <c r="J20" s="48"/>
    </row>
    <row r="21" spans="1:10" ht="15">
      <c r="A21" s="34" t="s">
        <v>18</v>
      </c>
      <c r="B21" s="35">
        <v>29.75</v>
      </c>
      <c r="C21" s="35">
        <v>23.52</v>
      </c>
      <c r="D21" s="36">
        <f t="shared" ref="D21:D23" si="10">B21-C21</f>
        <v>6.23</v>
      </c>
      <c r="E21" s="36">
        <f t="shared" ref="E21:E23" si="11">POWER(2,-D21)</f>
        <v>1.3322420183874318E-2</v>
      </c>
      <c r="F21" s="43">
        <f>AVERAGE(E21:E23)</f>
        <v>1.6584445623169772E-2</v>
      </c>
      <c r="G21" s="43">
        <f>STDEV(E21:E23)</f>
        <v>3.2968291792119307E-3</v>
      </c>
      <c r="H21" s="43">
        <f>G21/SQRT(3)</f>
        <v>1.9034252140902213E-3</v>
      </c>
      <c r="I21" s="46">
        <f>F21/$F$12*100</f>
        <v>11.250882088446595</v>
      </c>
      <c r="J21" s="46">
        <f>H21/$F$12*100</f>
        <v>1.2912829970021165</v>
      </c>
    </row>
    <row r="22" spans="1:10" ht="15">
      <c r="A22" s="34" t="s">
        <v>19</v>
      </c>
      <c r="B22" s="35">
        <v>29.3</v>
      </c>
      <c r="C22" s="35">
        <v>23.38</v>
      </c>
      <c r="D22" s="36">
        <f t="shared" si="10"/>
        <v>5.9200000000000017</v>
      </c>
      <c r="E22" s="36">
        <f t="shared" si="11"/>
        <v>1.6515906883771553E-2</v>
      </c>
      <c r="F22" s="44"/>
      <c r="G22" s="44"/>
      <c r="H22" s="44"/>
      <c r="I22" s="47"/>
      <c r="J22" s="47"/>
    </row>
    <row r="23" spans="1:10" ht="15">
      <c r="A23" s="37" t="s">
        <v>20</v>
      </c>
      <c r="B23" s="38">
        <v>34.450000000000003</v>
      </c>
      <c r="C23" s="38">
        <v>28.8</v>
      </c>
      <c r="D23" s="39">
        <f t="shared" si="10"/>
        <v>5.6500000000000021</v>
      </c>
      <c r="E23" s="39">
        <f t="shared" si="11"/>
        <v>1.9915009801863441E-2</v>
      </c>
      <c r="F23" s="45"/>
      <c r="G23" s="45"/>
      <c r="H23" s="45"/>
      <c r="I23" s="48"/>
      <c r="J23" s="48"/>
    </row>
  </sheetData>
  <mergeCells count="30">
    <mergeCell ref="F18:F20"/>
    <mergeCell ref="G18:G20"/>
    <mergeCell ref="H18:H20"/>
    <mergeCell ref="I18:I20"/>
    <mergeCell ref="J18:J20"/>
    <mergeCell ref="F21:F23"/>
    <mergeCell ref="G21:G23"/>
    <mergeCell ref="H21:H23"/>
    <mergeCell ref="I21:I23"/>
    <mergeCell ref="J21:J23"/>
    <mergeCell ref="F12:F14"/>
    <mergeCell ref="G12:G14"/>
    <mergeCell ref="H12:H14"/>
    <mergeCell ref="I12:I14"/>
    <mergeCell ref="J12:J14"/>
    <mergeCell ref="F15:F17"/>
    <mergeCell ref="G15:G17"/>
    <mergeCell ref="H15:H17"/>
    <mergeCell ref="I15:I17"/>
    <mergeCell ref="J15:J17"/>
    <mergeCell ref="F6:F8"/>
    <mergeCell ref="G6:G8"/>
    <mergeCell ref="H6:H8"/>
    <mergeCell ref="I6:I8"/>
    <mergeCell ref="J6:J8"/>
    <mergeCell ref="F9:F11"/>
    <mergeCell ref="G9:G11"/>
    <mergeCell ref="H9:H11"/>
    <mergeCell ref="I9:I11"/>
    <mergeCell ref="J9:J11"/>
  </mergeCells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8.83203125" defaultRowHeight="14" x14ac:dyDescent="0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8.83203125" defaultRowHeight="14" x14ac:dyDescent="0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Celine</dc:creator>
  <cp:lastModifiedBy>Luca Rampoldi</cp:lastModifiedBy>
  <dcterms:created xsi:type="dcterms:W3CDTF">2015-10-09T15:52:13Z</dcterms:created>
  <dcterms:modified xsi:type="dcterms:W3CDTF">2015-10-09T18:30:12Z</dcterms:modified>
</cp:coreProperties>
</file>