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FuL\TRANSLATIONALE_MIBI\lab-member\Yasmina\10_Publications\TERC-KO\Submissions\eLife\Final submission - VOR\Data\Figure 1 - Figure Supplement 1\"/>
    </mc:Choice>
  </mc:AlternateContent>
  <bookViews>
    <workbookView xWindow="0" yWindow="0" windowWidth="25200" windowHeight="11385"/>
  </bookViews>
  <sheets>
    <sheet name="Calcula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5" i="1"/>
  <c r="K7" i="1"/>
  <c r="L7" i="1"/>
  <c r="L5" i="1"/>
  <c r="K23" i="1" l="1"/>
  <c r="J13" i="1"/>
  <c r="M21" i="1"/>
  <c r="N13" i="1"/>
  <c r="M13" i="1"/>
  <c r="N5" i="1"/>
  <c r="M5" i="1"/>
  <c r="G27" i="1"/>
  <c r="H27" i="1" s="1"/>
  <c r="D27" i="1"/>
  <c r="E27" i="1" s="1"/>
  <c r="I27" i="1" s="1"/>
  <c r="J27" i="1" s="1"/>
  <c r="K27" i="1" s="1"/>
  <c r="L27" i="1" s="1"/>
  <c r="G25" i="1"/>
  <c r="H25" i="1" s="1"/>
  <c r="D25" i="1"/>
  <c r="E25" i="1" s="1"/>
  <c r="I25" i="1" s="1"/>
  <c r="J25" i="1" s="1"/>
  <c r="K25" i="1" s="1"/>
  <c r="L25" i="1" s="1"/>
  <c r="G23" i="1"/>
  <c r="H23" i="1" s="1"/>
  <c r="E23" i="1"/>
  <c r="I23" i="1" s="1"/>
  <c r="J23" i="1" s="1"/>
  <c r="L23" i="1" s="1"/>
  <c r="D23" i="1"/>
  <c r="G21" i="1"/>
  <c r="H21" i="1" s="1"/>
  <c r="D21" i="1"/>
  <c r="E21" i="1" s="1"/>
  <c r="I21" i="1" s="1"/>
  <c r="J21" i="1" s="1"/>
  <c r="K21" i="1" s="1"/>
  <c r="L19" i="1"/>
  <c r="G19" i="1"/>
  <c r="H19" i="1" s="1"/>
  <c r="D19" i="1"/>
  <c r="E19" i="1" s="1"/>
  <c r="I19" i="1" s="1"/>
  <c r="J19" i="1" s="1"/>
  <c r="K19" i="1" s="1"/>
  <c r="H17" i="1"/>
  <c r="G17" i="1"/>
  <c r="D17" i="1"/>
  <c r="E17" i="1" s="1"/>
  <c r="I17" i="1" s="1"/>
  <c r="J17" i="1" s="1"/>
  <c r="K17" i="1" s="1"/>
  <c r="L17" i="1" s="1"/>
  <c r="G15" i="1"/>
  <c r="H15" i="1" s="1"/>
  <c r="D15" i="1"/>
  <c r="E15" i="1" s="1"/>
  <c r="I15" i="1" s="1"/>
  <c r="J15" i="1" s="1"/>
  <c r="K15" i="1" s="1"/>
  <c r="L15" i="1" s="1"/>
  <c r="G13" i="1"/>
  <c r="H13" i="1" s="1"/>
  <c r="D13" i="1"/>
  <c r="E13" i="1" s="1"/>
  <c r="I13" i="1" s="1"/>
  <c r="K13" i="1" s="1"/>
  <c r="G11" i="1"/>
  <c r="H11" i="1" s="1"/>
  <c r="D11" i="1"/>
  <c r="E11" i="1" s="1"/>
  <c r="G9" i="1"/>
  <c r="H9" i="1" s="1"/>
  <c r="E9" i="1"/>
  <c r="J9" i="1" s="1"/>
  <c r="K9" i="1" s="1"/>
  <c r="L9" i="1" s="1"/>
  <c r="D9" i="1"/>
  <c r="G7" i="1"/>
  <c r="H7" i="1" s="1"/>
  <c r="D7" i="1"/>
  <c r="E7" i="1" s="1"/>
  <c r="G5" i="1"/>
  <c r="H5" i="1" s="1"/>
  <c r="D5" i="1"/>
  <c r="E5" i="1" s="1"/>
  <c r="H3" i="1"/>
  <c r="I3" i="1" s="1"/>
  <c r="J3" i="1" s="1"/>
  <c r="K3" i="1" s="1"/>
  <c r="L3" i="1" s="1"/>
  <c r="G3" i="1"/>
  <c r="D3" i="1"/>
  <c r="E3" i="1" s="1"/>
  <c r="I7" i="1" l="1"/>
  <c r="J7" i="1" s="1"/>
  <c r="I11" i="1"/>
  <c r="J11" i="1" s="1"/>
  <c r="K11" i="1" s="1"/>
  <c r="L11" i="1" s="1"/>
  <c r="L21" i="1"/>
  <c r="L13" i="1"/>
  <c r="I5" i="1"/>
  <c r="K5" i="1" s="1"/>
  <c r="N21" i="1" l="1"/>
</calcChain>
</file>

<file path=xl/sharedStrings.xml><?xml version="1.0" encoding="utf-8"?>
<sst xmlns="http://schemas.openxmlformats.org/spreadsheetml/2006/main" count="29" uniqueCount="29">
  <si>
    <t xml:space="preserve"> Reference sample length (Mb)</t>
  </si>
  <si>
    <t>relative telomere length to the target sample</t>
  </si>
  <si>
    <t>Total telomere length of the target sample per diploid cell (± 0.32 Mb)</t>
  </si>
  <si>
    <t>Average telomere length on each chromosome end (80 chromosome ends in one mouse diploid cell) [kb per chromosome end] ±3 kb</t>
  </si>
  <si>
    <t>Mean telomere length per diploid cell (± 0.32 Mb)</t>
  </si>
  <si>
    <t>Mean telomere length per chromosome end [kb per chromosome end] ±3 kb</t>
  </si>
  <si>
    <t>Cq(Tel)</t>
  </si>
  <si>
    <t>Mean Cq(Tel)</t>
  </si>
  <si>
    <t>Cq(SCR)</t>
  </si>
  <si>
    <t>Mean Cq(SCR)</t>
  </si>
  <si>
    <t>∆Cq(SCR)</t>
  </si>
  <si>
    <t>∆∆Cq</t>
  </si>
  <si>
    <t>2^(-∆∆Cq)</t>
  </si>
  <si>
    <t>±0.15</t>
  </si>
  <si>
    <t>ctrl_Tel</t>
  </si>
  <si>
    <t>Sample</t>
  </si>
  <si>
    <t>Old #1</t>
  </si>
  <si>
    <t>Old #2</t>
  </si>
  <si>
    <t>Old #3</t>
  </si>
  <si>
    <t>Old #4</t>
  </si>
  <si>
    <t>Young #1</t>
  </si>
  <si>
    <t>Young #2</t>
  </si>
  <si>
    <t>Young #3</t>
  </si>
  <si>
    <t>Young #4</t>
  </si>
  <si>
    <r>
      <rPr>
        <b/>
        <sz val="11"/>
        <color theme="1"/>
        <rFont val="Arial"/>
        <family val="2"/>
      </rPr>
      <t>∆</t>
    </r>
    <r>
      <rPr>
        <b/>
        <sz val="11"/>
        <color theme="1"/>
        <rFont val="Aptos Narrow"/>
        <family val="2"/>
      </rPr>
      <t>Cq(Tel)</t>
    </r>
  </si>
  <si>
    <r>
      <t>Terc</t>
    </r>
    <r>
      <rPr>
        <b/>
        <vertAlign val="superscript"/>
        <sz val="11"/>
        <color theme="1"/>
        <rFont val="Calibri"/>
        <family val="2"/>
        <scheme val="minor"/>
      </rPr>
      <t xml:space="preserve">ko/ko </t>
    </r>
    <r>
      <rPr>
        <b/>
        <sz val="11"/>
        <color theme="1"/>
        <rFont val="Calibri"/>
        <family val="2"/>
        <scheme val="minor"/>
      </rPr>
      <t>#1</t>
    </r>
  </si>
  <si>
    <r>
      <t>Terc</t>
    </r>
    <r>
      <rPr>
        <b/>
        <vertAlign val="superscript"/>
        <sz val="11"/>
        <color theme="1"/>
        <rFont val="Calibri"/>
        <family val="2"/>
        <scheme val="minor"/>
      </rPr>
      <t xml:space="preserve">ko/ko </t>
    </r>
    <r>
      <rPr>
        <b/>
        <sz val="11"/>
        <color theme="1"/>
        <rFont val="Calibri"/>
        <family val="2"/>
        <scheme val="minor"/>
      </rPr>
      <t>#2</t>
    </r>
  </si>
  <si>
    <r>
      <t>Terc</t>
    </r>
    <r>
      <rPr>
        <b/>
        <vertAlign val="superscript"/>
        <sz val="11"/>
        <color theme="1"/>
        <rFont val="Calibri"/>
        <family val="2"/>
        <scheme val="minor"/>
      </rPr>
      <t xml:space="preserve">ko/ko </t>
    </r>
    <r>
      <rPr>
        <b/>
        <sz val="11"/>
        <color theme="1"/>
        <rFont val="Calibri"/>
        <family val="2"/>
        <scheme val="minor"/>
      </rPr>
      <t>#3</t>
    </r>
  </si>
  <si>
    <r>
      <t>Terc</t>
    </r>
    <r>
      <rPr>
        <b/>
        <vertAlign val="superscript"/>
        <sz val="11"/>
        <color theme="1"/>
        <rFont val="Calibri"/>
        <family val="2"/>
        <scheme val="minor"/>
      </rPr>
      <t xml:space="preserve">ko/ko </t>
    </r>
    <r>
      <rPr>
        <b/>
        <sz val="11"/>
        <color theme="1"/>
        <rFont val="Calibri"/>
        <family val="2"/>
        <scheme val="minor"/>
      </rPr>
      <t>#4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</si>
</sst>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70" zoomScaleNormal="70" workbookViewId="0">
      <selection activeCell="S13" sqref="S13"/>
    </sheetView>
  </sheetViews>
  <sheetFormatPr baseColWidth="10" defaultRowHeight="15" x14ac:dyDescent="0.25"/>
  <cols>
    <col min="1" max="1" width="16.28515625" customWidth="1"/>
    <col min="2" max="2" width="23.28515625" customWidth="1"/>
    <col min="4" max="4" width="15" customWidth="1"/>
    <col min="7" max="7" width="15.7109375" customWidth="1"/>
    <col min="8" max="8" width="16" customWidth="1"/>
    <col min="9" max="9" width="18.85546875" customWidth="1"/>
    <col min="10" max="10" width="17.42578125" customWidth="1"/>
    <col min="11" max="11" width="17.140625" customWidth="1"/>
    <col min="12" max="12" width="26" customWidth="1"/>
    <col min="13" max="13" width="15.85546875" customWidth="1"/>
    <col min="14" max="14" width="15.28515625" customWidth="1"/>
  </cols>
  <sheetData>
    <row r="1" spans="1:14" ht="90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6" t="s">
        <v>1</v>
      </c>
      <c r="K1" s="6" t="s">
        <v>2</v>
      </c>
      <c r="L1" s="6" t="s">
        <v>3</v>
      </c>
      <c r="M1" s="6" t="s">
        <v>4</v>
      </c>
      <c r="N1" s="6" t="s">
        <v>5</v>
      </c>
    </row>
    <row r="2" spans="1:14" x14ac:dyDescent="0.25">
      <c r="A2">
        <v>5.88</v>
      </c>
      <c r="B2" s="7" t="s">
        <v>15</v>
      </c>
      <c r="C2" s="7" t="s">
        <v>6</v>
      </c>
      <c r="D2" s="7" t="s">
        <v>7</v>
      </c>
      <c r="E2" s="8" t="s">
        <v>24</v>
      </c>
      <c r="F2" s="7" t="s">
        <v>8</v>
      </c>
      <c r="G2" s="7" t="s">
        <v>9</v>
      </c>
      <c r="H2" s="8" t="s">
        <v>10</v>
      </c>
      <c r="I2" s="7" t="s">
        <v>11</v>
      </c>
      <c r="J2" s="7" t="s">
        <v>12</v>
      </c>
      <c r="K2" s="7"/>
      <c r="L2" s="7"/>
      <c r="M2" s="7"/>
      <c r="N2" s="3"/>
    </row>
    <row r="3" spans="1:14" x14ac:dyDescent="0.25">
      <c r="A3" t="s">
        <v>13</v>
      </c>
      <c r="B3" s="9" t="s">
        <v>14</v>
      </c>
      <c r="C3" s="2">
        <v>6.85</v>
      </c>
      <c r="D3" s="2">
        <f>AVERAGE(C3:C4)</f>
        <v>6.8249999999999993</v>
      </c>
      <c r="E3" s="2">
        <f>D3-$D$3</f>
        <v>0</v>
      </c>
      <c r="F3" s="2">
        <v>15.66</v>
      </c>
      <c r="G3" s="2">
        <f>AVERAGE(F3:F4)</f>
        <v>17.085000000000001</v>
      </c>
      <c r="H3" s="2">
        <f>G3-$G$3</f>
        <v>0</v>
      </c>
      <c r="I3" s="2">
        <f>E3-H3</f>
        <v>0</v>
      </c>
      <c r="J3" s="2">
        <f>2^-(I3)</f>
        <v>1</v>
      </c>
      <c r="K3" s="2">
        <f>$A$2*J3</f>
        <v>5.88</v>
      </c>
      <c r="L3" s="2">
        <f>(K3/80)*1000</f>
        <v>73.5</v>
      </c>
      <c r="M3" s="2"/>
      <c r="N3" s="2"/>
    </row>
    <row r="4" spans="1:14" x14ac:dyDescent="0.25">
      <c r="B4" s="10"/>
      <c r="C4" s="3">
        <v>6.8</v>
      </c>
      <c r="D4" s="3"/>
      <c r="E4" s="3"/>
      <c r="F4" s="3">
        <v>18.510000000000002</v>
      </c>
      <c r="G4" s="3"/>
      <c r="H4" s="3"/>
      <c r="I4" s="3"/>
      <c r="J4" s="3"/>
      <c r="K4" s="3"/>
      <c r="L4" s="3"/>
      <c r="M4" s="3"/>
      <c r="N4" s="3"/>
    </row>
    <row r="5" spans="1:14" ht="17.25" customHeight="1" x14ac:dyDescent="0.25">
      <c r="B5" s="11" t="s">
        <v>25</v>
      </c>
      <c r="C5">
        <v>7.36</v>
      </c>
      <c r="D5">
        <f>AVERAGE(C5:C6)</f>
        <v>7.46</v>
      </c>
      <c r="E5">
        <f>D5-$D$3</f>
        <v>0.63500000000000068</v>
      </c>
      <c r="F5">
        <v>19.010000000000002</v>
      </c>
      <c r="G5">
        <f>AVERAGE(F5:F6)</f>
        <v>18.520000000000003</v>
      </c>
      <c r="H5">
        <f>G5-$G$3</f>
        <v>1.4350000000000023</v>
      </c>
      <c r="I5">
        <f>E5-H5</f>
        <v>-0.8000000000000016</v>
      </c>
      <c r="J5">
        <f>2^-(I5)</f>
        <v>1.7411011265922502</v>
      </c>
      <c r="K5">
        <f>$A$2*J5</f>
        <v>10.237674624362432</v>
      </c>
      <c r="L5">
        <f>(K5/80)*1000</f>
        <v>127.97093280453039</v>
      </c>
      <c r="M5">
        <f>AVERAGE(K5:K12)</f>
        <v>12.919634592996241</v>
      </c>
      <c r="N5">
        <f>AVERAGE(L5:L12)</f>
        <v>161.495432412453</v>
      </c>
    </row>
    <row r="6" spans="1:14" ht="17.25" customHeight="1" x14ac:dyDescent="0.25">
      <c r="B6" s="11"/>
      <c r="C6">
        <v>7.56</v>
      </c>
      <c r="F6">
        <v>18.03</v>
      </c>
    </row>
    <row r="7" spans="1:14" x14ac:dyDescent="0.25">
      <c r="B7" s="11" t="s">
        <v>26</v>
      </c>
      <c r="C7">
        <v>7.78</v>
      </c>
      <c r="D7">
        <f>AVERAGE(C7:C8)</f>
        <v>7.77</v>
      </c>
      <c r="E7">
        <f>D7-$D$3</f>
        <v>0.94500000000000028</v>
      </c>
      <c r="F7">
        <v>18.5</v>
      </c>
      <c r="G7">
        <f>AVERAGE(F7:F8)</f>
        <v>18.829999999999998</v>
      </c>
      <c r="H7">
        <f>G7-$G$3</f>
        <v>1.7449999999999974</v>
      </c>
      <c r="I7">
        <f>E7-H7</f>
        <v>-0.79999999999999716</v>
      </c>
      <c r="J7">
        <f>2^-(I7)</f>
        <v>1.7411011265922447</v>
      </c>
      <c r="K7">
        <f>$A$2*J7</f>
        <v>10.237674624362398</v>
      </c>
      <c r="L7">
        <f>(K7/80)*1000</f>
        <v>127.97093280452998</v>
      </c>
    </row>
    <row r="8" spans="1:14" x14ac:dyDescent="0.25">
      <c r="B8" s="11"/>
      <c r="C8">
        <v>7.76</v>
      </c>
      <c r="F8">
        <v>19.16</v>
      </c>
    </row>
    <row r="9" spans="1:14" x14ac:dyDescent="0.25">
      <c r="B9" s="11" t="s">
        <v>27</v>
      </c>
      <c r="C9">
        <v>6.78</v>
      </c>
      <c r="D9">
        <f>AVERAGE(C9:C10)</f>
        <v>6.79</v>
      </c>
      <c r="E9">
        <f>D9-$D$3</f>
        <v>-3.4999999999999254E-2</v>
      </c>
      <c r="F9">
        <v>17.940000000000001</v>
      </c>
      <c r="G9">
        <f>AVERAGE(F9:F10)</f>
        <v>18.365000000000002</v>
      </c>
      <c r="H9">
        <f>G9-$G$3</f>
        <v>1.2800000000000011</v>
      </c>
      <c r="I9">
        <f>E9-H9</f>
        <v>-1.3150000000000004</v>
      </c>
      <c r="J9">
        <f>2^-(I9)</f>
        <v>2.4880233065969386</v>
      </c>
      <c r="K9">
        <f>$A$2*J9</f>
        <v>14.629577042789998</v>
      </c>
      <c r="L9">
        <f>(K9/80)*1000</f>
        <v>182.86971303487499</v>
      </c>
    </row>
    <row r="10" spans="1:14" x14ac:dyDescent="0.25">
      <c r="B10" s="11"/>
      <c r="C10">
        <v>6.8</v>
      </c>
      <c r="F10">
        <v>18.79</v>
      </c>
    </row>
    <row r="11" spans="1:14" x14ac:dyDescent="0.25">
      <c r="B11" s="12" t="s">
        <v>28</v>
      </c>
      <c r="C11" s="2">
        <v>6.64</v>
      </c>
      <c r="D11" s="2">
        <f>AVERAGE(C11:C12)</f>
        <v>6.6349999999999998</v>
      </c>
      <c r="E11" s="2">
        <f>D11-$D$3</f>
        <v>-0.1899999999999995</v>
      </c>
      <c r="F11" s="2">
        <v>18.52</v>
      </c>
      <c r="G11" s="2">
        <f>AVERAGE(F11:F12)</f>
        <v>18.39</v>
      </c>
      <c r="H11" s="2">
        <f>G11-$G$3</f>
        <v>1.3049999999999997</v>
      </c>
      <c r="I11" s="2">
        <f>E11-H11</f>
        <v>-1.4949999999999992</v>
      </c>
      <c r="J11" s="2">
        <f>2^-(I11)</f>
        <v>2.8186415102840368</v>
      </c>
      <c r="K11" s="2">
        <f>$A$2*J11</f>
        <v>16.573612080470134</v>
      </c>
      <c r="L11" s="2">
        <f>(K11/80)*1000</f>
        <v>207.17015100587668</v>
      </c>
      <c r="M11" s="2"/>
      <c r="N11" s="2"/>
    </row>
    <row r="12" spans="1:14" x14ac:dyDescent="0.25">
      <c r="B12" s="13"/>
      <c r="C12" s="3">
        <v>6.63</v>
      </c>
      <c r="D12" s="3"/>
      <c r="E12" s="3"/>
      <c r="F12" s="3">
        <v>18.260000000000002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B13" s="11" t="s">
        <v>16</v>
      </c>
      <c r="C13">
        <v>6.7</v>
      </c>
      <c r="D13">
        <f>AVERAGE(C13:C14)</f>
        <v>6.74</v>
      </c>
      <c r="E13">
        <f>D13-$D$3</f>
        <v>-8.4999999999999076E-2</v>
      </c>
      <c r="F13">
        <v>19.48</v>
      </c>
      <c r="G13">
        <f>AVERAGE(F13:F14)</f>
        <v>17.785</v>
      </c>
      <c r="H13">
        <f>G13-$G$3</f>
        <v>0.69999999999999929</v>
      </c>
      <c r="I13">
        <f>E13-H13</f>
        <v>-0.78499999999999837</v>
      </c>
      <c r="J13">
        <f>2^-(I13)</f>
        <v>1.7230923194240324</v>
      </c>
      <c r="K13">
        <f>$A$2*J13</f>
        <v>10.13178283821331</v>
      </c>
      <c r="L13">
        <f>(K13/80)*1000</f>
        <v>126.64728547766637</v>
      </c>
      <c r="M13">
        <f>AVERAGE(K13:K20)</f>
        <v>26.689770150939356</v>
      </c>
      <c r="N13">
        <f>AVERAGE(L13:L20)</f>
        <v>333.62212688674191</v>
      </c>
    </row>
    <row r="14" spans="1:14" x14ac:dyDescent="0.25">
      <c r="B14" s="11"/>
      <c r="C14">
        <v>6.78</v>
      </c>
      <c r="F14">
        <v>16.09</v>
      </c>
    </row>
    <row r="15" spans="1:14" x14ac:dyDescent="0.25">
      <c r="B15" s="11" t="s">
        <v>17</v>
      </c>
      <c r="C15">
        <v>5.08</v>
      </c>
      <c r="D15">
        <f>AVERAGE(C15:C16)</f>
        <v>5.5250000000000004</v>
      </c>
      <c r="E15">
        <f>D15-$D$3</f>
        <v>-1.2999999999999989</v>
      </c>
      <c r="F15">
        <v>17.88</v>
      </c>
      <c r="G15">
        <f>AVERAGE(F15:F16)</f>
        <v>17.59</v>
      </c>
      <c r="H15">
        <f>G15-$G$3</f>
        <v>0.50499999999999901</v>
      </c>
      <c r="I15">
        <f>E15-H15</f>
        <v>-1.8049999999999979</v>
      </c>
      <c r="J15">
        <f>2^-(I15)</f>
        <v>3.4942915836667718</v>
      </c>
      <c r="K15">
        <f>$A$2*J15</f>
        <v>20.546434511960619</v>
      </c>
      <c r="L15">
        <f>(K15/80)*1000</f>
        <v>256.83043139950775</v>
      </c>
    </row>
    <row r="16" spans="1:14" x14ac:dyDescent="0.25">
      <c r="B16" s="11"/>
      <c r="C16">
        <v>5.97</v>
      </c>
      <c r="F16">
        <v>17.3</v>
      </c>
    </row>
    <row r="17" spans="2:14" x14ac:dyDescent="0.25">
      <c r="B17" s="11" t="s">
        <v>18</v>
      </c>
      <c r="C17">
        <v>5.13</v>
      </c>
      <c r="D17">
        <f>AVERAGE(C17:C18)</f>
        <v>5.1449999999999996</v>
      </c>
      <c r="E17">
        <f>D17-$D$3</f>
        <v>-1.6799999999999997</v>
      </c>
      <c r="F17">
        <v>17.850000000000001</v>
      </c>
      <c r="G17">
        <f>AVERAGE(F17:F18)</f>
        <v>18.04</v>
      </c>
      <c r="H17">
        <f>G17-$G$3</f>
        <v>0.95499999999999829</v>
      </c>
      <c r="I17">
        <f>E17-H17</f>
        <v>-2.634999999999998</v>
      </c>
      <c r="J17">
        <f>2^-(I17)</f>
        <v>6.2117510000083085</v>
      </c>
      <c r="K17">
        <f>$A$2*J17</f>
        <v>36.525095880048852</v>
      </c>
      <c r="L17">
        <f>(K17/80)*1000</f>
        <v>456.5636985006106</v>
      </c>
    </row>
    <row r="18" spans="2:14" x14ac:dyDescent="0.25">
      <c r="B18" s="11"/>
      <c r="C18">
        <v>5.16</v>
      </c>
      <c r="F18">
        <v>18.23</v>
      </c>
    </row>
    <row r="19" spans="2:14" x14ac:dyDescent="0.25">
      <c r="B19" s="12" t="s">
        <v>19</v>
      </c>
      <c r="C19" s="2">
        <v>5.24</v>
      </c>
      <c r="D19" s="2">
        <f>AVERAGE(C19:C20)</f>
        <v>5.1950000000000003</v>
      </c>
      <c r="E19" s="2">
        <f>D19-$D$3</f>
        <v>-1.629999999999999</v>
      </c>
      <c r="F19" s="2">
        <v>19.02</v>
      </c>
      <c r="G19" s="2">
        <f>AVERAGE(F19:F20)</f>
        <v>18.204999999999998</v>
      </c>
      <c r="H19" s="2">
        <f>G19-$G$3</f>
        <v>1.1199999999999974</v>
      </c>
      <c r="I19" s="2">
        <f>E19-H19</f>
        <v>-2.7499999999999964</v>
      </c>
      <c r="J19" s="2">
        <f>2^-(I19)</f>
        <v>6.7271713220297</v>
      </c>
      <c r="K19" s="2">
        <f>$A$2*J19</f>
        <v>39.555767373534636</v>
      </c>
      <c r="L19" s="2">
        <f>(K19/80)*1000</f>
        <v>494.44709216918289</v>
      </c>
      <c r="M19" s="2"/>
      <c r="N19" s="2"/>
    </row>
    <row r="20" spans="2:14" x14ac:dyDescent="0.25">
      <c r="B20" s="13"/>
      <c r="C20" s="3">
        <v>5.15</v>
      </c>
      <c r="D20" s="3"/>
      <c r="E20" s="3"/>
      <c r="F20" s="3">
        <v>17.39</v>
      </c>
      <c r="G20" s="3"/>
      <c r="H20" s="3"/>
      <c r="I20" s="3"/>
      <c r="J20" s="3"/>
      <c r="K20" s="3"/>
      <c r="L20" s="3"/>
      <c r="M20" s="3"/>
      <c r="N20" s="3"/>
    </row>
    <row r="21" spans="2:14" x14ac:dyDescent="0.25">
      <c r="B21" s="11" t="s">
        <v>20</v>
      </c>
      <c r="C21">
        <v>4.3600000000000003</v>
      </c>
      <c r="D21">
        <f>AVERAGE(C21:C22)</f>
        <v>4.375</v>
      </c>
      <c r="E21">
        <f>D21-$D$3</f>
        <v>-2.4499999999999993</v>
      </c>
      <c r="F21">
        <v>18.04</v>
      </c>
      <c r="G21">
        <f>AVERAGE(F21:F22)</f>
        <v>17.945</v>
      </c>
      <c r="H21">
        <f>G21-$G$3</f>
        <v>0.85999999999999943</v>
      </c>
      <c r="I21">
        <f>E21-H21</f>
        <v>-3.3099999999999987</v>
      </c>
      <c r="J21">
        <f>2^-(I21)</f>
        <v>9.9176615995118844</v>
      </c>
      <c r="K21">
        <f>$A$2*J21</f>
        <v>58.315850205129877</v>
      </c>
      <c r="L21">
        <f>(K21/80)*1000</f>
        <v>728.94812756412341</v>
      </c>
      <c r="M21">
        <f>AVERAGE(K21:K28)</f>
        <v>36.618725222657595</v>
      </c>
      <c r="N21">
        <f>AVERAGE(L21:L28)</f>
        <v>457.73406528321999</v>
      </c>
    </row>
    <row r="22" spans="2:14" x14ac:dyDescent="0.25">
      <c r="B22" s="11"/>
      <c r="C22">
        <v>4.3899999999999997</v>
      </c>
      <c r="F22">
        <v>17.850000000000001</v>
      </c>
    </row>
    <row r="23" spans="2:14" x14ac:dyDescent="0.25">
      <c r="B23" s="11" t="s">
        <v>21</v>
      </c>
      <c r="C23">
        <v>4.33</v>
      </c>
      <c r="D23">
        <f>AVERAGE(C23:C24)</f>
        <v>4.3650000000000002</v>
      </c>
      <c r="E23">
        <f>D23-$D$3</f>
        <v>-2.4599999999999991</v>
      </c>
      <c r="F23">
        <v>16.579999999999998</v>
      </c>
      <c r="G23">
        <f>AVERAGE(F23:F24)</f>
        <v>17.479999999999997</v>
      </c>
      <c r="H23">
        <f>G23-$G$3</f>
        <v>0.39499999999999602</v>
      </c>
      <c r="I23">
        <f>E23-H23</f>
        <v>-2.8549999999999951</v>
      </c>
      <c r="J23">
        <f>2^-(I23)</f>
        <v>7.23503502048868</v>
      </c>
      <c r="K23">
        <f>$A$2*J23</f>
        <v>42.542005920473436</v>
      </c>
      <c r="L23">
        <f>(K23/80)*1000</f>
        <v>531.77507400591799</v>
      </c>
    </row>
    <row r="24" spans="2:14" x14ac:dyDescent="0.25">
      <c r="B24" s="11"/>
      <c r="C24">
        <v>4.4000000000000004</v>
      </c>
      <c r="F24">
        <v>18.38</v>
      </c>
    </row>
    <row r="25" spans="2:14" x14ac:dyDescent="0.25">
      <c r="B25" s="11" t="s">
        <v>22</v>
      </c>
      <c r="C25">
        <v>5.78</v>
      </c>
      <c r="D25">
        <f>AVERAGE(C25:C26)</f>
        <v>6.2249999999999996</v>
      </c>
      <c r="E25">
        <f>D25-$D$3</f>
        <v>-0.59999999999999964</v>
      </c>
      <c r="F25">
        <v>16.8</v>
      </c>
      <c r="G25">
        <f>AVERAGE(F25:F26)</f>
        <v>17.515000000000001</v>
      </c>
      <c r="H25">
        <f>G25-$G$3</f>
        <v>0.42999999999999972</v>
      </c>
      <c r="I25">
        <f>E25-H25</f>
        <v>-1.0299999999999994</v>
      </c>
      <c r="J25">
        <f>2^-(I25)</f>
        <v>2.0420242514143858</v>
      </c>
      <c r="K25">
        <f>$A$2*J25</f>
        <v>12.007102598316589</v>
      </c>
      <c r="L25">
        <f>(K25/80)*1000</f>
        <v>150.08878247895734</v>
      </c>
    </row>
    <row r="26" spans="2:14" x14ac:dyDescent="0.25">
      <c r="B26" s="11"/>
      <c r="C26">
        <v>6.67</v>
      </c>
      <c r="F26">
        <v>18.23</v>
      </c>
    </row>
    <row r="27" spans="2:14" x14ac:dyDescent="0.25">
      <c r="B27" s="12" t="s">
        <v>23</v>
      </c>
      <c r="C27" s="2">
        <v>6.12</v>
      </c>
      <c r="D27" s="2">
        <f>AVERAGE(C27:C28)</f>
        <v>6.0600000000000005</v>
      </c>
      <c r="E27" s="2">
        <f>D27-$D$3</f>
        <v>-0.76499999999999879</v>
      </c>
      <c r="F27" s="2">
        <v>18.510000000000002</v>
      </c>
      <c r="G27" s="2">
        <f>AVERAGE(F27:F28)</f>
        <v>18.835000000000001</v>
      </c>
      <c r="H27" s="2">
        <f>G27-$G$3</f>
        <v>1.75</v>
      </c>
      <c r="I27" s="2">
        <f>E27-H27</f>
        <v>-2.5149999999999988</v>
      </c>
      <c r="J27" s="2">
        <f>2^-(I27)</f>
        <v>5.7159765589643667</v>
      </c>
      <c r="K27" s="2">
        <f>$A$2*J27</f>
        <v>33.609942166710475</v>
      </c>
      <c r="L27" s="2">
        <f>(K27/80)*1000</f>
        <v>420.12427708388094</v>
      </c>
      <c r="M27" s="2"/>
      <c r="N27" s="2"/>
    </row>
    <row r="28" spans="2:14" x14ac:dyDescent="0.25">
      <c r="B28" s="13"/>
      <c r="C28" s="3">
        <v>6</v>
      </c>
      <c r="D28" s="3"/>
      <c r="E28" s="3"/>
      <c r="F28" s="3">
        <v>19.16</v>
      </c>
      <c r="G28" s="3"/>
      <c r="H28" s="3"/>
      <c r="I28" s="3"/>
      <c r="J28" s="3"/>
      <c r="K28" s="3"/>
      <c r="L28" s="3"/>
      <c r="M28" s="3"/>
      <c r="N28" s="3"/>
    </row>
    <row r="32" spans="2:14" x14ac:dyDescent="0.25">
      <c r="G32" s="1"/>
      <c r="I32" s="1"/>
    </row>
  </sheetData>
  <mergeCells count="13">
    <mergeCell ref="B3:B4"/>
    <mergeCell ref="B5:B6"/>
    <mergeCell ref="B7:B8"/>
    <mergeCell ref="B9:B10"/>
    <mergeCell ref="B11:B12"/>
    <mergeCell ref="B13:B14"/>
    <mergeCell ref="B27:B28"/>
    <mergeCell ref="B15:B16"/>
    <mergeCell ref="B17:B18"/>
    <mergeCell ref="B19:B20"/>
    <mergeCell ref="B21:B22"/>
    <mergeCell ref="B23:B24"/>
    <mergeCell ref="B25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Calculation</vt:lpstr>
    </vt:vector>
  </TitlesOfParts>
  <Company>Universitätsklinikum Jena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Reißer, Yasmina</dc:creator>
  <cp:lastModifiedBy>Reißer, Yasmina</cp:lastModifiedBy>
  <dcterms:created xsi:type="dcterms:W3CDTF">2024-10-26T13:25:14Z</dcterms:created>
  <dcterms:modified xsi:type="dcterms:W3CDTF">2024-10-28T15:45:37Z</dcterms:modified>
</cp:coreProperties>
</file>