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zhenhuang/Desktop/Figures 5-12-21/Figure 2 source data/"/>
    </mc:Choice>
  </mc:AlternateContent>
  <xr:revisionPtr revIDLastSave="0" documentId="13_ncr:1_{CE9CBCAE-909B-1145-98AC-5F03F07534EC}" xr6:coauthVersionLast="47" xr6:coauthVersionMax="47" xr10:uidLastSave="{00000000-0000-0000-0000-000000000000}"/>
  <bookViews>
    <workbookView xWindow="3700" yWindow="4640" windowWidth="33820" windowHeight="20540" tabRatio="500" xr2:uid="{00000000-000D-0000-FFFF-FFFF00000000}"/>
  </bookViews>
  <sheets>
    <sheet name="8-30-18.cs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32" i="1" l="1"/>
  <c r="Z33" i="1"/>
  <c r="W60" i="1"/>
  <c r="U62" i="1"/>
  <c r="U63" i="1" l="1"/>
  <c r="U65" i="1" l="1"/>
  <c r="X63" i="1" l="1"/>
  <c r="Y63" i="1" s="1"/>
  <c r="X62" i="1"/>
  <c r="Y62" i="1" s="1"/>
  <c r="X61" i="1"/>
  <c r="Y61" i="1" s="1"/>
  <c r="X60" i="1"/>
  <c r="Y60" i="1" s="1"/>
  <c r="W63" i="1"/>
  <c r="W62" i="1"/>
  <c r="W61" i="1"/>
  <c r="V28" i="1"/>
  <c r="V36" i="1"/>
  <c r="Q25" i="1"/>
  <c r="V25" i="1" s="1"/>
  <c r="Q26" i="1"/>
  <c r="V26" i="1" s="1"/>
  <c r="Q27" i="1"/>
  <c r="V27" i="1" s="1"/>
  <c r="Q28" i="1"/>
  <c r="Q29" i="1"/>
  <c r="V29" i="1" s="1"/>
  <c r="Q30" i="1"/>
  <c r="V30" i="1" s="1"/>
  <c r="Q31" i="1"/>
  <c r="V31" i="1" s="1"/>
  <c r="Q32" i="1"/>
  <c r="V32" i="1" s="1"/>
  <c r="Q33" i="1"/>
  <c r="V33" i="1" s="1"/>
  <c r="Q34" i="1"/>
  <c r="V34" i="1" s="1"/>
  <c r="Q35" i="1"/>
  <c r="V35" i="1" s="1"/>
  <c r="Q36" i="1"/>
  <c r="Q37" i="1"/>
  <c r="V37" i="1" s="1"/>
  <c r="Q38" i="1"/>
  <c r="V38" i="1" s="1"/>
  <c r="Q39" i="1"/>
  <c r="V39" i="1" s="1"/>
  <c r="Q40" i="1"/>
  <c r="V40" i="1" s="1"/>
  <c r="Q24" i="1"/>
  <c r="V24" i="1" s="1"/>
  <c r="AC32" i="1"/>
  <c r="AD32" i="1" s="1"/>
  <c r="AC33" i="1"/>
  <c r="AD33" i="1" s="1"/>
  <c r="AC31" i="1"/>
  <c r="AD31" i="1" s="1"/>
  <c r="AC30" i="1"/>
  <c r="AD30" i="1" s="1"/>
  <c r="AB33" i="1"/>
  <c r="AB32" i="1"/>
  <c r="AB31" i="1"/>
  <c r="AB30" i="1"/>
  <c r="P27" i="1"/>
  <c r="U27" i="1" s="1"/>
  <c r="J52" i="1"/>
  <c r="J51" i="1"/>
  <c r="J50" i="1"/>
  <c r="J49" i="1"/>
  <c r="O49" i="1" s="1"/>
  <c r="T49" i="1" s="1"/>
  <c r="J48" i="1"/>
  <c r="J47" i="1"/>
  <c r="I52" i="1"/>
  <c r="I51" i="1"/>
  <c r="I50" i="1"/>
  <c r="I49" i="1"/>
  <c r="Q49" i="1" s="1"/>
  <c r="V49" i="1" s="1"/>
  <c r="I48" i="1"/>
  <c r="I47" i="1"/>
  <c r="O47" i="1" s="1"/>
  <c r="T47" i="1" s="1"/>
  <c r="K44" i="1"/>
  <c r="K43" i="1"/>
  <c r="K42" i="1"/>
  <c r="K41" i="1"/>
  <c r="J46" i="1"/>
  <c r="J45" i="1"/>
  <c r="J44" i="1"/>
  <c r="J43" i="1"/>
  <c r="J42" i="1"/>
  <c r="J41" i="1"/>
  <c r="I46" i="1"/>
  <c r="I45" i="1"/>
  <c r="O45" i="1" s="1"/>
  <c r="T45" i="1" s="1"/>
  <c r="I44" i="1"/>
  <c r="Q44" i="1" s="1"/>
  <c r="V44" i="1" s="1"/>
  <c r="I43" i="1"/>
  <c r="P43" i="1" s="1"/>
  <c r="U43" i="1" s="1"/>
  <c r="I42" i="1"/>
  <c r="P42" i="1" s="1"/>
  <c r="U42" i="1" s="1"/>
  <c r="I41" i="1"/>
  <c r="Q41" i="1" s="1"/>
  <c r="V41" i="1" s="1"/>
  <c r="K40" i="1"/>
  <c r="P40" i="1" s="1"/>
  <c r="U40" i="1" s="1"/>
  <c r="K39" i="1"/>
  <c r="P39" i="1" s="1"/>
  <c r="U39" i="1" s="1"/>
  <c r="K38" i="1"/>
  <c r="P38" i="1" s="1"/>
  <c r="U38" i="1" s="1"/>
  <c r="K37" i="1"/>
  <c r="P37" i="1" s="1"/>
  <c r="U37" i="1" s="1"/>
  <c r="K36" i="1"/>
  <c r="P36" i="1" s="1"/>
  <c r="U36" i="1" s="1"/>
  <c r="K35" i="1"/>
  <c r="P35" i="1" s="1"/>
  <c r="U35" i="1" s="1"/>
  <c r="K34" i="1"/>
  <c r="P34" i="1" s="1"/>
  <c r="U34" i="1" s="1"/>
  <c r="K33" i="1"/>
  <c r="P33" i="1" s="1"/>
  <c r="U33" i="1" s="1"/>
  <c r="K32" i="1"/>
  <c r="P32" i="1" s="1"/>
  <c r="U32" i="1" s="1"/>
  <c r="K31" i="1"/>
  <c r="P31" i="1" s="1"/>
  <c r="U31" i="1" s="1"/>
  <c r="K30" i="1"/>
  <c r="P30" i="1" s="1"/>
  <c r="U30" i="1" s="1"/>
  <c r="K29" i="1"/>
  <c r="P29" i="1" s="1"/>
  <c r="U29" i="1" s="1"/>
  <c r="K28" i="1"/>
  <c r="P28" i="1" s="1"/>
  <c r="U28" i="1" s="1"/>
  <c r="K27" i="1"/>
  <c r="K26" i="1"/>
  <c r="P26" i="1" s="1"/>
  <c r="U26" i="1" s="1"/>
  <c r="K25" i="1"/>
  <c r="P25" i="1" s="1"/>
  <c r="U25" i="1" s="1"/>
  <c r="K24" i="1"/>
  <c r="P24" i="1" s="1"/>
  <c r="U24" i="1" s="1"/>
  <c r="O50" i="1" l="1"/>
  <c r="T50" i="1" s="1"/>
  <c r="O43" i="1"/>
  <c r="T43" i="1" s="1"/>
  <c r="O51" i="1"/>
  <c r="T51" i="1" s="1"/>
  <c r="Q43" i="1"/>
  <c r="V43" i="1" s="1"/>
  <c r="O46" i="1"/>
  <c r="T46" i="1" s="1"/>
  <c r="O48" i="1"/>
  <c r="T48" i="1" s="1"/>
  <c r="O52" i="1"/>
  <c r="T52" i="1" s="1"/>
  <c r="P44" i="1"/>
  <c r="U44" i="1" s="1"/>
  <c r="O44" i="1"/>
  <c r="T44" i="1" s="1"/>
  <c r="P41" i="1"/>
  <c r="U41" i="1" s="1"/>
  <c r="O41" i="1"/>
  <c r="T41" i="1" s="1"/>
  <c r="Q51" i="1"/>
  <c r="V51" i="1" s="1"/>
  <c r="Q42" i="1"/>
  <c r="V42" i="1" s="1"/>
  <c r="O42" i="1"/>
  <c r="T42" i="1" s="1"/>
</calcChain>
</file>

<file path=xl/sharedStrings.xml><?xml version="1.0" encoding="utf-8"?>
<sst xmlns="http://schemas.openxmlformats.org/spreadsheetml/2006/main" count="541" uniqueCount="152">
  <si>
    <t>Well</t>
  </si>
  <si>
    <t>Sample Name</t>
  </si>
  <si>
    <t>Detector</t>
  </si>
  <si>
    <t>Task</t>
  </si>
  <si>
    <t>Ct</t>
  </si>
  <si>
    <t>StdDev Ct</t>
  </si>
  <si>
    <t>Qty</t>
  </si>
  <si>
    <t>Mean Qty</t>
  </si>
  <si>
    <t>StdDev Qty</t>
  </si>
  <si>
    <t>Filtered</t>
  </si>
  <si>
    <t>Tm</t>
  </si>
  <si>
    <t>User Defined #1</t>
  </si>
  <si>
    <t>User Defined #2</t>
  </si>
  <si>
    <t>User Defined #3</t>
  </si>
  <si>
    <t>A1</t>
  </si>
  <si>
    <t>mmp9</t>
  </si>
  <si>
    <t>Unknown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</si>
  <si>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</si>
  <si>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</si>
  <si>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</si>
  <si>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</si>
  <si>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</si>
  <si>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</si>
  <si>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</si>
  <si>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</si>
  <si>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</si>
  <si>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</si>
  <si>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</si>
  <si>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</si>
  <si>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</si>
  <si>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</si>
  <si>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</si>
  <si>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</si>
  <si>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</si>
  <si>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</si>
  <si>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</si>
  <si>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</si>
  <si>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</si>
  <si>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</si>
  <si>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</si>
  <si>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</si>
  <si>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</si>
  <si>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</si>
  <si>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</si>
  <si>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</si>
  <si>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</si>
  <si>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</si>
  <si>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</si>
  <si>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</si>
  <si>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</si>
  <si>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</si>
  <si>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GAPDH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</si>
  <si>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</si>
  <si>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</si>
  <si>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</si>
  <si>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</si>
  <si>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</si>
  <si>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</si>
  <si>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</si>
  <si>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</si>
  <si>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</si>
  <si>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</si>
  <si>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</si>
  <si>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</si>
  <si>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IL_6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</si>
  <si>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</si>
  <si>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</si>
  <si>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</si>
  <si>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</si>
  <si>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</si>
  <si>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</si>
  <si>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</si>
  <si>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</si>
  <si>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</si>
  <si>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</si>
  <si>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</si>
  <si>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</si>
  <si>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</si>
  <si>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</si>
  <si>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</si>
  <si>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</si>
  <si>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</si>
  <si>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</si>
  <si>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</si>
  <si>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</si>
  <si>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</si>
  <si>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</si>
  <si>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</si>
  <si>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</si>
  <si>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</si>
  <si>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</si>
  <si>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</si>
  <si>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</si>
  <si>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</si>
  <si>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</si>
  <si>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</si>
  <si>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</si>
  <si>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</si>
  <si>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</si>
  <si>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</si>
  <si>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</si>
  <si>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</si>
  <si>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</si>
  <si>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</si>
  <si>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</si>
  <si>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</si>
  <si>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</si>
  <si>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</si>
  <si>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151_LPS</t>
  </si>
  <si>
    <t>152_LPS</t>
  </si>
  <si>
    <t>155_LPS</t>
  </si>
  <si>
    <t>156_LPS</t>
  </si>
  <si>
    <t>157_LPS</t>
  </si>
  <si>
    <t>158_LPS</t>
  </si>
  <si>
    <t>183_LPS</t>
  </si>
  <si>
    <t>184_LPS</t>
  </si>
  <si>
    <t>65_0_a</t>
  </si>
  <si>
    <t>65_0_b</t>
  </si>
  <si>
    <t>113_0</t>
  </si>
  <si>
    <t>114_0</t>
  </si>
  <si>
    <t>116_0</t>
  </si>
  <si>
    <t>66_0_a</t>
  </si>
  <si>
    <t>66_0_b</t>
  </si>
  <si>
    <t>115_0</t>
  </si>
  <si>
    <t>117_0</t>
  </si>
  <si>
    <t>185_LPS</t>
  </si>
  <si>
    <t>186_LPS</t>
  </si>
  <si>
    <t>189_LPS</t>
  </si>
  <si>
    <t>190_LPS</t>
  </si>
  <si>
    <t>185_AB</t>
  </si>
  <si>
    <t>185_A+L</t>
  </si>
  <si>
    <t>186_AB</t>
  </si>
  <si>
    <t>186_A+L</t>
  </si>
  <si>
    <t>189_0</t>
  </si>
  <si>
    <t>189_L+A</t>
  </si>
  <si>
    <t>190_0</t>
  </si>
  <si>
    <t>190_L+A</t>
  </si>
  <si>
    <t>185_L+A</t>
  </si>
  <si>
    <t>IL-6</t>
  </si>
  <si>
    <t>mmp_9</t>
  </si>
  <si>
    <t>mut</t>
  </si>
  <si>
    <t>wt</t>
  </si>
  <si>
    <t>wt_0</t>
  </si>
  <si>
    <t>wt_LPS</t>
  </si>
  <si>
    <t>mut_0</t>
  </si>
  <si>
    <t>mut_LPS</t>
  </si>
  <si>
    <t>TNFa</t>
  </si>
  <si>
    <t>LPS 5ng/ml</t>
  </si>
  <si>
    <t>ctrl microglia</t>
  </si>
  <si>
    <t>PBS</t>
  </si>
  <si>
    <t xml:space="preserve">LPS </t>
  </si>
  <si>
    <t>ric8a/cx3cr1-cre mut microglia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</si>
</sst>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 (Body)_x0000_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3" fillId="2" borderId="0" xfId="0" applyFont="1" applyFill="1"/>
    <xf numFmtId="0" fontId="0" fillId="2" borderId="0" xfId="0" applyFill="1"/>
    <xf numFmtId="0" fontId="4" fillId="0" borderId="0" xfId="0" applyFont="1"/>
  </cellXfs>
  <cellStyles count="1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TNFa (qRT-PCR)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'8-30-18.csv'!$W$59</c:f>
              <c:strCache>
                <c:ptCount val="1"/>
                <c:pt idx="0">
                  <c:v>TNFa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'8-30-18.csv'!$Y$60:$Y$63</c:f>
                <c:numCache>
                  <c:formatCode>General</c:formatCode>
                  <c:ptCount val="4"/>
                  <c:pt idx="0">
                    <c:v>1.9552135774611873E-3</c:v>
                  </c:pt>
                  <c:pt idx="1">
                    <c:v>1.2211932119781733E-2</c:v>
                  </c:pt>
                  <c:pt idx="2">
                    <c:v>7.0679290025256044E-3</c:v>
                  </c:pt>
                  <c:pt idx="3">
                    <c:v>5.230265901859181E-2</c:v>
                  </c:pt>
                </c:numCache>
              </c:numRef>
            </c:plus>
            <c:minus>
              <c:numRef>
                <c:f>'8-30-18.csv'!$Y$60:$Y$63</c:f>
                <c:numCache>
                  <c:formatCode>General</c:formatCode>
                  <c:ptCount val="4"/>
                  <c:pt idx="0">
                    <c:v>1.9552135774611873E-3</c:v>
                  </c:pt>
                  <c:pt idx="1">
                    <c:v>1.2211932119781733E-2</c:v>
                  </c:pt>
                  <c:pt idx="2">
                    <c:v>7.0679290025256044E-3</c:v>
                  </c:pt>
                  <c:pt idx="3">
                    <c:v>5.230265901859181E-2</c:v>
                  </c:pt>
                </c:numCache>
              </c:numRef>
            </c:minus>
          </c:errBars>
          <c:cat>
            <c:strRef>
              <c:f>'8-30-18.csv'!$V$60:$V$63</c:f>
              <c:strCache>
                <c:ptCount val="4"/>
                <c:pt idx="0">
                  <c:v>wt_0</c:v>
                </c:pt>
                <c:pt idx="1">
                  <c:v>wt_LPS</c:v>
                </c:pt>
                <c:pt idx="2">
                  <c:v>mut_0</c:v>
                </c:pt>
                <c:pt idx="3">
                  <c:v>mut_LPS</c:v>
                </c:pt>
              </c:strCache>
            </c:strRef>
          </c:cat>
          <c:val>
            <c:numRef>
              <c:f>'8-30-18.csv'!$W$60:$W$63</c:f>
              <c:numCache>
                <c:formatCode>General</c:formatCode>
                <c:ptCount val="4"/>
                <c:pt idx="0">
                  <c:v>1.5769314208022005E-2</c:v>
                </c:pt>
                <c:pt idx="1">
                  <c:v>0.15868966235578461</c:v>
                </c:pt>
                <c:pt idx="2">
                  <c:v>4.5311779814537899E-2</c:v>
                </c:pt>
                <c:pt idx="3">
                  <c:v>0.51541044469849817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9E-AF40-B6BC-6BA70F703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208104"/>
        <c:axId val="300751752"/>
      </c:barChart>
      <c:catAx>
        <c:axId val="309208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300751752"/>
        <c:crosses val="autoZero"/>
        <c:auto val="1"/>
        <c:lblAlgn val="ctr"/>
        <c:lblOffset val="100"/>
        <c:noMultiLvlLbl val="0"/>
      </c:catAx>
      <c:valAx>
        <c:axId val="300751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92081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TNF qRT-PCR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'8-30-18.csv'!$AE$60:$AE$63</c:f>
                <c:numCache>
                  <c:formatCode>General</c:formatCode>
                  <c:ptCount val="4"/>
                  <c:pt idx="0">
                    <c:v>1.9552135774611873E-3</c:v>
                  </c:pt>
                  <c:pt idx="1">
                    <c:v>1.2211932119781733E-2</c:v>
                  </c:pt>
                  <c:pt idx="2">
                    <c:v>7.0679290025256044E-3</c:v>
                  </c:pt>
                  <c:pt idx="3">
                    <c:v>5.230265901859181E-2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'8-30-18.csv'!$AA$60:$AB$63</c:f>
              <c:multiLvlStrCache>
                <c:ptCount val="4"/>
                <c:lvl>
                  <c:pt idx="0">
                    <c:v>PBS</c:v>
                  </c:pt>
                  <c:pt idx="1">
                    <c:v>LPS </c:v>
                  </c:pt>
                  <c:pt idx="2">
                    <c:v>PBS</c:v>
                  </c:pt>
                  <c:pt idx="3">
                    <c:v>LPS </c:v>
                  </c:pt>
                </c:lvl>
                <c:lvl>
                  <c:pt idx="0">
                    <c:v>ctrl microglia</c:v>
                  </c:pt>
                  <c:pt idx="2">
                    <c:v>ric8a/cx3cr1-cre mut microglia</c:v>
                  </c:pt>
                </c:lvl>
              </c:multiLvlStrCache>
            </c:multiLvlStrRef>
          </c:cat>
          <c:val>
            <c:numRef>
              <c:f>'8-30-18.csv'!$AC$60:$AC$63</c:f>
              <c:numCache>
                <c:formatCode>General</c:formatCode>
                <c:ptCount val="4"/>
                <c:pt idx="0">
                  <c:v>1.5769314208022005E-2</c:v>
                </c:pt>
                <c:pt idx="1">
                  <c:v>0.15868966235578461</c:v>
                </c:pt>
                <c:pt idx="2">
                  <c:v>4.5311779814537899E-2</c:v>
                </c:pt>
                <c:pt idx="3">
                  <c:v>0.51541044469849817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4-C043-8086-043D53F9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8991535"/>
        <c:axId val="1655645791"/>
      </c:barChart>
      <c:catAx>
        <c:axId val="168899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5645791"/>
        <c:crosses val="autoZero"/>
        <c:auto val="1"/>
        <c:lblAlgn val="ctr"/>
        <c:lblOffset val="100"/>
        <c:noMultiLvlLbl val="0"/>
      </c:catAx>
      <c:valAx>
        <c:axId val="1655645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89915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482600</xdr:colOff>
      <xdr:row>68</xdr:row>
      <xdr:rowOff>25400</xdr:rowOff>
    </xdr:from>
    <xdr:to>
      <xdr:col>24</xdr:col>
      <xdr:colOff>533400</xdr:colOff>
      <xdr:row>85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101600</xdr:colOff>
      <xdr:row>66</xdr:row>
      <xdr:rowOff>88900</xdr:rowOff>
    </xdr:from>
    <xdr:to>
      <xdr:col>32</xdr:col>
      <xdr:colOff>279400</xdr:colOff>
      <xdr:row>81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32A23A-FB74-FF47-8536-5FDAE343A2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1"/>
  <sheetViews>
    <sheetView tabSelected="1" topLeftCell="L50" workbookViewId="0">
      <selection activeCell="AI51" sqref="AI51"/>
    </sheetView>
  </sheetViews>
  <sheetFormatPr baseColWidth="10" defaultRowHeight="16"/>
  <sheetData>
    <row r="1" spans="1: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  <c r="N1" t="s">
        <v>12</v>
      </c>
      <c r="O1" t="s">
        <v>13</v>
      </c>
    </row>
    <row r="2" spans="1:15">
      <c r="A2" t="s">
        <v>14</v>
      </c>
      <c r="B2" t="s">
        <v>108</v>
      </c>
      <c r="C2" t="s">
        <v>15</v>
      </c>
      <c r="D2" t="s">
        <v>16</v>
      </c>
      <c r="E2">
        <v>27.095500000000001</v>
      </c>
    </row>
    <row r="3" spans="1:15">
      <c r="A3" t="s">
        <v>17</v>
      </c>
      <c r="B3" t="s">
        <v>108</v>
      </c>
      <c r="C3" t="s">
        <v>15</v>
      </c>
      <c r="D3" t="s">
        <v>16</v>
      </c>
      <c r="E3">
        <v>26.895900000000001</v>
      </c>
    </row>
    <row r="4" spans="1:15">
      <c r="A4" t="s">
        <v>18</v>
      </c>
      <c r="B4" t="s">
        <v>109</v>
      </c>
      <c r="C4" t="s">
        <v>15</v>
      </c>
      <c r="D4" t="s">
        <v>16</v>
      </c>
      <c r="E4">
        <v>25.950099999999999</v>
      </c>
    </row>
    <row r="5" spans="1:15">
      <c r="A5" t="s">
        <v>19</v>
      </c>
      <c r="B5" t="s">
        <v>109</v>
      </c>
      <c r="C5" t="s">
        <v>15</v>
      </c>
      <c r="D5" t="s">
        <v>16</v>
      </c>
      <c r="E5">
        <v>25.787800000000001</v>
      </c>
    </row>
    <row r="6" spans="1:15">
      <c r="A6" t="s">
        <v>20</v>
      </c>
      <c r="B6" t="s">
        <v>110</v>
      </c>
      <c r="C6" t="s">
        <v>15</v>
      </c>
      <c r="D6" t="s">
        <v>16</v>
      </c>
      <c r="E6">
        <v>25.0901</v>
      </c>
    </row>
    <row r="7" spans="1:15">
      <c r="A7" t="s">
        <v>21</v>
      </c>
      <c r="B7" t="s">
        <v>110</v>
      </c>
      <c r="C7" t="s">
        <v>15</v>
      </c>
      <c r="D7" t="s">
        <v>16</v>
      </c>
      <c r="E7">
        <v>25.035399999999999</v>
      </c>
    </row>
    <row r="8" spans="1:15">
      <c r="A8" t="s">
        <v>22</v>
      </c>
      <c r="B8" t="s">
        <v>111</v>
      </c>
      <c r="C8" t="s">
        <v>15</v>
      </c>
      <c r="D8" t="s">
        <v>16</v>
      </c>
      <c r="E8">
        <v>25.267099999999999</v>
      </c>
    </row>
    <row r="9" spans="1:15">
      <c r="A9" t="s">
        <v>23</v>
      </c>
      <c r="B9" t="s">
        <v>111</v>
      </c>
      <c r="C9" t="s">
        <v>15</v>
      </c>
      <c r="D9" t="s">
        <v>16</v>
      </c>
      <c r="E9">
        <v>24.909600000000001</v>
      </c>
    </row>
    <row r="10" spans="1:15">
      <c r="A10" t="s">
        <v>24</v>
      </c>
      <c r="B10" t="s">
        <v>112</v>
      </c>
      <c r="C10" t="s">
        <v>15</v>
      </c>
      <c r="D10" t="s">
        <v>16</v>
      </c>
      <c r="E10">
        <v>25.2925</v>
      </c>
    </row>
    <row r="11" spans="1:15">
      <c r="A11" t="s">
        <v>25</v>
      </c>
      <c r="B11" t="s">
        <v>112</v>
      </c>
      <c r="C11" t="s">
        <v>15</v>
      </c>
      <c r="D11" t="s">
        <v>16</v>
      </c>
      <c r="E11">
        <v>25.2471</v>
      </c>
    </row>
    <row r="12" spans="1:15">
      <c r="A12" t="s">
        <v>26</v>
      </c>
      <c r="B12" t="s">
        <v>113</v>
      </c>
      <c r="C12" t="s">
        <v>15</v>
      </c>
      <c r="D12" t="s">
        <v>16</v>
      </c>
      <c r="E12">
        <v>26.119199999999999</v>
      </c>
    </row>
    <row r="13" spans="1:15">
      <c r="A13" t="s">
        <v>27</v>
      </c>
      <c r="B13" t="s">
        <v>113</v>
      </c>
      <c r="C13" t="s">
        <v>15</v>
      </c>
      <c r="D13" t="s">
        <v>16</v>
      </c>
      <c r="E13">
        <v>26.245699999999999</v>
      </c>
    </row>
    <row r="14" spans="1:15">
      <c r="A14" t="s">
        <v>28</v>
      </c>
      <c r="B14" t="s">
        <v>114</v>
      </c>
      <c r="C14" t="s">
        <v>15</v>
      </c>
      <c r="D14" t="s">
        <v>16</v>
      </c>
      <c r="E14">
        <v>25.191299999999998</v>
      </c>
    </row>
    <row r="15" spans="1:15">
      <c r="A15" t="s">
        <v>29</v>
      </c>
      <c r="B15" t="s">
        <v>114</v>
      </c>
      <c r="C15" t="s">
        <v>15</v>
      </c>
      <c r="D15" t="s">
        <v>16</v>
      </c>
      <c r="E15">
        <v>25.109400000000001</v>
      </c>
    </row>
    <row r="16" spans="1:15">
      <c r="A16" t="s">
        <v>30</v>
      </c>
      <c r="B16" t="s">
        <v>115</v>
      </c>
      <c r="C16" t="s">
        <v>15</v>
      </c>
      <c r="D16" t="s">
        <v>16</v>
      </c>
      <c r="E16">
        <v>24.087199999999999</v>
      </c>
    </row>
    <row r="17" spans="1:30">
      <c r="A17" t="s">
        <v>31</v>
      </c>
      <c r="B17" t="s">
        <v>115</v>
      </c>
      <c r="C17" t="s">
        <v>15</v>
      </c>
      <c r="D17" t="s">
        <v>16</v>
      </c>
      <c r="E17">
        <v>23.9543</v>
      </c>
    </row>
    <row r="18" spans="1:30">
      <c r="A18" t="s">
        <v>32</v>
      </c>
      <c r="B18" t="s">
        <v>116</v>
      </c>
      <c r="C18" t="s">
        <v>15</v>
      </c>
      <c r="D18" t="s">
        <v>16</v>
      </c>
      <c r="E18">
        <v>24.6023</v>
      </c>
    </row>
    <row r="19" spans="1:30">
      <c r="A19" t="s">
        <v>33</v>
      </c>
      <c r="B19" t="s">
        <v>116</v>
      </c>
      <c r="C19" t="s">
        <v>15</v>
      </c>
      <c r="D19" t="s">
        <v>16</v>
      </c>
      <c r="E19">
        <v>24.5624</v>
      </c>
    </row>
    <row r="20" spans="1:30">
      <c r="A20" t="s">
        <v>34</v>
      </c>
      <c r="B20" t="s">
        <v>117</v>
      </c>
      <c r="C20" t="s">
        <v>15</v>
      </c>
      <c r="D20" t="s">
        <v>16</v>
      </c>
      <c r="E20">
        <v>25.220800000000001</v>
      </c>
    </row>
    <row r="21" spans="1:30">
      <c r="A21" t="s">
        <v>35</v>
      </c>
      <c r="B21" t="s">
        <v>117</v>
      </c>
      <c r="C21" t="s">
        <v>15</v>
      </c>
      <c r="D21" t="s">
        <v>16</v>
      </c>
      <c r="E21">
        <v>25.2651</v>
      </c>
    </row>
    <row r="22" spans="1:30">
      <c r="A22" t="s">
        <v>36</v>
      </c>
      <c r="B22" t="s">
        <v>118</v>
      </c>
      <c r="C22" t="s">
        <v>15</v>
      </c>
      <c r="D22" t="s">
        <v>16</v>
      </c>
      <c r="E22">
        <v>24.8583</v>
      </c>
      <c r="X22" t="s">
        <v>141</v>
      </c>
      <c r="Y22" t="s">
        <v>15</v>
      </c>
    </row>
    <row r="23" spans="1:30">
      <c r="A23" t="s">
        <v>37</v>
      </c>
      <c r="B23" t="s">
        <v>118</v>
      </c>
      <c r="C23" t="s">
        <v>15</v>
      </c>
      <c r="D23" t="s">
        <v>16</v>
      </c>
      <c r="E23">
        <v>25.019300000000001</v>
      </c>
      <c r="I23" t="s">
        <v>51</v>
      </c>
      <c r="J23" t="s">
        <v>138</v>
      </c>
      <c r="K23" t="s">
        <v>139</v>
      </c>
      <c r="L23" t="s">
        <v>146</v>
      </c>
      <c r="O23" t="s">
        <v>138</v>
      </c>
      <c r="P23" t="s">
        <v>15</v>
      </c>
      <c r="Q23" t="s">
        <v>146</v>
      </c>
      <c r="T23" t="s">
        <v>138</v>
      </c>
      <c r="U23" t="s">
        <v>15</v>
      </c>
      <c r="V23" t="s">
        <v>146</v>
      </c>
      <c r="X23" t="s">
        <v>116</v>
      </c>
      <c r="Y23">
        <v>3.4364864828856203E-3</v>
      </c>
    </row>
    <row r="24" spans="1:30">
      <c r="A24" t="s">
        <v>38</v>
      </c>
      <c r="B24" t="s">
        <v>119</v>
      </c>
      <c r="C24" t="s">
        <v>15</v>
      </c>
      <c r="D24" t="s">
        <v>16</v>
      </c>
      <c r="E24">
        <v>26.1</v>
      </c>
      <c r="H24" t="s">
        <v>108</v>
      </c>
      <c r="I24">
        <v>16.615349999999999</v>
      </c>
      <c r="K24">
        <f>AVERAGE(E2:E3)</f>
        <v>26.995699999999999</v>
      </c>
      <c r="L24">
        <v>17.23075</v>
      </c>
      <c r="N24" t="s">
        <v>108</v>
      </c>
      <c r="P24">
        <f>I24-K24</f>
        <v>-10.38035</v>
      </c>
      <c r="Q24">
        <f>I24-L24</f>
        <v>-0.61540000000000106</v>
      </c>
      <c r="S24" t="s">
        <v>108</v>
      </c>
      <c r="U24">
        <f>2^P24</f>
        <v>7.5024530188796642E-4</v>
      </c>
      <c r="V24">
        <f>2^Q24</f>
        <v>0.65274888803238451</v>
      </c>
      <c r="X24" t="s">
        <v>117</v>
      </c>
      <c r="Y24">
        <v>2.8852259098829775E-3</v>
      </c>
    </row>
    <row r="25" spans="1:30">
      <c r="A25" t="s">
        <v>39</v>
      </c>
      <c r="B25" t="s">
        <v>119</v>
      </c>
      <c r="C25" t="s">
        <v>15</v>
      </c>
      <c r="D25" t="s">
        <v>16</v>
      </c>
      <c r="E25">
        <v>26.038699999999999</v>
      </c>
      <c r="H25" t="s">
        <v>109</v>
      </c>
      <c r="I25">
        <v>16.3262</v>
      </c>
      <c r="K25">
        <f>AVERAGE(E4:E5)</f>
        <v>25.868949999999998</v>
      </c>
      <c r="L25">
        <v>18.8733</v>
      </c>
      <c r="N25" t="s">
        <v>109</v>
      </c>
      <c r="P25">
        <f t="shared" ref="P25:P44" si="0">I25-K25</f>
        <v>-9.5427499999999981</v>
      </c>
      <c r="Q25">
        <f t="shared" ref="Q25:Q51" si="1">I25-L25</f>
        <v>-2.5471000000000004</v>
      </c>
      <c r="S25" t="s">
        <v>109</v>
      </c>
      <c r="U25">
        <f t="shared" ref="U25:U44" si="2">2^P25</f>
        <v>1.3407444530777668E-3</v>
      </c>
      <c r="V25">
        <f t="shared" ref="V25:V51" si="3">2^Q25</f>
        <v>0.17109861657307851</v>
      </c>
      <c r="X25" t="s">
        <v>118</v>
      </c>
      <c r="Y25">
        <v>2.5000973713560073E-3</v>
      </c>
    </row>
    <row r="26" spans="1:30">
      <c r="A26" t="s">
        <v>40</v>
      </c>
      <c r="B26" t="s">
        <v>120</v>
      </c>
      <c r="C26" t="s">
        <v>15</v>
      </c>
      <c r="D26" t="s">
        <v>16</v>
      </c>
      <c r="E26">
        <v>26.2165</v>
      </c>
      <c r="H26" t="s">
        <v>110</v>
      </c>
      <c r="I26">
        <v>15.600200000000001</v>
      </c>
      <c r="K26">
        <f>AVERAGE(E6:E7)</f>
        <v>25.062750000000001</v>
      </c>
      <c r="L26">
        <v>18.924500000000002</v>
      </c>
      <c r="N26" t="s">
        <v>110</v>
      </c>
      <c r="P26">
        <f t="shared" si="0"/>
        <v>-9.4625500000000002</v>
      </c>
      <c r="Q26">
        <f t="shared" si="1"/>
        <v>-3.3243000000000009</v>
      </c>
      <c r="S26" t="s">
        <v>110</v>
      </c>
      <c r="U26">
        <f t="shared" si="2"/>
        <v>1.4173875527038486E-3</v>
      </c>
      <c r="V26">
        <f t="shared" si="3"/>
        <v>9.9835727141670688E-2</v>
      </c>
      <c r="X26" t="s">
        <v>119</v>
      </c>
      <c r="Y26">
        <v>1.1995840829984279E-3</v>
      </c>
    </row>
    <row r="27" spans="1:30">
      <c r="A27" t="s">
        <v>41</v>
      </c>
      <c r="B27" t="s">
        <v>120</v>
      </c>
      <c r="C27" t="s">
        <v>15</v>
      </c>
      <c r="D27" t="s">
        <v>16</v>
      </c>
      <c r="E27">
        <v>26.1373</v>
      </c>
      <c r="H27" t="s">
        <v>111</v>
      </c>
      <c r="I27">
        <v>15.5563</v>
      </c>
      <c r="K27">
        <f>AVERAGE(E8:E9)</f>
        <v>25.088349999999998</v>
      </c>
      <c r="L27">
        <v>17.144550000000002</v>
      </c>
      <c r="N27" t="s">
        <v>111</v>
      </c>
      <c r="P27">
        <f t="shared" si="0"/>
        <v>-9.5320499999999981</v>
      </c>
      <c r="Q27">
        <f t="shared" si="1"/>
        <v>-1.5882500000000022</v>
      </c>
      <c r="S27" t="s">
        <v>111</v>
      </c>
      <c r="U27">
        <f t="shared" si="2"/>
        <v>1.3507252852611531E-3</v>
      </c>
      <c r="V27">
        <f t="shared" si="3"/>
        <v>0.33257462448573311</v>
      </c>
      <c r="X27" t="s">
        <v>120</v>
      </c>
      <c r="Y27">
        <v>1.7599498072993765E-3</v>
      </c>
    </row>
    <row r="28" spans="1:30">
      <c r="A28" t="s">
        <v>42</v>
      </c>
      <c r="B28" t="s">
        <v>121</v>
      </c>
      <c r="C28" t="s">
        <v>15</v>
      </c>
      <c r="D28" t="s">
        <v>16</v>
      </c>
      <c r="E28">
        <v>26.100300000000001</v>
      </c>
      <c r="H28" t="s">
        <v>112</v>
      </c>
      <c r="I28">
        <v>16.322649999999999</v>
      </c>
      <c r="K28">
        <f>AVERAGE(E10:E11)</f>
        <v>25.2698</v>
      </c>
      <c r="L28">
        <v>17.466000000000001</v>
      </c>
      <c r="N28" t="s">
        <v>112</v>
      </c>
      <c r="P28">
        <f t="shared" si="0"/>
        <v>-8.9471500000000006</v>
      </c>
      <c r="Q28">
        <f t="shared" si="1"/>
        <v>-1.1433500000000016</v>
      </c>
      <c r="S28" t="s">
        <v>112</v>
      </c>
      <c r="U28">
        <f t="shared" si="2"/>
        <v>2.0260001552092938E-3</v>
      </c>
      <c r="V28">
        <f t="shared" si="3"/>
        <v>0.45270715074587636</v>
      </c>
      <c r="X28" t="s">
        <v>109</v>
      </c>
      <c r="Y28">
        <v>1.3407444530777668E-3</v>
      </c>
    </row>
    <row r="29" spans="1:30">
      <c r="A29" t="s">
        <v>43</v>
      </c>
      <c r="B29" t="s">
        <v>121</v>
      </c>
      <c r="C29" t="s">
        <v>15</v>
      </c>
      <c r="D29" t="s">
        <v>16</v>
      </c>
      <c r="E29">
        <v>26.0657</v>
      </c>
      <c r="H29" t="s">
        <v>113</v>
      </c>
      <c r="I29">
        <v>16.205950000000001</v>
      </c>
      <c r="K29">
        <f>AVERAGE(E12:E13)</f>
        <v>26.182449999999999</v>
      </c>
      <c r="L29">
        <v>18.6572</v>
      </c>
      <c r="N29" t="s">
        <v>113</v>
      </c>
      <c r="P29">
        <f t="shared" si="0"/>
        <v>-9.9764999999999979</v>
      </c>
      <c r="Q29">
        <f t="shared" si="1"/>
        <v>-2.4512499999999982</v>
      </c>
      <c r="S29" t="s">
        <v>113</v>
      </c>
      <c r="U29">
        <f t="shared" si="2"/>
        <v>9.9259994833977828E-4</v>
      </c>
      <c r="V29">
        <f t="shared" si="3"/>
        <v>0.18285221396836787</v>
      </c>
      <c r="X29" t="s">
        <v>110</v>
      </c>
      <c r="Y29">
        <v>1.4173875527038486E-3</v>
      </c>
      <c r="AB29" t="s">
        <v>15</v>
      </c>
    </row>
    <row r="30" spans="1:30">
      <c r="A30" t="s">
        <v>44</v>
      </c>
      <c r="B30" t="s">
        <v>122</v>
      </c>
      <c r="C30" t="s">
        <v>15</v>
      </c>
      <c r="D30" t="s">
        <v>16</v>
      </c>
      <c r="E30">
        <v>26.0457</v>
      </c>
      <c r="H30" t="s">
        <v>114</v>
      </c>
      <c r="I30">
        <v>15.966650000000001</v>
      </c>
      <c r="K30">
        <f>AVERAGE(E14:E15)</f>
        <v>25.15035</v>
      </c>
      <c r="L30">
        <v>16.573450000000001</v>
      </c>
      <c r="N30" t="s">
        <v>114</v>
      </c>
      <c r="P30">
        <f t="shared" si="0"/>
        <v>-9.1836999999999982</v>
      </c>
      <c r="Q30">
        <f t="shared" si="1"/>
        <v>-0.60679999999999978</v>
      </c>
      <c r="S30" t="s">
        <v>114</v>
      </c>
      <c r="U30">
        <f t="shared" si="2"/>
        <v>1.7196134322500676E-3</v>
      </c>
      <c r="V30">
        <f t="shared" si="3"/>
        <v>0.65665158764187981</v>
      </c>
      <c r="X30" t="s">
        <v>113</v>
      </c>
      <c r="Y30">
        <v>9.9259994833977828E-4</v>
      </c>
      <c r="AA30" t="s">
        <v>142</v>
      </c>
      <c r="AB30">
        <f>AVERAGE(Y23:Y27)</f>
        <v>2.3562687308844817E-3</v>
      </c>
      <c r="AC30">
        <f>STDEV(Y23:Y27)</f>
        <v>8.8894156164133064E-4</v>
      </c>
      <c r="AD30">
        <f>AC30/SQRT(5)</f>
        <v>3.9754675197096697E-4</v>
      </c>
    </row>
    <row r="31" spans="1:30">
      <c r="A31" t="s">
        <v>45</v>
      </c>
      <c r="B31" t="s">
        <v>122</v>
      </c>
      <c r="C31" t="s">
        <v>15</v>
      </c>
      <c r="D31" t="s">
        <v>16</v>
      </c>
      <c r="E31">
        <v>26.0852</v>
      </c>
      <c r="H31" t="s">
        <v>115</v>
      </c>
      <c r="I31">
        <v>15.47105</v>
      </c>
      <c r="K31">
        <f>AVERAGE(E16:E17)</f>
        <v>24.02075</v>
      </c>
      <c r="L31">
        <v>18.075600000000001</v>
      </c>
      <c r="N31" t="s">
        <v>115</v>
      </c>
      <c r="P31">
        <f t="shared" si="0"/>
        <v>-8.5496999999999996</v>
      </c>
      <c r="Q31">
        <f t="shared" si="1"/>
        <v>-2.6045500000000015</v>
      </c>
      <c r="S31" t="s">
        <v>115</v>
      </c>
      <c r="U31">
        <f t="shared" si="2"/>
        <v>2.6686022390166224E-3</v>
      </c>
      <c r="V31">
        <f t="shared" si="3"/>
        <v>0.16441912202104095</v>
      </c>
      <c r="X31" t="s">
        <v>115</v>
      </c>
      <c r="Y31">
        <v>2.6686022390166224E-3</v>
      </c>
      <c r="AA31" t="s">
        <v>143</v>
      </c>
      <c r="AB31">
        <f>AVERAGE(Y28:Y33)</f>
        <v>1.503623165662627E-3</v>
      </c>
      <c r="AC31">
        <f>STDEV(Y28:Y33)</f>
        <v>5.9618798610230786E-4</v>
      </c>
      <c r="AD31">
        <f>AC31/SQRT(6)</f>
        <v>2.4339272612136054E-4</v>
      </c>
    </row>
    <row r="32" spans="1:30">
      <c r="A32" t="s">
        <v>46</v>
      </c>
      <c r="B32" t="s">
        <v>123</v>
      </c>
      <c r="C32" t="s">
        <v>15</v>
      </c>
      <c r="D32" t="s">
        <v>16</v>
      </c>
      <c r="E32">
        <v>24.552600000000002</v>
      </c>
      <c r="H32" t="s">
        <v>116</v>
      </c>
      <c r="I32">
        <v>16.397500000000001</v>
      </c>
      <c r="K32">
        <f>AVERAGE(E18:E19)</f>
        <v>24.582349999999998</v>
      </c>
      <c r="L32">
        <v>22.257449999999999</v>
      </c>
      <c r="N32" t="s">
        <v>116</v>
      </c>
      <c r="P32">
        <f t="shared" si="0"/>
        <v>-8.1848499999999973</v>
      </c>
      <c r="Q32">
        <f t="shared" si="1"/>
        <v>-5.8599499999999978</v>
      </c>
      <c r="S32" t="s">
        <v>116</v>
      </c>
      <c r="U32">
        <f>2^P32</f>
        <v>3.4364864828856203E-3</v>
      </c>
      <c r="V32">
        <f t="shared" si="3"/>
        <v>1.7217864150931291E-2</v>
      </c>
      <c r="X32" s="1" t="s">
        <v>125</v>
      </c>
      <c r="Y32">
        <v>1.4477718643404007E-3</v>
      </c>
      <c r="Z32">
        <f>TTEST(Y23:Y27,Y36:Y39,1,3)</f>
        <v>0.2212903501510485</v>
      </c>
      <c r="AA32" t="s">
        <v>144</v>
      </c>
      <c r="AB32">
        <f>AVERAGE(Y36:Y39)</f>
        <v>4.1315639903445221E-3</v>
      </c>
      <c r="AC32">
        <f>STDEV(Y36:Y39)</f>
        <v>3.9888008645504154E-3</v>
      </c>
      <c r="AD32">
        <f>AC32/SQRT(4)</f>
        <v>1.9944004322752077E-3</v>
      </c>
    </row>
    <row r="33" spans="1:30">
      <c r="A33" t="s">
        <v>47</v>
      </c>
      <c r="B33" s="1" t="s">
        <v>123</v>
      </c>
      <c r="C33" t="s">
        <v>15</v>
      </c>
      <c r="D33" t="s">
        <v>16</v>
      </c>
      <c r="E33">
        <v>24.678799999999999</v>
      </c>
      <c r="H33" t="s">
        <v>117</v>
      </c>
      <c r="I33">
        <v>16.80585</v>
      </c>
      <c r="K33">
        <f>AVERAGE(E20:E21)</f>
        <v>25.24295</v>
      </c>
      <c r="L33">
        <v>22.292249999999999</v>
      </c>
      <c r="N33" t="s">
        <v>117</v>
      </c>
      <c r="P33">
        <f>I33-K33</f>
        <v>-8.4371000000000009</v>
      </c>
      <c r="Q33">
        <f t="shared" si="1"/>
        <v>-5.4863999999999997</v>
      </c>
      <c r="S33" t="s">
        <v>117</v>
      </c>
      <c r="U33">
        <f t="shared" si="2"/>
        <v>2.8852259098829775E-3</v>
      </c>
      <c r="V33">
        <f t="shared" si="3"/>
        <v>2.2306376684283733E-2</v>
      </c>
      <c r="X33" s="1" t="s">
        <v>128</v>
      </c>
      <c r="Y33">
        <v>1.1546329364973465E-3</v>
      </c>
      <c r="Z33">
        <f>TTEST(Y36:Y39,Y40:Y45,1,3)</f>
        <v>0.13601667864317249</v>
      </c>
      <c r="AA33" t="s">
        <v>145</v>
      </c>
      <c r="AB33">
        <f>AVERAGE(Y40:Y45)</f>
        <v>1.4526071500106637E-3</v>
      </c>
      <c r="AC33">
        <f>STDEV(Y40:Y45)</f>
        <v>4.7523194628149045E-4</v>
      </c>
      <c r="AD33">
        <f>AC33/SQRT(6)</f>
        <v>1.9401262964323287E-4</v>
      </c>
    </row>
    <row r="34" spans="1:30">
      <c r="A34" t="s">
        <v>48</v>
      </c>
      <c r="B34" s="1" t="s">
        <v>124</v>
      </c>
      <c r="C34" t="s">
        <v>15</v>
      </c>
      <c r="D34" t="s">
        <v>16</v>
      </c>
      <c r="E34">
        <v>24.360800000000001</v>
      </c>
      <c r="H34" t="s">
        <v>118</v>
      </c>
      <c r="I34">
        <v>16.295000000000002</v>
      </c>
      <c r="K34">
        <f>AVERAGE(E22:E23)</f>
        <v>24.938800000000001</v>
      </c>
      <c r="L34">
        <v>23.2837</v>
      </c>
      <c r="N34" t="s">
        <v>118</v>
      </c>
      <c r="P34">
        <f t="shared" si="0"/>
        <v>-8.6437999999999988</v>
      </c>
      <c r="Q34">
        <f t="shared" si="1"/>
        <v>-6.9886999999999979</v>
      </c>
      <c r="S34" t="s">
        <v>118</v>
      </c>
      <c r="U34">
        <f t="shared" si="2"/>
        <v>2.5000973713560073E-3</v>
      </c>
      <c r="V34">
        <f t="shared" si="3"/>
        <v>7.8739321711467306E-3</v>
      </c>
    </row>
    <row r="35" spans="1:30">
      <c r="A35" t="s">
        <v>49</v>
      </c>
      <c r="B35" s="1" t="s">
        <v>124</v>
      </c>
      <c r="C35" t="s">
        <v>15</v>
      </c>
      <c r="D35" t="s">
        <v>16</v>
      </c>
      <c r="E35">
        <v>24.4756</v>
      </c>
      <c r="H35" t="s">
        <v>119</v>
      </c>
      <c r="I35">
        <v>16.366099999999999</v>
      </c>
      <c r="K35">
        <f>AVERAGE(E24:E25)</f>
        <v>26.06935</v>
      </c>
      <c r="L35">
        <v>23.072849999999999</v>
      </c>
      <c r="N35" t="s">
        <v>119</v>
      </c>
      <c r="P35">
        <f t="shared" si="0"/>
        <v>-9.7032500000000006</v>
      </c>
      <c r="Q35">
        <f t="shared" si="1"/>
        <v>-6.7067499999999995</v>
      </c>
      <c r="S35" t="s">
        <v>119</v>
      </c>
      <c r="U35">
        <f t="shared" si="2"/>
        <v>1.1995840829984279E-3</v>
      </c>
      <c r="V35">
        <f t="shared" si="3"/>
        <v>9.5734192089100174E-3</v>
      </c>
      <c r="X35" t="s">
        <v>140</v>
      </c>
    </row>
    <row r="36" spans="1:30">
      <c r="A36" t="s">
        <v>50</v>
      </c>
      <c r="B36" s="1" t="s">
        <v>125</v>
      </c>
      <c r="C36" t="s">
        <v>51</v>
      </c>
      <c r="D36" t="s">
        <v>16</v>
      </c>
      <c r="E36">
        <v>16.0215</v>
      </c>
      <c r="H36" t="s">
        <v>120</v>
      </c>
      <c r="I36">
        <v>17.02665</v>
      </c>
      <c r="K36">
        <f>AVERAGE(E26:E27)</f>
        <v>26.1769</v>
      </c>
      <c r="L36">
        <v>23.290500000000002</v>
      </c>
      <c r="N36" t="s">
        <v>120</v>
      </c>
      <c r="P36">
        <f t="shared" si="0"/>
        <v>-9.1502499999999998</v>
      </c>
      <c r="Q36">
        <f t="shared" si="1"/>
        <v>-6.2638500000000015</v>
      </c>
      <c r="S36" t="s">
        <v>120</v>
      </c>
      <c r="U36">
        <f t="shared" si="2"/>
        <v>1.7599498072993765E-3</v>
      </c>
      <c r="V36">
        <f t="shared" si="3"/>
        <v>1.3013474387634082E-2</v>
      </c>
      <c r="X36" t="s">
        <v>121</v>
      </c>
      <c r="Y36">
        <v>1.371005429619854E-3</v>
      </c>
    </row>
    <row r="37" spans="1:30">
      <c r="A37" t="s">
        <v>52</v>
      </c>
      <c r="B37" s="1" t="s">
        <v>125</v>
      </c>
      <c r="C37" t="s">
        <v>51</v>
      </c>
      <c r="D37" t="s">
        <v>16</v>
      </c>
      <c r="E37">
        <v>15.7281</v>
      </c>
      <c r="H37" t="s">
        <v>121</v>
      </c>
      <c r="I37">
        <v>16.57245</v>
      </c>
      <c r="K37">
        <f>AVERAGE(E28:E29)</f>
        <v>26.082999999999998</v>
      </c>
      <c r="L37">
        <v>21.1433</v>
      </c>
      <c r="N37" t="s">
        <v>121</v>
      </c>
      <c r="P37">
        <f t="shared" si="0"/>
        <v>-9.5105499999999985</v>
      </c>
      <c r="Q37">
        <f t="shared" si="1"/>
        <v>-4.5708500000000001</v>
      </c>
      <c r="S37" t="s">
        <v>121</v>
      </c>
      <c r="U37">
        <f t="shared" si="2"/>
        <v>1.371005429619854E-3</v>
      </c>
      <c r="V37">
        <f t="shared" si="3"/>
        <v>4.2076251692765534E-2</v>
      </c>
      <c r="X37" t="s">
        <v>122</v>
      </c>
      <c r="Y37">
        <v>1.6431159430673784E-3</v>
      </c>
    </row>
    <row r="38" spans="1:30">
      <c r="A38" t="s">
        <v>53</v>
      </c>
      <c r="B38" s="1" t="s">
        <v>126</v>
      </c>
      <c r="C38" t="s">
        <v>51</v>
      </c>
      <c r="D38" t="s">
        <v>16</v>
      </c>
      <c r="E38">
        <v>17.2118</v>
      </c>
      <c r="H38" t="s">
        <v>122</v>
      </c>
      <c r="I38">
        <v>16.816099999999999</v>
      </c>
      <c r="K38">
        <f>AVERAGE(E30:E31)</f>
        <v>26.065449999999998</v>
      </c>
      <c r="L38">
        <v>21.142800000000001</v>
      </c>
      <c r="N38" t="s">
        <v>122</v>
      </c>
      <c r="P38">
        <f t="shared" si="0"/>
        <v>-9.2493499999999997</v>
      </c>
      <c r="Q38">
        <f t="shared" si="1"/>
        <v>-4.3267000000000024</v>
      </c>
      <c r="S38" t="s">
        <v>122</v>
      </c>
      <c r="U38">
        <f t="shared" si="2"/>
        <v>1.6431159430673784E-3</v>
      </c>
      <c r="V38">
        <f t="shared" si="3"/>
        <v>4.9834891580786363E-2</v>
      </c>
      <c r="X38" t="s">
        <v>123</v>
      </c>
      <c r="Y38">
        <v>3.5825436553517474E-3</v>
      </c>
    </row>
    <row r="39" spans="1:30">
      <c r="A39" t="s">
        <v>54</v>
      </c>
      <c r="B39" s="1" t="s">
        <v>126</v>
      </c>
      <c r="C39" t="s">
        <v>51</v>
      </c>
      <c r="D39" t="s">
        <v>16</v>
      </c>
      <c r="E39">
        <v>17.346299999999999</v>
      </c>
      <c r="H39" t="s">
        <v>123</v>
      </c>
      <c r="I39">
        <v>16.4909</v>
      </c>
      <c r="K39">
        <f>AVERAGE(E32:E33)</f>
        <v>24.6157</v>
      </c>
      <c r="L39">
        <v>21.968249999999998</v>
      </c>
      <c r="N39" t="s">
        <v>123</v>
      </c>
      <c r="P39">
        <f t="shared" si="0"/>
        <v>-8.1248000000000005</v>
      </c>
      <c r="Q39">
        <f t="shared" si="1"/>
        <v>-5.4773499999999977</v>
      </c>
      <c r="S39" t="s">
        <v>123</v>
      </c>
      <c r="U39">
        <f t="shared" si="2"/>
        <v>3.5825436553517474E-3</v>
      </c>
      <c r="V39">
        <f t="shared" si="3"/>
        <v>2.2446743983833697E-2</v>
      </c>
      <c r="X39" t="s">
        <v>124</v>
      </c>
      <c r="Y39">
        <v>9.9295909333391094E-3</v>
      </c>
    </row>
    <row r="40" spans="1:30">
      <c r="A40" t="s">
        <v>55</v>
      </c>
      <c r="B40" s="1" t="s">
        <v>127</v>
      </c>
      <c r="C40" t="s">
        <v>51</v>
      </c>
      <c r="D40" t="s">
        <v>16</v>
      </c>
      <c r="E40">
        <v>16.469200000000001</v>
      </c>
      <c r="H40" s="1" t="s">
        <v>124</v>
      </c>
      <c r="I40">
        <v>17.764150000000001</v>
      </c>
      <c r="K40">
        <f>AVERAGE(E34:E35)</f>
        <v>24.418199999999999</v>
      </c>
      <c r="L40">
        <v>21.676600000000001</v>
      </c>
      <c r="N40" s="1" t="s">
        <v>124</v>
      </c>
      <c r="P40">
        <f t="shared" si="0"/>
        <v>-6.654049999999998</v>
      </c>
      <c r="Q40">
        <f t="shared" si="1"/>
        <v>-3.9124499999999998</v>
      </c>
      <c r="S40" s="1" t="s">
        <v>124</v>
      </c>
      <c r="U40">
        <f t="shared" si="2"/>
        <v>9.9295909333391094E-3</v>
      </c>
      <c r="V40">
        <f t="shared" si="3"/>
        <v>6.641026197785628E-2</v>
      </c>
      <c r="X40" t="s">
        <v>108</v>
      </c>
      <c r="Y40">
        <v>7.5024530188796642E-4</v>
      </c>
    </row>
    <row r="41" spans="1:30">
      <c r="A41" t="s">
        <v>56</v>
      </c>
      <c r="B41" s="1" t="s">
        <v>127</v>
      </c>
      <c r="C41" t="s">
        <v>51</v>
      </c>
      <c r="D41" t="s">
        <v>16</v>
      </c>
      <c r="E41">
        <v>16.510300000000001</v>
      </c>
      <c r="H41" s="1" t="s">
        <v>125</v>
      </c>
      <c r="I41">
        <f>AVERAGE(E36:E37)</f>
        <v>15.8748</v>
      </c>
      <c r="J41">
        <f>AVERAGE(E48:E49)</f>
        <v>21.18355</v>
      </c>
      <c r="K41">
        <f>AVERAGE(E60:E61)</f>
        <v>25.306750000000001</v>
      </c>
      <c r="L41">
        <v>18.396599999999999</v>
      </c>
      <c r="N41" s="1" t="s">
        <v>125</v>
      </c>
      <c r="O41">
        <f>I41-J41</f>
        <v>-5.3087499999999999</v>
      </c>
      <c r="P41">
        <f t="shared" si="0"/>
        <v>-9.4319500000000005</v>
      </c>
      <c r="Q41">
        <f t="shared" si="1"/>
        <v>-2.5217999999999989</v>
      </c>
      <c r="S41" s="1" t="s">
        <v>125</v>
      </c>
      <c r="T41">
        <f>2^O41</f>
        <v>2.522940512225447E-2</v>
      </c>
      <c r="U41">
        <f t="shared" si="2"/>
        <v>1.4477718643404007E-3</v>
      </c>
      <c r="V41">
        <f t="shared" si="3"/>
        <v>0.17412557234042991</v>
      </c>
      <c r="X41" t="s">
        <v>111</v>
      </c>
      <c r="Y41">
        <v>1.3507252852611531E-3</v>
      </c>
    </row>
    <row r="42" spans="1:30">
      <c r="A42" t="s">
        <v>57</v>
      </c>
      <c r="B42" s="1" t="s">
        <v>128</v>
      </c>
      <c r="C42" t="s">
        <v>51</v>
      </c>
      <c r="D42" t="s">
        <v>16</v>
      </c>
      <c r="E42">
        <v>16.128699999999998</v>
      </c>
      <c r="H42" s="1" t="s">
        <v>126</v>
      </c>
      <c r="I42">
        <f>AVERAGE(E38:E39)</f>
        <v>17.279049999999998</v>
      </c>
      <c r="J42">
        <f>AVERAGE(E50:E51)</f>
        <v>20.698049999999999</v>
      </c>
      <c r="K42">
        <f>AVERAGE(E62:E63)</f>
        <v>26.421250000000001</v>
      </c>
      <c r="L42" s="3">
        <v>18.139949999999999</v>
      </c>
      <c r="N42" s="1" t="s">
        <v>126</v>
      </c>
      <c r="O42">
        <f t="shared" ref="O42:O52" si="4">I42-J42</f>
        <v>-3.4190000000000005</v>
      </c>
      <c r="P42">
        <f t="shared" si="0"/>
        <v>-9.1422000000000025</v>
      </c>
      <c r="Q42">
        <f t="shared" si="1"/>
        <v>-0.86090000000000089</v>
      </c>
      <c r="S42" s="1" t="s">
        <v>126</v>
      </c>
      <c r="T42">
        <f t="shared" ref="T42:T52" si="5">2^O42</f>
        <v>9.3492859897649355E-2</v>
      </c>
      <c r="U42">
        <f t="shared" si="2"/>
        <v>1.7697974851441103E-3</v>
      </c>
      <c r="V42">
        <f t="shared" si="3"/>
        <v>0.550608963031335</v>
      </c>
      <c r="X42" t="s">
        <v>112</v>
      </c>
      <c r="Y42">
        <v>2.0260001552092938E-3</v>
      </c>
    </row>
    <row r="43" spans="1:30">
      <c r="A43" t="s">
        <v>58</v>
      </c>
      <c r="B43" s="1" t="s">
        <v>128</v>
      </c>
      <c r="C43" t="s">
        <v>51</v>
      </c>
      <c r="D43" t="s">
        <v>16</v>
      </c>
      <c r="E43">
        <v>16.120799999999999</v>
      </c>
      <c r="H43" s="1" t="s">
        <v>127</v>
      </c>
      <c r="I43">
        <f>AVERAGE(E40:E41)</f>
        <v>16.489750000000001</v>
      </c>
      <c r="J43">
        <f>AVERAGE(E52:E53)</f>
        <v>19.842199999999998</v>
      </c>
      <c r="K43">
        <f>AVERAGE(E64:E65)</f>
        <v>26.319000000000003</v>
      </c>
      <c r="L43">
        <v>17.650849999999998</v>
      </c>
      <c r="N43" s="1" t="s">
        <v>127</v>
      </c>
      <c r="O43">
        <f t="shared" si="4"/>
        <v>-3.3524499999999975</v>
      </c>
      <c r="P43">
        <f t="shared" si="0"/>
        <v>-9.8292500000000018</v>
      </c>
      <c r="Q43">
        <f t="shared" si="1"/>
        <v>-1.1610999999999976</v>
      </c>
      <c r="S43" s="1" t="s">
        <v>127</v>
      </c>
      <c r="T43">
        <f t="shared" si="5"/>
        <v>9.7906604946191286E-2</v>
      </c>
      <c r="U43">
        <f t="shared" si="2"/>
        <v>1.0992612403113917E-3</v>
      </c>
      <c r="V43">
        <f t="shared" si="3"/>
        <v>0.44717145425378019</v>
      </c>
      <c r="X43" t="s">
        <v>114</v>
      </c>
      <c r="Y43">
        <v>1.7196134322500676E-3</v>
      </c>
    </row>
    <row r="44" spans="1:30">
      <c r="A44" t="s">
        <v>59</v>
      </c>
      <c r="B44" s="1" t="s">
        <v>129</v>
      </c>
      <c r="C44" t="s">
        <v>51</v>
      </c>
      <c r="D44" t="s">
        <v>16</v>
      </c>
      <c r="E44">
        <v>15.8055</v>
      </c>
      <c r="H44" s="1" t="s">
        <v>128</v>
      </c>
      <c r="I44">
        <f>AVERAGE(E42:E43)</f>
        <v>16.124749999999999</v>
      </c>
      <c r="J44">
        <f>AVERAGE(E54:E55)</f>
        <v>22.6008</v>
      </c>
      <c r="K44">
        <f>AVERAGE(E66:E67)</f>
        <v>25.883099999999999</v>
      </c>
      <c r="L44">
        <v>18.770350000000001</v>
      </c>
      <c r="N44" s="1" t="s">
        <v>128</v>
      </c>
      <c r="O44">
        <f t="shared" si="4"/>
        <v>-6.4760500000000008</v>
      </c>
      <c r="P44">
        <f t="shared" si="0"/>
        <v>-9.7583500000000001</v>
      </c>
      <c r="Q44">
        <f t="shared" si="1"/>
        <v>-2.6456000000000017</v>
      </c>
      <c r="S44" s="1" t="s">
        <v>128</v>
      </c>
      <c r="T44">
        <f t="shared" si="5"/>
        <v>1.1233489833030033E-2</v>
      </c>
      <c r="U44">
        <f t="shared" si="2"/>
        <v>1.1546329364973465E-3</v>
      </c>
      <c r="V44">
        <f t="shared" si="3"/>
        <v>0.1598067220901197</v>
      </c>
      <c r="X44" s="1" t="s">
        <v>126</v>
      </c>
      <c r="Y44">
        <v>1.7697974851441103E-3</v>
      </c>
    </row>
    <row r="45" spans="1:30">
      <c r="A45" t="s">
        <v>60</v>
      </c>
      <c r="B45" s="1" t="s">
        <v>129</v>
      </c>
      <c r="C45" t="s">
        <v>51</v>
      </c>
      <c r="D45" t="s">
        <v>16</v>
      </c>
      <c r="E45">
        <v>16.140999999999998</v>
      </c>
      <c r="H45" s="1" t="s">
        <v>129</v>
      </c>
      <c r="I45">
        <f>AVERAGE(E44:E45)</f>
        <v>15.97325</v>
      </c>
      <c r="J45">
        <f>AVERAGE(E56:E57)</f>
        <v>25.4998</v>
      </c>
      <c r="N45" s="1" t="s">
        <v>129</v>
      </c>
      <c r="O45">
        <f t="shared" si="4"/>
        <v>-9.5265500000000003</v>
      </c>
      <c r="S45" s="1" t="s">
        <v>129</v>
      </c>
      <c r="T45">
        <f>2^O45</f>
        <v>1.3558844960943779E-3</v>
      </c>
      <c r="X45" s="1" t="s">
        <v>127</v>
      </c>
      <c r="Y45">
        <v>1.0992612403113917E-3</v>
      </c>
    </row>
    <row r="46" spans="1:30">
      <c r="A46" t="s">
        <v>61</v>
      </c>
      <c r="B46" s="1" t="s">
        <v>130</v>
      </c>
      <c r="C46" t="s">
        <v>51</v>
      </c>
      <c r="D46" t="s">
        <v>16</v>
      </c>
      <c r="E46">
        <v>16.184899999999999</v>
      </c>
      <c r="H46" s="1" t="s">
        <v>137</v>
      </c>
      <c r="I46">
        <f>AVERAGE(E46:E47)</f>
        <v>16.200600000000001</v>
      </c>
      <c r="J46">
        <f>AVERAGE(E58:E59)</f>
        <v>22.41855</v>
      </c>
      <c r="N46" s="1" t="s">
        <v>137</v>
      </c>
      <c r="O46">
        <f t="shared" si="4"/>
        <v>-6.2179499999999983</v>
      </c>
      <c r="S46" s="1" t="s">
        <v>137</v>
      </c>
      <c r="T46">
        <f t="shared" si="5"/>
        <v>1.3434160682008979E-2</v>
      </c>
    </row>
    <row r="47" spans="1:30">
      <c r="A47" t="s">
        <v>62</v>
      </c>
      <c r="B47" s="1" t="s">
        <v>130</v>
      </c>
      <c r="C47" t="s">
        <v>51</v>
      </c>
      <c r="D47" t="s">
        <v>16</v>
      </c>
      <c r="E47">
        <v>16.2163</v>
      </c>
      <c r="H47" s="1" t="s">
        <v>131</v>
      </c>
      <c r="I47">
        <f>AVERAGE(E68:E69)</f>
        <v>17.061500000000002</v>
      </c>
      <c r="J47">
        <f>AVERAGE(E80:E81)</f>
        <v>28.51595</v>
      </c>
      <c r="N47" s="1" t="s">
        <v>131</v>
      </c>
      <c r="O47">
        <f t="shared" si="4"/>
        <v>-11.454449999999998</v>
      </c>
      <c r="S47" s="1" t="s">
        <v>131</v>
      </c>
      <c r="T47">
        <f t="shared" si="5"/>
        <v>3.5634196142319191E-4</v>
      </c>
    </row>
    <row r="48" spans="1:30">
      <c r="A48" t="s">
        <v>63</v>
      </c>
      <c r="B48" s="1" t="s">
        <v>125</v>
      </c>
      <c r="C48" t="s">
        <v>64</v>
      </c>
      <c r="D48" t="s">
        <v>16</v>
      </c>
      <c r="E48">
        <v>21.2057</v>
      </c>
      <c r="H48" s="1" t="s">
        <v>132</v>
      </c>
      <c r="I48">
        <f>AVERAGE(E70:E71)</f>
        <v>16.995699999999999</v>
      </c>
      <c r="J48">
        <f>AVERAGE(E82:E83)</f>
        <v>21.027950000000001</v>
      </c>
      <c r="N48" s="1" t="s">
        <v>132</v>
      </c>
      <c r="O48">
        <f>I48-J48</f>
        <v>-4.0322500000000012</v>
      </c>
      <c r="S48" s="1" t="s">
        <v>132</v>
      </c>
      <c r="T48">
        <f t="shared" si="5"/>
        <v>6.1118375165408224E-2</v>
      </c>
    </row>
    <row r="49" spans="1:31">
      <c r="A49" t="s">
        <v>65</v>
      </c>
      <c r="B49" s="1" t="s">
        <v>125</v>
      </c>
      <c r="C49" t="s">
        <v>64</v>
      </c>
      <c r="D49" t="s">
        <v>16</v>
      </c>
      <c r="E49">
        <v>21.1614</v>
      </c>
      <c r="H49" s="1" t="s">
        <v>133</v>
      </c>
      <c r="I49">
        <f>AVERAGE(E72:E73)</f>
        <v>16.580349999999999</v>
      </c>
      <c r="J49">
        <f>AVERAGE(E84:E85)</f>
        <v>26.479150000000001</v>
      </c>
      <c r="L49">
        <v>21.029150000000001</v>
      </c>
      <c r="N49" s="1" t="s">
        <v>133</v>
      </c>
      <c r="O49">
        <f t="shared" si="4"/>
        <v>-9.8988000000000014</v>
      </c>
      <c r="Q49">
        <f t="shared" si="1"/>
        <v>-4.4488000000000021</v>
      </c>
      <c r="S49" s="2" t="s">
        <v>133</v>
      </c>
      <c r="T49" s="3">
        <f t="shared" si="5"/>
        <v>1.0475247163067433E-3</v>
      </c>
      <c r="V49">
        <f t="shared" si="3"/>
        <v>4.5790749837447603E-2</v>
      </c>
    </row>
    <row r="50" spans="1:31">
      <c r="A50" t="s">
        <v>66</v>
      </c>
      <c r="B50" s="1" t="s">
        <v>126</v>
      </c>
      <c r="C50" t="s">
        <v>64</v>
      </c>
      <c r="D50" t="s">
        <v>16</v>
      </c>
      <c r="E50">
        <v>20.759799999999998</v>
      </c>
      <c r="H50" s="1" t="s">
        <v>134</v>
      </c>
      <c r="I50">
        <f>AVERAGE(E74:E75)</f>
        <v>17.789149999999999</v>
      </c>
      <c r="J50">
        <f>AVERAGE(E86:E87)</f>
        <v>22.544699999999999</v>
      </c>
      <c r="N50" s="1" t="s">
        <v>134</v>
      </c>
      <c r="O50">
        <f t="shared" si="4"/>
        <v>-4.7555499999999995</v>
      </c>
      <c r="S50" s="1" t="s">
        <v>134</v>
      </c>
      <c r="T50">
        <f t="shared" si="5"/>
        <v>3.7020033218984123E-2</v>
      </c>
    </row>
    <row r="51" spans="1:31">
      <c r="A51" t="s">
        <v>67</v>
      </c>
      <c r="B51" s="1" t="s">
        <v>126</v>
      </c>
      <c r="C51" t="s">
        <v>64</v>
      </c>
      <c r="D51" t="s">
        <v>16</v>
      </c>
      <c r="E51">
        <v>20.636299999999999</v>
      </c>
      <c r="H51" s="1" t="s">
        <v>135</v>
      </c>
      <c r="I51">
        <f>AVERAGE(E76:E77)</f>
        <v>15.8933</v>
      </c>
      <c r="J51">
        <f>AVERAGE(E88:E89)</f>
        <v>25.649650000000001</v>
      </c>
      <c r="L51">
        <v>21.794249999999998</v>
      </c>
      <c r="N51" s="1" t="s">
        <v>135</v>
      </c>
      <c r="O51">
        <f t="shared" si="4"/>
        <v>-9.7563500000000012</v>
      </c>
      <c r="Q51">
        <f t="shared" si="1"/>
        <v>-5.9009499999999981</v>
      </c>
      <c r="S51" s="2" t="s">
        <v>135</v>
      </c>
      <c r="T51" s="3">
        <f t="shared" si="5"/>
        <v>1.1562347076329972E-3</v>
      </c>
      <c r="V51">
        <f t="shared" si="3"/>
        <v>1.6735436608350914E-2</v>
      </c>
    </row>
    <row r="52" spans="1:31">
      <c r="A52" t="s">
        <v>68</v>
      </c>
      <c r="B52" s="1" t="s">
        <v>127</v>
      </c>
      <c r="C52" t="s">
        <v>64</v>
      </c>
      <c r="D52" t="s">
        <v>16</v>
      </c>
      <c r="E52">
        <v>19.899899999999999</v>
      </c>
      <c r="H52" s="1" t="s">
        <v>136</v>
      </c>
      <c r="I52">
        <f>AVERAGE(E78:E79)</f>
        <v>16.514949999999999</v>
      </c>
      <c r="J52">
        <f>AVERAGE(E90:E91)</f>
        <v>23.124650000000003</v>
      </c>
      <c r="N52" s="1" t="s">
        <v>136</v>
      </c>
      <c r="O52">
        <f t="shared" si="4"/>
        <v>-6.6097000000000037</v>
      </c>
      <c r="S52" s="1" t="s">
        <v>136</v>
      </c>
      <c r="T52">
        <f t="shared" si="5"/>
        <v>1.0239577506558803E-2</v>
      </c>
    </row>
    <row r="53" spans="1:31">
      <c r="A53" t="s">
        <v>69</v>
      </c>
      <c r="B53" s="1" t="s">
        <v>127</v>
      </c>
      <c r="C53" t="s">
        <v>64</v>
      </c>
      <c r="D53" t="s">
        <v>16</v>
      </c>
      <c r="E53">
        <v>19.784500000000001</v>
      </c>
    </row>
    <row r="54" spans="1:31">
      <c r="A54" t="s">
        <v>70</v>
      </c>
      <c r="B54" s="1" t="s">
        <v>128</v>
      </c>
      <c r="C54" t="s">
        <v>64</v>
      </c>
      <c r="D54" t="s">
        <v>16</v>
      </c>
      <c r="E54">
        <v>22.580300000000001</v>
      </c>
    </row>
    <row r="55" spans="1:31">
      <c r="A55" t="s">
        <v>71</v>
      </c>
      <c r="B55" s="1" t="s">
        <v>128</v>
      </c>
      <c r="C55" t="s">
        <v>64</v>
      </c>
      <c r="D55" t="s">
        <v>16</v>
      </c>
      <c r="E55">
        <v>22.621300000000002</v>
      </c>
    </row>
    <row r="56" spans="1:31">
      <c r="A56" t="s">
        <v>72</v>
      </c>
      <c r="B56" s="1" t="s">
        <v>129</v>
      </c>
      <c r="C56" t="s">
        <v>64</v>
      </c>
      <c r="D56" t="s">
        <v>16</v>
      </c>
      <c r="E56">
        <v>25.6587</v>
      </c>
    </row>
    <row r="57" spans="1:31">
      <c r="A57" t="s">
        <v>73</v>
      </c>
      <c r="B57" s="1" t="s">
        <v>129</v>
      </c>
      <c r="C57" t="s">
        <v>64</v>
      </c>
      <c r="D57" t="s">
        <v>16</v>
      </c>
      <c r="E57">
        <v>25.340900000000001</v>
      </c>
    </row>
    <row r="58" spans="1:31">
      <c r="A58" t="s">
        <v>74</v>
      </c>
      <c r="B58" s="1" t="s">
        <v>130</v>
      </c>
      <c r="C58" t="s">
        <v>64</v>
      </c>
      <c r="D58" t="s">
        <v>16</v>
      </c>
      <c r="E58">
        <v>22.3825</v>
      </c>
    </row>
    <row r="59" spans="1:31">
      <c r="A59" t="s">
        <v>75</v>
      </c>
      <c r="B59" s="1" t="s">
        <v>130</v>
      </c>
      <c r="C59" t="s">
        <v>64</v>
      </c>
      <c r="D59" t="s">
        <v>16</v>
      </c>
      <c r="E59">
        <v>22.454599999999999</v>
      </c>
      <c r="J59" t="s">
        <v>141</v>
      </c>
      <c r="L59" t="s">
        <v>15</v>
      </c>
      <c r="M59" t="s">
        <v>146</v>
      </c>
      <c r="P59" t="s">
        <v>140</v>
      </c>
      <c r="R59" t="s">
        <v>15</v>
      </c>
      <c r="S59" t="s">
        <v>146</v>
      </c>
      <c r="W59" t="s">
        <v>146</v>
      </c>
    </row>
    <row r="60" spans="1:31">
      <c r="A60" t="s">
        <v>76</v>
      </c>
      <c r="B60" s="1" t="s">
        <v>125</v>
      </c>
      <c r="C60" t="s">
        <v>15</v>
      </c>
      <c r="D60" t="s">
        <v>16</v>
      </c>
      <c r="E60">
        <v>25.307300000000001</v>
      </c>
      <c r="J60" t="s">
        <v>109</v>
      </c>
      <c r="L60">
        <v>1.3407444530777668E-3</v>
      </c>
      <c r="M60">
        <v>0.17109861657307851</v>
      </c>
      <c r="P60" s="2" t="s">
        <v>133</v>
      </c>
      <c r="Q60" s="3">
        <v>1.0475247163067433E-3</v>
      </c>
      <c r="S60">
        <v>4.5790749837447603E-2</v>
      </c>
      <c r="V60" t="s">
        <v>142</v>
      </c>
      <c r="W60">
        <f>AVERAGE(M66:M71)</f>
        <v>1.5769314208022005E-2</v>
      </c>
      <c r="X60">
        <f>STDEV(M66:M71)</f>
        <v>4.7892756029415803E-3</v>
      </c>
      <c r="Y60">
        <f>X60/SQRT(6)</f>
        <v>1.9552135774611873E-3</v>
      </c>
      <c r="AA60" t="s">
        <v>148</v>
      </c>
      <c r="AB60" t="s">
        <v>149</v>
      </c>
      <c r="AC60">
        <v>1.5769314208022005E-2</v>
      </c>
      <c r="AD60">
        <v>4.7892756029415803E-3</v>
      </c>
      <c r="AE60">
        <v>1.9552135774611873E-3</v>
      </c>
    </row>
    <row r="61" spans="1:31">
      <c r="A61" t="s">
        <v>77</v>
      </c>
      <c r="B61" s="1" t="s">
        <v>125</v>
      </c>
      <c r="C61" t="s">
        <v>15</v>
      </c>
      <c r="D61" t="s">
        <v>16</v>
      </c>
      <c r="E61">
        <v>25.3062</v>
      </c>
      <c r="J61" t="s">
        <v>110</v>
      </c>
      <c r="L61">
        <v>1.4173875527038486E-3</v>
      </c>
      <c r="M61">
        <v>9.9835727141670688E-2</v>
      </c>
      <c r="P61" t="s">
        <v>121</v>
      </c>
      <c r="R61">
        <v>1.371005429619854E-3</v>
      </c>
      <c r="S61">
        <v>4.2076251692765534E-2</v>
      </c>
      <c r="V61" t="s">
        <v>143</v>
      </c>
      <c r="W61">
        <f>AVERAGE(M60:M65)</f>
        <v>0.15868966235578461</v>
      </c>
      <c r="X61">
        <f>STDEV(M60:M65)</f>
        <v>2.9913002466969787E-2</v>
      </c>
      <c r="Y61">
        <f t="shared" ref="Y61:Y63" si="6">X61/SQRT(6)</f>
        <v>1.2211932119781733E-2</v>
      </c>
      <c r="AB61" t="s">
        <v>150</v>
      </c>
      <c r="AC61">
        <v>0.15868966235578461</v>
      </c>
      <c r="AD61">
        <v>2.9913002466969787E-2</v>
      </c>
      <c r="AE61">
        <v>1.2211932119781733E-2</v>
      </c>
    </row>
    <row r="62" spans="1:31">
      <c r="A62" t="s">
        <v>78</v>
      </c>
      <c r="B62" s="1" t="s">
        <v>126</v>
      </c>
      <c r="C62" t="s">
        <v>15</v>
      </c>
      <c r="D62" t="s">
        <v>16</v>
      </c>
      <c r="E62">
        <v>26.493099999999998</v>
      </c>
      <c r="J62" t="s">
        <v>113</v>
      </c>
      <c r="L62">
        <v>9.9259994833977828E-4</v>
      </c>
      <c r="M62">
        <v>0.18285221396836787</v>
      </c>
      <c r="P62" t="s">
        <v>122</v>
      </c>
      <c r="R62">
        <v>1.6431159430673784E-3</v>
      </c>
      <c r="S62">
        <v>4.9834891580786363E-2</v>
      </c>
      <c r="U62">
        <f>TTEST(M66:M71,S60:S64,2,3)</f>
        <v>1.1554044991043469E-2</v>
      </c>
      <c r="V62" t="s">
        <v>144</v>
      </c>
      <c r="W62">
        <f>AVERAGE(S60:S64)</f>
        <v>4.5311779814537899E-2</v>
      </c>
      <c r="X62">
        <f>STDEV(S60:S64)</f>
        <v>1.5804369709789535E-2</v>
      </c>
      <c r="Y62">
        <f>X62/SQRT(5)</f>
        <v>7.0679290025256044E-3</v>
      </c>
      <c r="AA62" t="s">
        <v>151</v>
      </c>
      <c r="AB62" t="s">
        <v>149</v>
      </c>
      <c r="AC62">
        <v>4.5311779814537899E-2</v>
      </c>
      <c r="AD62">
        <v>1.5804369709789535E-2</v>
      </c>
      <c r="AE62">
        <v>7.0679290025256044E-3</v>
      </c>
    </row>
    <row r="63" spans="1:31">
      <c r="A63" t="s">
        <v>79</v>
      </c>
      <c r="B63" s="1" t="s">
        <v>126</v>
      </c>
      <c r="C63" t="s">
        <v>15</v>
      </c>
      <c r="D63" t="s">
        <v>16</v>
      </c>
      <c r="E63">
        <v>26.349399999999999</v>
      </c>
      <c r="J63" t="s">
        <v>115</v>
      </c>
      <c r="L63">
        <v>2.6686022390166224E-3</v>
      </c>
      <c r="M63">
        <v>0.16441912202104095</v>
      </c>
      <c r="P63" t="s">
        <v>123</v>
      </c>
      <c r="R63">
        <v>3.5825436553517474E-3</v>
      </c>
      <c r="S63">
        <v>2.2446743983833697E-2</v>
      </c>
      <c r="U63">
        <f>TTEST(S60:S64,S65:S70,1,3)</f>
        <v>1.2335877445772157E-4</v>
      </c>
      <c r="V63" t="s">
        <v>145</v>
      </c>
      <c r="W63">
        <f>AVERAGE(S65:S70)</f>
        <v>0.51541044469849817</v>
      </c>
      <c r="X63">
        <f>STDEV(S65:S70)</f>
        <v>0.12811482678632671</v>
      </c>
      <c r="Y63">
        <f t="shared" si="6"/>
        <v>5.230265901859181E-2</v>
      </c>
      <c r="AB63" t="s">
        <v>150</v>
      </c>
      <c r="AC63">
        <v>0.51541044469849817</v>
      </c>
      <c r="AD63">
        <v>0.12811482678632671</v>
      </c>
      <c r="AE63">
        <v>5.230265901859181E-2</v>
      </c>
    </row>
    <row r="64" spans="1:31">
      <c r="A64" t="s">
        <v>80</v>
      </c>
      <c r="B64" s="1" t="s">
        <v>127</v>
      </c>
      <c r="C64" t="s">
        <v>15</v>
      </c>
      <c r="D64" t="s">
        <v>16</v>
      </c>
      <c r="E64">
        <v>26.5105</v>
      </c>
      <c r="J64" s="1" t="s">
        <v>125</v>
      </c>
      <c r="K64">
        <v>2.522940512225447E-2</v>
      </c>
      <c r="L64">
        <v>1.4477718643404007E-3</v>
      </c>
      <c r="M64">
        <v>0.17412557234042991</v>
      </c>
      <c r="P64" s="1" t="s">
        <v>124</v>
      </c>
      <c r="R64">
        <v>9.9295909333391094E-3</v>
      </c>
      <c r="S64">
        <v>6.641026197785628E-2</v>
      </c>
    </row>
    <row r="65" spans="1:21">
      <c r="A65" t="s">
        <v>81</v>
      </c>
      <c r="B65" s="1" t="s">
        <v>127</v>
      </c>
      <c r="C65" t="s">
        <v>15</v>
      </c>
      <c r="D65" t="s">
        <v>16</v>
      </c>
      <c r="E65">
        <v>26.127500000000001</v>
      </c>
      <c r="J65" s="1" t="s">
        <v>128</v>
      </c>
      <c r="K65">
        <v>1.1233489833030033E-2</v>
      </c>
      <c r="L65">
        <v>1.1546329364973465E-3</v>
      </c>
      <c r="M65">
        <v>0.1598067220901197</v>
      </c>
      <c r="P65" s="1" t="s">
        <v>126</v>
      </c>
      <c r="Q65">
        <v>9.3492859897649355E-2</v>
      </c>
      <c r="R65">
        <v>1.7697974851441103E-3</v>
      </c>
      <c r="S65">
        <v>0.550608963031335</v>
      </c>
      <c r="U65">
        <f>TTEST(M60:M65,S65:S70,1,3)</f>
        <v>3.8814497685230016E-4</v>
      </c>
    </row>
    <row r="66" spans="1:21">
      <c r="A66" t="s">
        <v>82</v>
      </c>
      <c r="B66" s="1" t="s">
        <v>128</v>
      </c>
      <c r="C66" t="s">
        <v>15</v>
      </c>
      <c r="D66" t="s">
        <v>16</v>
      </c>
      <c r="E66">
        <v>25.909600000000001</v>
      </c>
      <c r="J66" t="s">
        <v>116</v>
      </c>
      <c r="L66">
        <v>3.4364864828856203E-3</v>
      </c>
      <c r="M66">
        <v>1.7217864150931291E-2</v>
      </c>
      <c r="P66" s="1" t="s">
        <v>127</v>
      </c>
      <c r="Q66">
        <v>9.7906604946191286E-2</v>
      </c>
      <c r="R66">
        <v>1.0992612403113917E-3</v>
      </c>
      <c r="S66">
        <v>0.44717145425378019</v>
      </c>
    </row>
    <row r="67" spans="1:21">
      <c r="A67" t="s">
        <v>83</v>
      </c>
      <c r="B67" s="1" t="s">
        <v>128</v>
      </c>
      <c r="C67" t="s">
        <v>15</v>
      </c>
      <c r="D67" t="s">
        <v>16</v>
      </c>
      <c r="E67">
        <v>25.8566</v>
      </c>
      <c r="J67" t="s">
        <v>117</v>
      </c>
      <c r="L67">
        <v>2.8852259098829775E-3</v>
      </c>
      <c r="M67">
        <v>2.2306376684283733E-2</v>
      </c>
      <c r="P67" t="s">
        <v>114</v>
      </c>
      <c r="R67">
        <v>1.7196134322500676E-3</v>
      </c>
      <c r="S67">
        <v>0.65665158764187981</v>
      </c>
    </row>
    <row r="68" spans="1:21">
      <c r="A68" t="s">
        <v>84</v>
      </c>
      <c r="B68" s="1" t="s">
        <v>131</v>
      </c>
      <c r="C68" t="s">
        <v>51</v>
      </c>
      <c r="D68" t="s">
        <v>16</v>
      </c>
      <c r="E68">
        <v>17.080400000000001</v>
      </c>
      <c r="J68" t="s">
        <v>118</v>
      </c>
      <c r="L68">
        <v>2.5000973713560073E-3</v>
      </c>
      <c r="P68" t="s">
        <v>108</v>
      </c>
      <c r="R68">
        <v>7.5024530188796642E-4</v>
      </c>
      <c r="S68">
        <v>0.65274888803238451</v>
      </c>
    </row>
    <row r="69" spans="1:21">
      <c r="A69" t="s">
        <v>85</v>
      </c>
      <c r="B69" s="1" t="s">
        <v>131</v>
      </c>
      <c r="C69" t="s">
        <v>51</v>
      </c>
      <c r="D69" t="s">
        <v>16</v>
      </c>
      <c r="E69">
        <v>17.0426</v>
      </c>
      <c r="J69" t="s">
        <v>119</v>
      </c>
      <c r="L69">
        <v>1.1995840829984279E-3</v>
      </c>
      <c r="M69">
        <v>9.5734192089100174E-3</v>
      </c>
      <c r="P69" t="s">
        <v>111</v>
      </c>
      <c r="R69">
        <v>1.3507252852611531E-3</v>
      </c>
      <c r="S69">
        <v>0.33257462448573311</v>
      </c>
    </row>
    <row r="70" spans="1:21">
      <c r="A70" t="s">
        <v>86</v>
      </c>
      <c r="B70" s="1" t="s">
        <v>132</v>
      </c>
      <c r="C70" t="s">
        <v>51</v>
      </c>
      <c r="D70" t="s">
        <v>16</v>
      </c>
      <c r="E70">
        <v>17.112500000000001</v>
      </c>
      <c r="J70" t="s">
        <v>120</v>
      </c>
      <c r="L70">
        <v>1.7599498072993765E-3</v>
      </c>
      <c r="M70">
        <v>1.3013474387634082E-2</v>
      </c>
      <c r="P70" t="s">
        <v>112</v>
      </c>
      <c r="R70">
        <v>2.0260001552092938E-3</v>
      </c>
      <c r="S70">
        <v>0.45270715074587636</v>
      </c>
    </row>
    <row r="71" spans="1:21">
      <c r="A71" t="s">
        <v>87</v>
      </c>
      <c r="B71" s="1" t="s">
        <v>132</v>
      </c>
      <c r="C71" t="s">
        <v>51</v>
      </c>
      <c r="D71" t="s">
        <v>16</v>
      </c>
      <c r="E71">
        <v>16.878900000000002</v>
      </c>
      <c r="J71" t="s">
        <v>135</v>
      </c>
      <c r="K71">
        <v>1.1562347076329972E-3</v>
      </c>
      <c r="M71">
        <v>1.6735436608350914E-2</v>
      </c>
    </row>
    <row r="72" spans="1:21">
      <c r="A72" t="s">
        <v>88</v>
      </c>
      <c r="B72" s="1" t="s">
        <v>133</v>
      </c>
      <c r="C72" t="s">
        <v>51</v>
      </c>
      <c r="D72" t="s">
        <v>16</v>
      </c>
      <c r="E72">
        <v>16.588799999999999</v>
      </c>
    </row>
    <row r="73" spans="1:21">
      <c r="A73" t="s">
        <v>89</v>
      </c>
      <c r="B73" s="1" t="s">
        <v>133</v>
      </c>
      <c r="C73" t="s">
        <v>51</v>
      </c>
      <c r="D73" t="s">
        <v>16</v>
      </c>
      <c r="E73">
        <v>16.571899999999999</v>
      </c>
    </row>
    <row r="74" spans="1:21">
      <c r="A74" t="s">
        <v>90</v>
      </c>
      <c r="B74" s="1" t="s">
        <v>134</v>
      </c>
      <c r="C74" t="s">
        <v>51</v>
      </c>
      <c r="D74" t="s">
        <v>16</v>
      </c>
      <c r="E74">
        <v>17.7669</v>
      </c>
    </row>
    <row r="75" spans="1:21">
      <c r="A75" t="s">
        <v>91</v>
      </c>
      <c r="B75" s="1" t="s">
        <v>134</v>
      </c>
      <c r="C75" t="s">
        <v>51</v>
      </c>
      <c r="D75" t="s">
        <v>16</v>
      </c>
      <c r="E75">
        <v>17.811399999999999</v>
      </c>
    </row>
    <row r="76" spans="1:21">
      <c r="A76" t="s">
        <v>92</v>
      </c>
      <c r="B76" s="1" t="s">
        <v>135</v>
      </c>
      <c r="C76" t="s">
        <v>51</v>
      </c>
      <c r="D76" t="s">
        <v>16</v>
      </c>
      <c r="E76">
        <v>15.9445</v>
      </c>
    </row>
    <row r="77" spans="1:21">
      <c r="A77" t="s">
        <v>93</v>
      </c>
      <c r="B77" s="1" t="s">
        <v>135</v>
      </c>
      <c r="C77" t="s">
        <v>51</v>
      </c>
      <c r="D77" t="s">
        <v>16</v>
      </c>
      <c r="E77">
        <v>15.8421</v>
      </c>
    </row>
    <row r="78" spans="1:21">
      <c r="A78" t="s">
        <v>94</v>
      </c>
      <c r="B78" s="1" t="s">
        <v>136</v>
      </c>
      <c r="C78" t="s">
        <v>51</v>
      </c>
      <c r="D78" t="s">
        <v>16</v>
      </c>
      <c r="E78">
        <v>16.526599999999998</v>
      </c>
    </row>
    <row r="79" spans="1:21">
      <c r="A79" t="s">
        <v>95</v>
      </c>
      <c r="B79" s="1" t="s">
        <v>136</v>
      </c>
      <c r="C79" t="s">
        <v>51</v>
      </c>
      <c r="D79" t="s">
        <v>16</v>
      </c>
      <c r="E79">
        <v>16.503299999999999</v>
      </c>
    </row>
    <row r="80" spans="1:21">
      <c r="A80" t="s">
        <v>96</v>
      </c>
      <c r="B80" s="1" t="s">
        <v>131</v>
      </c>
      <c r="C80" t="s">
        <v>64</v>
      </c>
      <c r="D80" t="s">
        <v>16</v>
      </c>
      <c r="E80">
        <v>28.687200000000001</v>
      </c>
      <c r="L80" s="4" t="s">
        <v>147</v>
      </c>
    </row>
    <row r="81" spans="1:5">
      <c r="A81" t="s">
        <v>97</v>
      </c>
      <c r="B81" s="1" t="s">
        <v>131</v>
      </c>
      <c r="C81" t="s">
        <v>64</v>
      </c>
      <c r="D81" t="s">
        <v>16</v>
      </c>
      <c r="E81">
        <v>28.3447</v>
      </c>
    </row>
    <row r="82" spans="1:5">
      <c r="A82" t="s">
        <v>98</v>
      </c>
      <c r="B82" s="1" t="s">
        <v>132</v>
      </c>
      <c r="C82" t="s">
        <v>64</v>
      </c>
      <c r="D82" t="s">
        <v>16</v>
      </c>
      <c r="E82">
        <v>20.996200000000002</v>
      </c>
    </row>
    <row r="83" spans="1:5">
      <c r="A83" t="s">
        <v>99</v>
      </c>
      <c r="B83" s="1" t="s">
        <v>132</v>
      </c>
      <c r="C83" t="s">
        <v>64</v>
      </c>
      <c r="D83" t="s">
        <v>16</v>
      </c>
      <c r="E83">
        <v>21.059699999999999</v>
      </c>
    </row>
    <row r="84" spans="1:5">
      <c r="A84" t="s">
        <v>100</v>
      </c>
      <c r="B84" s="1" t="s">
        <v>133</v>
      </c>
      <c r="C84" t="s">
        <v>64</v>
      </c>
      <c r="D84" t="s">
        <v>16</v>
      </c>
      <c r="E84">
        <v>26.5137</v>
      </c>
    </row>
    <row r="85" spans="1:5">
      <c r="A85" t="s">
        <v>101</v>
      </c>
      <c r="B85" s="1" t="s">
        <v>133</v>
      </c>
      <c r="C85" t="s">
        <v>64</v>
      </c>
      <c r="D85" t="s">
        <v>16</v>
      </c>
      <c r="E85">
        <v>26.444600000000001</v>
      </c>
    </row>
    <row r="86" spans="1:5">
      <c r="A86" t="s">
        <v>102</v>
      </c>
      <c r="B86" s="1" t="s">
        <v>134</v>
      </c>
      <c r="C86" t="s">
        <v>64</v>
      </c>
      <c r="D86" t="s">
        <v>16</v>
      </c>
      <c r="E86">
        <v>22.595400000000001</v>
      </c>
    </row>
    <row r="87" spans="1:5">
      <c r="A87" t="s">
        <v>103</v>
      </c>
      <c r="B87" s="1" t="s">
        <v>134</v>
      </c>
      <c r="C87" t="s">
        <v>64</v>
      </c>
      <c r="D87" t="s">
        <v>16</v>
      </c>
      <c r="E87">
        <v>22.494</v>
      </c>
    </row>
    <row r="88" spans="1:5">
      <c r="A88" t="s">
        <v>104</v>
      </c>
      <c r="B88" s="1" t="s">
        <v>135</v>
      </c>
      <c r="C88" t="s">
        <v>64</v>
      </c>
      <c r="D88" t="s">
        <v>16</v>
      </c>
      <c r="E88">
        <v>25.5169</v>
      </c>
    </row>
    <row r="89" spans="1:5">
      <c r="A89" t="s">
        <v>105</v>
      </c>
      <c r="B89" s="1" t="s">
        <v>135</v>
      </c>
      <c r="C89" t="s">
        <v>64</v>
      </c>
      <c r="D89" t="s">
        <v>16</v>
      </c>
      <c r="E89">
        <v>25.782399999999999</v>
      </c>
    </row>
    <row r="90" spans="1:5">
      <c r="A90" t="s">
        <v>106</v>
      </c>
      <c r="B90" s="1" t="s">
        <v>136</v>
      </c>
      <c r="C90" t="s">
        <v>64</v>
      </c>
      <c r="D90" t="s">
        <v>16</v>
      </c>
      <c r="E90">
        <v>23.0365</v>
      </c>
    </row>
    <row r="91" spans="1:5">
      <c r="A91" t="s">
        <v>107</v>
      </c>
      <c r="B91" s="1" t="s">
        <v>136</v>
      </c>
      <c r="C91" t="s">
        <v>64</v>
      </c>
      <c r="D91" t="s">
        <v>16</v>
      </c>
      <c r="E91">
        <v>23.212800000000001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8-30-18.csv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 Lab</dc:creator>
  <cp:lastModifiedBy>ZHEN HUANG</cp:lastModifiedBy>
  <dcterms:created xsi:type="dcterms:W3CDTF">2018-08-30T20:12:39Z</dcterms:created>
  <dcterms:modified xsi:type="dcterms:W3CDTF">2024-11-21T17:20:54Z</dcterms:modified>
</cp:coreProperties>
</file>