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140w996\Dropbox\manuscripts\2024 papers\Arafi_eLife_2024\data files for repository\"/>
    </mc:Choice>
  </mc:AlternateContent>
  <xr:revisionPtr revIDLastSave="0" documentId="13_ncr:1_{8D5DEA91-52A0-40B4-8195-857FA6707AFA}" xr6:coauthVersionLast="47" xr6:coauthVersionMax="47" xr10:uidLastSave="{00000000-0000-0000-0000-000000000000}"/>
  <bookViews>
    <workbookView xWindow="-110" yWindow="-110" windowWidth="19420" windowHeight="11020" activeTab="1" xr2:uid="{592BC7CE-6A19-4427-A162-11164408DAD3}"/>
  </bookViews>
  <sheets>
    <sheet name="Fig 2 data" sheetId="2" r:id="rId1"/>
    <sheet name="Fig 2 calculation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3" i="3" l="1"/>
  <c r="Q122" i="3"/>
  <c r="Q121" i="3"/>
  <c r="N121" i="3"/>
  <c r="Q120" i="3"/>
  <c r="N120" i="3"/>
  <c r="Q119" i="3"/>
  <c r="N119" i="3"/>
  <c r="Q118" i="3"/>
  <c r="N118" i="3"/>
  <c r="Q113" i="3"/>
  <c r="Q112" i="3"/>
  <c r="Q111" i="3"/>
  <c r="N111" i="3"/>
  <c r="Q110" i="3"/>
  <c r="N110" i="3"/>
  <c r="Q109" i="3"/>
  <c r="N109" i="3"/>
  <c r="Q108" i="3"/>
  <c r="N108" i="3"/>
  <c r="F103" i="3"/>
  <c r="F102" i="3"/>
  <c r="Q101" i="3"/>
  <c r="F101" i="3"/>
  <c r="Q100" i="3"/>
  <c r="F100" i="3"/>
  <c r="Q99" i="3"/>
  <c r="N99" i="3"/>
  <c r="F99" i="3"/>
  <c r="Q98" i="3"/>
  <c r="F98" i="3"/>
  <c r="N98" i="3" s="1"/>
  <c r="I94" i="3"/>
  <c r="H94" i="3"/>
  <c r="G94" i="3"/>
  <c r="F94" i="3"/>
  <c r="T33" i="3" s="1" a="1"/>
  <c r="T33" i="3" s="1"/>
  <c r="X33" i="3" s="1"/>
  <c r="I93" i="3"/>
  <c r="H93" i="3"/>
  <c r="G93" i="3"/>
  <c r="F93" i="3"/>
  <c r="I92" i="3"/>
  <c r="H92" i="3"/>
  <c r="G92" i="3"/>
  <c r="F92" i="3"/>
  <c r="T32" i="3" s="1" a="1"/>
  <c r="T32" i="3" s="1"/>
  <c r="X32" i="3" s="1"/>
  <c r="I91" i="3"/>
  <c r="N34" i="3" s="1" a="1"/>
  <c r="N34" i="3" s="1"/>
  <c r="R34" i="3" s="1"/>
  <c r="H91" i="3"/>
  <c r="G91" i="3"/>
  <c r="F91" i="3"/>
  <c r="I90" i="3"/>
  <c r="H90" i="3"/>
  <c r="G90" i="3"/>
  <c r="F90" i="3"/>
  <c r="N33" i="3" s="1" a="1"/>
  <c r="N33" i="3" s="1"/>
  <c r="R33" i="3" s="1"/>
  <c r="I89" i="3"/>
  <c r="H89" i="3"/>
  <c r="G89" i="3"/>
  <c r="F89" i="3"/>
  <c r="I86" i="3"/>
  <c r="H86" i="3"/>
  <c r="G86" i="3"/>
  <c r="F86" i="3"/>
  <c r="H34" i="3" s="1" a="1"/>
  <c r="H34" i="3" s="1"/>
  <c r="L34" i="3" s="1"/>
  <c r="I85" i="3"/>
  <c r="H85" i="3"/>
  <c r="G85" i="3"/>
  <c r="F85" i="3"/>
  <c r="I84" i="3"/>
  <c r="H84" i="3"/>
  <c r="G84" i="3"/>
  <c r="F84" i="3"/>
  <c r="H32" i="3" s="1" a="1"/>
  <c r="H32" i="3" s="1"/>
  <c r="L32" i="3" s="1"/>
  <c r="I83" i="3"/>
  <c r="B34" i="3" s="1" a="1"/>
  <c r="B34" i="3" s="1"/>
  <c r="F34" i="3" s="1"/>
  <c r="H83" i="3"/>
  <c r="G83" i="3"/>
  <c r="F83" i="3"/>
  <c r="I82" i="3"/>
  <c r="H82" i="3"/>
  <c r="G82" i="3"/>
  <c r="F82" i="3"/>
  <c r="B33" i="3" s="1" a="1"/>
  <c r="B33" i="3" s="1"/>
  <c r="F33" i="3" s="1"/>
  <c r="I81" i="3"/>
  <c r="B32" i="3" s="1" a="1"/>
  <c r="B32" i="3" s="1"/>
  <c r="F32" i="3" s="1"/>
  <c r="H81" i="3"/>
  <c r="G81" i="3"/>
  <c r="F81" i="3"/>
  <c r="I78" i="3"/>
  <c r="H78" i="3"/>
  <c r="G78" i="3"/>
  <c r="F78" i="3"/>
  <c r="T25" i="3" s="1" a="1"/>
  <c r="T25" i="3" s="1"/>
  <c r="X25" i="3" s="1"/>
  <c r="I77" i="3"/>
  <c r="H77" i="3"/>
  <c r="G77" i="3"/>
  <c r="F77" i="3"/>
  <c r="I76" i="3"/>
  <c r="H76" i="3"/>
  <c r="G76" i="3"/>
  <c r="F76" i="3"/>
  <c r="T22" i="3" s="1" a="1"/>
  <c r="I75" i="3"/>
  <c r="N25" i="3" s="1" a="1"/>
  <c r="N25" i="3" s="1"/>
  <c r="R25" i="3" s="1"/>
  <c r="H75" i="3"/>
  <c r="G75" i="3"/>
  <c r="F75" i="3"/>
  <c r="I74" i="3"/>
  <c r="H74" i="3"/>
  <c r="G74" i="3"/>
  <c r="F74" i="3"/>
  <c r="N24" i="3" s="1" a="1"/>
  <c r="N24" i="3" s="1"/>
  <c r="R24" i="3" s="1"/>
  <c r="I73" i="3"/>
  <c r="N22" i="3" s="1" a="1"/>
  <c r="H73" i="3"/>
  <c r="G73" i="3"/>
  <c r="F73" i="3"/>
  <c r="I70" i="3"/>
  <c r="H70" i="3"/>
  <c r="G70" i="3"/>
  <c r="F70" i="3"/>
  <c r="H25" i="3" s="1" a="1"/>
  <c r="H25" i="3" s="1"/>
  <c r="L25" i="3" s="1"/>
  <c r="I69" i="3"/>
  <c r="H69" i="3"/>
  <c r="G69" i="3"/>
  <c r="F69" i="3"/>
  <c r="I68" i="3"/>
  <c r="H68" i="3"/>
  <c r="G68" i="3"/>
  <c r="F68" i="3"/>
  <c r="H22" i="3" s="1" a="1"/>
  <c r="I67" i="3"/>
  <c r="B25" i="3" s="1" a="1"/>
  <c r="B25" i="3" s="1"/>
  <c r="F25" i="3" s="1"/>
  <c r="H67" i="3"/>
  <c r="G67" i="3"/>
  <c r="F67" i="3"/>
  <c r="I66" i="3"/>
  <c r="H66" i="3"/>
  <c r="G66" i="3"/>
  <c r="F66" i="3"/>
  <c r="B23" i="3" s="1" a="1"/>
  <c r="B23" i="3" s="1"/>
  <c r="F23" i="3" s="1"/>
  <c r="I65" i="3"/>
  <c r="B22" i="3" s="1" a="1"/>
  <c r="H65" i="3"/>
  <c r="G65" i="3"/>
  <c r="F65" i="3"/>
  <c r="I62" i="3"/>
  <c r="H62" i="3"/>
  <c r="G62" i="3"/>
  <c r="F62" i="3"/>
  <c r="T17" i="3" s="1" a="1"/>
  <c r="T17" i="3" s="1"/>
  <c r="X17" i="3" s="1"/>
  <c r="I61" i="3"/>
  <c r="H61" i="3"/>
  <c r="G61" i="3"/>
  <c r="F61" i="3"/>
  <c r="I60" i="3"/>
  <c r="H60" i="3"/>
  <c r="G60" i="3"/>
  <c r="F60" i="3"/>
  <c r="I59" i="3"/>
  <c r="N17" i="3" s="1" a="1"/>
  <c r="N17" i="3" s="1"/>
  <c r="R17" i="3" s="1"/>
  <c r="H59" i="3"/>
  <c r="G59" i="3"/>
  <c r="F59" i="3"/>
  <c r="I58" i="3"/>
  <c r="H58" i="3"/>
  <c r="G58" i="3"/>
  <c r="F58" i="3"/>
  <c r="N15" i="3" s="1" a="1"/>
  <c r="I57" i="3"/>
  <c r="H57" i="3"/>
  <c r="G57" i="3"/>
  <c r="F57" i="3"/>
  <c r="I54" i="3"/>
  <c r="H54" i="3"/>
  <c r="G54" i="3"/>
  <c r="F54" i="3"/>
  <c r="H17" i="3" s="1" a="1"/>
  <c r="H17" i="3" s="1"/>
  <c r="L17" i="3" s="1"/>
  <c r="I53" i="3"/>
  <c r="H53" i="3"/>
  <c r="G53" i="3"/>
  <c r="F53" i="3"/>
  <c r="I52" i="3"/>
  <c r="H52" i="3"/>
  <c r="G52" i="3"/>
  <c r="F52" i="3"/>
  <c r="H14" i="3" s="1" a="1"/>
  <c r="I51" i="3"/>
  <c r="B17" i="3" s="1" a="1"/>
  <c r="B17" i="3" s="1"/>
  <c r="F17" i="3" s="1"/>
  <c r="H51" i="3"/>
  <c r="G51" i="3"/>
  <c r="F51" i="3"/>
  <c r="U50" i="3"/>
  <c r="T50" i="3"/>
  <c r="S50" i="3"/>
  <c r="R50" i="3"/>
  <c r="T7" i="3" s="1" a="1"/>
  <c r="T7" i="3" s="1"/>
  <c r="X7" i="3" s="1"/>
  <c r="Q50" i="3"/>
  <c r="H7" i="3" s="1" a="1"/>
  <c r="H7" i="3" s="1"/>
  <c r="L7" i="3" s="1"/>
  <c r="P50" i="3"/>
  <c r="O50" i="3"/>
  <c r="N50" i="3"/>
  <c r="I50" i="3"/>
  <c r="H50" i="3"/>
  <c r="G50" i="3"/>
  <c r="F50" i="3"/>
  <c r="U49" i="3"/>
  <c r="T6" i="3" s="1" a="1"/>
  <c r="T6" i="3" s="1"/>
  <c r="X6" i="3" s="1"/>
  <c r="T49" i="3"/>
  <c r="S49" i="3"/>
  <c r="R49" i="3"/>
  <c r="Q49" i="3"/>
  <c r="P49" i="3"/>
  <c r="O49" i="3"/>
  <c r="N49" i="3"/>
  <c r="H6" i="3" s="1" a="1"/>
  <c r="H6" i="3" s="1"/>
  <c r="L6" i="3" s="1"/>
  <c r="I49" i="3"/>
  <c r="B14" i="3" s="1" a="1"/>
  <c r="H49" i="3"/>
  <c r="G49" i="3"/>
  <c r="F49" i="3"/>
  <c r="U48" i="3"/>
  <c r="T48" i="3"/>
  <c r="S48" i="3"/>
  <c r="R48" i="3"/>
  <c r="T5" i="3" s="1" a="1"/>
  <c r="Q48" i="3"/>
  <c r="H4" i="3" s="1" a="1"/>
  <c r="P48" i="3"/>
  <c r="O48" i="3"/>
  <c r="N48" i="3"/>
  <c r="U47" i="3"/>
  <c r="T47" i="3"/>
  <c r="S47" i="3"/>
  <c r="R47" i="3"/>
  <c r="N7" i="3" s="1" a="1"/>
  <c r="N7" i="3" s="1"/>
  <c r="R7" i="3" s="1"/>
  <c r="Q47" i="3"/>
  <c r="B7" i="3" s="1" a="1"/>
  <c r="B7" i="3" s="1"/>
  <c r="F7" i="3" s="1"/>
  <c r="P47" i="3"/>
  <c r="O47" i="3"/>
  <c r="N47" i="3"/>
  <c r="U46" i="3"/>
  <c r="T46" i="3"/>
  <c r="S46" i="3"/>
  <c r="R46" i="3"/>
  <c r="N6" i="3" s="1" a="1"/>
  <c r="N6" i="3" s="1"/>
  <c r="R6" i="3" s="1"/>
  <c r="Q46" i="3"/>
  <c r="P46" i="3"/>
  <c r="O46" i="3"/>
  <c r="N46" i="3"/>
  <c r="U45" i="3"/>
  <c r="T45" i="3"/>
  <c r="S45" i="3"/>
  <c r="R45" i="3"/>
  <c r="N5" i="3" s="1" a="1"/>
  <c r="Q45" i="3"/>
  <c r="B5" i="3" s="1" a="1"/>
  <c r="P45" i="3"/>
  <c r="O45" i="3"/>
  <c r="N45" i="3"/>
  <c r="H33" i="3" a="1"/>
  <c r="H33" i="3" s="1"/>
  <c r="L33" i="3" s="1"/>
  <c r="X24" i="3"/>
  <c r="L24" i="3"/>
  <c r="F24" i="3"/>
  <c r="T23" i="3" a="1"/>
  <c r="T23" i="3" s="1"/>
  <c r="X23" i="3" s="1"/>
  <c r="T16" i="3" a="1"/>
  <c r="T16" i="3" s="1"/>
  <c r="X16" i="3" s="1"/>
  <c r="R16" i="3"/>
  <c r="F16" i="3"/>
  <c r="T15" i="3" a="1"/>
  <c r="V18" i="3" s="1"/>
  <c r="L15" i="3"/>
  <c r="F15" i="3"/>
  <c r="R14" i="3"/>
  <c r="B6" i="3" a="1"/>
  <c r="B6" i="3" s="1"/>
  <c r="F6" i="3" s="1"/>
  <c r="T4" i="3" a="1"/>
  <c r="W8" i="3" s="1"/>
  <c r="R4" i="3"/>
  <c r="F4" i="3"/>
  <c r="C26" i="3" l="1"/>
  <c r="E26" i="3"/>
  <c r="B22" i="3"/>
  <c r="D26" i="3"/>
  <c r="N22" i="3"/>
  <c r="H22" i="3"/>
  <c r="V26" i="3"/>
  <c r="U26" i="3"/>
  <c r="T22" i="3"/>
  <c r="W26" i="3"/>
  <c r="B5" i="3"/>
  <c r="C8" i="3"/>
  <c r="E8" i="3"/>
  <c r="D8" i="3"/>
  <c r="B14" i="3"/>
  <c r="D18" i="3"/>
  <c r="E18" i="3"/>
  <c r="C18" i="3"/>
  <c r="H14" i="3"/>
  <c r="H4" i="3"/>
  <c r="K8" i="3"/>
  <c r="J8" i="3"/>
  <c r="Q8" i="3"/>
  <c r="P8" i="3"/>
  <c r="O8" i="3"/>
  <c r="N5" i="3"/>
  <c r="T5" i="3"/>
  <c r="X5" i="3" s="1"/>
  <c r="U8" i="3"/>
  <c r="N15" i="3"/>
  <c r="Q18" i="3"/>
  <c r="P18" i="3"/>
  <c r="O18" i="3"/>
  <c r="V8" i="3"/>
  <c r="T4" i="3"/>
  <c r="H5" i="3" a="1"/>
  <c r="H5" i="3" s="1"/>
  <c r="L5" i="3" s="1"/>
  <c r="U18" i="3"/>
  <c r="N32" i="3" a="1"/>
  <c r="N32" i="3" s="1"/>
  <c r="R32" i="3" s="1"/>
  <c r="N101" i="3"/>
  <c r="T15" i="3"/>
  <c r="H23" i="3" a="1"/>
  <c r="H23" i="3" s="1"/>
  <c r="L23" i="3" s="1"/>
  <c r="T34" i="3" a="1"/>
  <c r="T34" i="3" s="1"/>
  <c r="X34" i="3" s="1"/>
  <c r="W18" i="3"/>
  <c r="H16" i="3" a="1"/>
  <c r="H16" i="3" s="1"/>
  <c r="L16" i="3" s="1"/>
  <c r="N100" i="3"/>
  <c r="N23" i="3" a="1"/>
  <c r="N23" i="3" s="1"/>
  <c r="R23" i="3" s="1"/>
  <c r="I8" i="3" l="1"/>
  <c r="F14" i="3"/>
  <c r="B18" i="3"/>
  <c r="F18" i="3" s="1"/>
  <c r="P26" i="3"/>
  <c r="R22" i="3"/>
  <c r="N26" i="3"/>
  <c r="R26" i="3" s="1"/>
  <c r="X4" i="3"/>
  <c r="T8" i="3"/>
  <c r="X8" i="3" s="1"/>
  <c r="R5" i="3"/>
  <c r="N8" i="3"/>
  <c r="R8" i="3" s="1"/>
  <c r="K18" i="3"/>
  <c r="L22" i="3"/>
  <c r="H26" i="3"/>
  <c r="L26" i="3" s="1"/>
  <c r="Q26" i="3"/>
  <c r="L14" i="3"/>
  <c r="H18" i="3"/>
  <c r="L18" i="3" s="1"/>
  <c r="I26" i="3"/>
  <c r="B26" i="3"/>
  <c r="F26" i="3" s="1"/>
  <c r="F22" i="3"/>
  <c r="H8" i="3"/>
  <c r="L8" i="3" s="1"/>
  <c r="L4" i="3"/>
  <c r="O26" i="3"/>
  <c r="I18" i="3"/>
  <c r="J26" i="3"/>
  <c r="N18" i="3"/>
  <c r="R18" i="3" s="1"/>
  <c r="R15" i="3"/>
  <c r="X22" i="3"/>
  <c r="T26" i="3"/>
  <c r="X26" i="3" s="1"/>
  <c r="T18" i="3"/>
  <c r="X18" i="3" s="1"/>
  <c r="X15" i="3"/>
  <c r="J18" i="3"/>
  <c r="F5" i="3"/>
  <c r="B8" i="3"/>
  <c r="F8" i="3" s="1"/>
  <c r="K26" i="3"/>
  <c r="L89" i="2" l="1"/>
  <c r="L79" i="2"/>
  <c r="M126" i="2"/>
  <c r="N126" i="2"/>
  <c r="O126" i="2"/>
  <c r="P126" i="2"/>
  <c r="Q126" i="2"/>
  <c r="R126" i="2"/>
  <c r="S126" i="2"/>
  <c r="L126" i="2"/>
  <c r="M118" i="2"/>
  <c r="N118" i="2"/>
  <c r="O118" i="2"/>
  <c r="P118" i="2"/>
  <c r="Q118" i="2"/>
  <c r="R118" i="2"/>
  <c r="S118" i="2"/>
  <c r="L118" i="2"/>
  <c r="M110" i="2"/>
  <c r="N110" i="2"/>
  <c r="O110" i="2"/>
  <c r="P110" i="2"/>
  <c r="Q110" i="2"/>
  <c r="R110" i="2"/>
  <c r="S110" i="2"/>
  <c r="L110" i="2"/>
  <c r="M101" i="2"/>
  <c r="N101" i="2"/>
  <c r="O101" i="2"/>
  <c r="P101" i="2"/>
  <c r="Q101" i="2"/>
  <c r="R101" i="2"/>
  <c r="S101" i="2"/>
  <c r="L101" i="2"/>
  <c r="M92" i="2"/>
  <c r="N92" i="2"/>
  <c r="O92" i="2"/>
  <c r="P92" i="2"/>
  <c r="Q92" i="2"/>
  <c r="R92" i="2"/>
  <c r="S92" i="2"/>
  <c r="L92" i="2"/>
  <c r="L82" i="2"/>
  <c r="M125" i="2"/>
  <c r="N125" i="2"/>
  <c r="O125" i="2"/>
  <c r="P125" i="2"/>
  <c r="Q125" i="2"/>
  <c r="R125" i="2"/>
  <c r="S125" i="2"/>
  <c r="L125" i="2"/>
  <c r="M117" i="2"/>
  <c r="N117" i="2"/>
  <c r="O117" i="2"/>
  <c r="P117" i="2"/>
  <c r="Q117" i="2"/>
  <c r="R117" i="2"/>
  <c r="S117" i="2"/>
  <c r="L117" i="2"/>
  <c r="M109" i="2"/>
  <c r="N109" i="2"/>
  <c r="O109" i="2"/>
  <c r="P109" i="2"/>
  <c r="Q109" i="2"/>
  <c r="R109" i="2"/>
  <c r="S109" i="2"/>
  <c r="L109" i="2"/>
  <c r="M100" i="2"/>
  <c r="N100" i="2"/>
  <c r="O100" i="2"/>
  <c r="P100" i="2"/>
  <c r="Q100" i="2"/>
  <c r="R100" i="2"/>
  <c r="S100" i="2"/>
  <c r="L100" i="2"/>
  <c r="M91" i="2"/>
  <c r="N91" i="2"/>
  <c r="O91" i="2"/>
  <c r="P91" i="2"/>
  <c r="Q91" i="2"/>
  <c r="R91" i="2"/>
  <c r="S91" i="2"/>
  <c r="L91" i="2"/>
  <c r="L81" i="2"/>
  <c r="M124" i="2"/>
  <c r="N124" i="2"/>
  <c r="O124" i="2"/>
  <c r="P124" i="2"/>
  <c r="Q124" i="2"/>
  <c r="R124" i="2"/>
  <c r="S124" i="2"/>
  <c r="L124" i="2"/>
  <c r="M116" i="2"/>
  <c r="N116" i="2"/>
  <c r="O116" i="2"/>
  <c r="P116" i="2"/>
  <c r="Q116" i="2"/>
  <c r="R116" i="2"/>
  <c r="S116" i="2"/>
  <c r="L116" i="2"/>
  <c r="M108" i="2"/>
  <c r="N108" i="2"/>
  <c r="O108" i="2"/>
  <c r="P108" i="2"/>
  <c r="Q108" i="2"/>
  <c r="R108" i="2"/>
  <c r="S108" i="2"/>
  <c r="L108" i="2"/>
  <c r="M99" i="2"/>
  <c r="N99" i="2"/>
  <c r="O99" i="2"/>
  <c r="P99" i="2"/>
  <c r="Q99" i="2"/>
  <c r="R99" i="2"/>
  <c r="S99" i="2"/>
  <c r="M90" i="2"/>
  <c r="N90" i="2"/>
  <c r="O90" i="2"/>
  <c r="P90" i="2"/>
  <c r="Q90" i="2"/>
  <c r="R90" i="2"/>
  <c r="S90" i="2"/>
  <c r="L99" i="2"/>
  <c r="L90" i="2"/>
  <c r="L80" i="2"/>
  <c r="M123" i="2"/>
  <c r="N123" i="2"/>
  <c r="O123" i="2"/>
  <c r="P123" i="2"/>
  <c r="Q123" i="2"/>
  <c r="R123" i="2"/>
  <c r="S123" i="2"/>
  <c r="L123" i="2"/>
  <c r="M115" i="2"/>
  <c r="N115" i="2"/>
  <c r="O115" i="2"/>
  <c r="P115" i="2"/>
  <c r="Q115" i="2"/>
  <c r="R115" i="2"/>
  <c r="S115" i="2"/>
  <c r="L115" i="2"/>
  <c r="M107" i="2"/>
  <c r="N107" i="2"/>
  <c r="O107" i="2"/>
  <c r="P107" i="2"/>
  <c r="Q107" i="2"/>
  <c r="R107" i="2"/>
  <c r="S107" i="2"/>
  <c r="L107" i="2"/>
  <c r="M98" i="2"/>
  <c r="N98" i="2"/>
  <c r="O98" i="2"/>
  <c r="P98" i="2"/>
  <c r="Q98" i="2"/>
  <c r="R98" i="2"/>
  <c r="S98" i="2"/>
  <c r="L98" i="2"/>
  <c r="M89" i="2"/>
  <c r="N89" i="2"/>
  <c r="O89" i="2"/>
  <c r="P89" i="2"/>
  <c r="Q89" i="2"/>
  <c r="R89" i="2"/>
  <c r="S89" i="2"/>
  <c r="M122" i="2"/>
  <c r="N122" i="2"/>
  <c r="O122" i="2"/>
  <c r="P122" i="2"/>
  <c r="Q122" i="2"/>
  <c r="R122" i="2"/>
  <c r="S122" i="2"/>
  <c r="L122" i="2"/>
  <c r="M114" i="2"/>
  <c r="N114" i="2"/>
  <c r="O114" i="2"/>
  <c r="P114" i="2"/>
  <c r="Q114" i="2"/>
  <c r="R114" i="2"/>
  <c r="S114" i="2"/>
  <c r="L114" i="2"/>
  <c r="M106" i="2"/>
  <c r="N106" i="2"/>
  <c r="O106" i="2"/>
  <c r="P106" i="2"/>
  <c r="Q106" i="2"/>
  <c r="R106" i="2"/>
  <c r="S106" i="2"/>
  <c r="M97" i="2"/>
  <c r="N97" i="2"/>
  <c r="O97" i="2"/>
  <c r="P97" i="2"/>
  <c r="Q97" i="2"/>
  <c r="R97" i="2"/>
  <c r="S97" i="2"/>
  <c r="L106" i="2"/>
  <c r="L97" i="2"/>
  <c r="L88" i="2"/>
  <c r="L78" i="2"/>
  <c r="M121" i="2"/>
  <c r="N121" i="2"/>
  <c r="O121" i="2"/>
  <c r="P121" i="2"/>
  <c r="Q121" i="2"/>
  <c r="R121" i="2"/>
  <c r="S121" i="2"/>
  <c r="L121" i="2"/>
  <c r="M113" i="2"/>
  <c r="N113" i="2"/>
  <c r="O113" i="2"/>
  <c r="P113" i="2"/>
  <c r="Q113" i="2"/>
  <c r="R113" i="2"/>
  <c r="S113" i="2"/>
  <c r="L113" i="2"/>
  <c r="M105" i="2"/>
  <c r="N105" i="2"/>
  <c r="O105" i="2"/>
  <c r="P105" i="2"/>
  <c r="Q105" i="2"/>
  <c r="R105" i="2"/>
  <c r="S105" i="2"/>
  <c r="L105" i="2"/>
  <c r="M96" i="2"/>
  <c r="N96" i="2"/>
  <c r="O96" i="2"/>
  <c r="P96" i="2"/>
  <c r="Q96" i="2"/>
  <c r="R96" i="2"/>
  <c r="S96" i="2"/>
  <c r="L96" i="2"/>
  <c r="L87" i="2"/>
  <c r="M88" i="2"/>
  <c r="N88" i="2"/>
  <c r="O88" i="2"/>
  <c r="P88" i="2"/>
  <c r="Q88" i="2"/>
  <c r="R88" i="2"/>
  <c r="S88" i="2"/>
  <c r="M87" i="2"/>
  <c r="N87" i="2"/>
  <c r="O87" i="2"/>
  <c r="P87" i="2"/>
  <c r="Q87" i="2"/>
  <c r="R87" i="2"/>
  <c r="S87" i="2"/>
  <c r="L77" i="2"/>
  <c r="M82" i="2"/>
  <c r="N82" i="2"/>
  <c r="O82" i="2"/>
  <c r="P82" i="2"/>
  <c r="Q82" i="2"/>
  <c r="R82" i="2"/>
  <c r="S82" i="2"/>
  <c r="L72" i="2"/>
  <c r="M81" i="2"/>
  <c r="N81" i="2"/>
  <c r="O81" i="2"/>
  <c r="P81" i="2"/>
  <c r="Q81" i="2"/>
  <c r="R81" i="2"/>
  <c r="S81" i="2"/>
  <c r="L71" i="2"/>
  <c r="M80" i="2"/>
  <c r="N80" i="2"/>
  <c r="O80" i="2"/>
  <c r="P80" i="2"/>
  <c r="Q80" i="2"/>
  <c r="R80" i="2"/>
  <c r="S80" i="2"/>
  <c r="L70" i="2"/>
  <c r="M79" i="2"/>
  <c r="N79" i="2"/>
  <c r="O79" i="2"/>
  <c r="P79" i="2"/>
  <c r="Q79" i="2"/>
  <c r="R79" i="2"/>
  <c r="S79" i="2"/>
  <c r="L69" i="2"/>
  <c r="M78" i="2"/>
  <c r="N78" i="2"/>
  <c r="O78" i="2"/>
  <c r="P78" i="2"/>
  <c r="Q78" i="2"/>
  <c r="R78" i="2"/>
  <c r="S78" i="2"/>
  <c r="L68" i="2"/>
  <c r="M77" i="2"/>
  <c r="N77" i="2"/>
  <c r="O77" i="2"/>
  <c r="P77" i="2"/>
  <c r="Q77" i="2"/>
  <c r="R77" i="2"/>
  <c r="S77" i="2"/>
  <c r="L67" i="2"/>
  <c r="M72" i="2"/>
  <c r="N72" i="2"/>
  <c r="O72" i="2"/>
  <c r="P72" i="2"/>
  <c r="Q72" i="2"/>
  <c r="R72" i="2"/>
  <c r="S72" i="2"/>
  <c r="M71" i="2"/>
  <c r="N71" i="2"/>
  <c r="O71" i="2"/>
  <c r="P71" i="2"/>
  <c r="Q71" i="2"/>
  <c r="R71" i="2"/>
  <c r="S71" i="2"/>
  <c r="M70" i="2"/>
  <c r="N70" i="2"/>
  <c r="O70" i="2"/>
  <c r="P70" i="2"/>
  <c r="Q70" i="2"/>
  <c r="R70" i="2"/>
  <c r="S70" i="2"/>
  <c r="S69" i="2"/>
  <c r="M69" i="2"/>
  <c r="N69" i="2"/>
  <c r="O69" i="2"/>
  <c r="P69" i="2"/>
  <c r="Q69" i="2"/>
  <c r="R69" i="2"/>
  <c r="M68" i="2"/>
  <c r="N68" i="2"/>
  <c r="O68" i="2"/>
  <c r="P68" i="2"/>
  <c r="Q68" i="2"/>
  <c r="R68" i="2"/>
  <c r="S68" i="2"/>
  <c r="M67" i="2"/>
  <c r="N67" i="2"/>
  <c r="O67" i="2"/>
  <c r="P67" i="2"/>
  <c r="Q67" i="2"/>
  <c r="R67" i="2"/>
  <c r="S67" i="2"/>
  <c r="D54" i="2"/>
  <c r="D53" i="2"/>
  <c r="D52" i="2"/>
  <c r="D51" i="2"/>
  <c r="D50" i="2"/>
  <c r="D49" i="2"/>
  <c r="D45" i="2"/>
  <c r="D44" i="2"/>
  <c r="D43" i="2"/>
  <c r="D42" i="2"/>
  <c r="D41" i="2"/>
  <c r="D40" i="2"/>
  <c r="D36" i="2"/>
  <c r="D35" i="2"/>
  <c r="D34" i="2"/>
  <c r="D33" i="2"/>
  <c r="D32" i="2"/>
  <c r="D31" i="2"/>
  <c r="D27" i="2"/>
  <c r="D26" i="2"/>
  <c r="D25" i="2"/>
  <c r="D24" i="2"/>
  <c r="D23" i="2"/>
  <c r="D22" i="2"/>
  <c r="D18" i="2"/>
  <c r="D17" i="2"/>
  <c r="D16" i="2"/>
  <c r="D15" i="2"/>
  <c r="D14" i="2"/>
  <c r="D13" i="2"/>
  <c r="D8" i="2"/>
  <c r="P7" i="2"/>
  <c r="O7" i="2"/>
  <c r="D7" i="2"/>
  <c r="P6" i="2"/>
  <c r="O6" i="2"/>
  <c r="D6" i="2"/>
  <c r="P5" i="2"/>
  <c r="O5" i="2"/>
  <c r="D5" i="2"/>
  <c r="P4" i="2"/>
  <c r="O4" i="2"/>
  <c r="D4" i="2"/>
  <c r="P3" i="2"/>
  <c r="O3" i="2"/>
  <c r="D3" i="2"/>
  <c r="P2" i="2"/>
  <c r="O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<sst xmlns="http://schemas.openxmlformats.org/spreadsheetml/2006/main" count="712" uniqueCount="66">
  <si>
    <t>ITL</t>
  </si>
  <si>
    <t>Concentration(nM)</t>
  </si>
  <si>
    <t>Intensity</t>
  </si>
  <si>
    <t>VIV</t>
  </si>
  <si>
    <t>VVIA</t>
  </si>
  <si>
    <t>TVI</t>
  </si>
  <si>
    <t>VIT</t>
  </si>
  <si>
    <t>IAT</t>
  </si>
  <si>
    <t>WTL</t>
  </si>
  <si>
    <t>WTH</t>
  </si>
  <si>
    <t>SLL</t>
  </si>
  <si>
    <t>SLH</t>
  </si>
  <si>
    <t>SFL</t>
  </si>
  <si>
    <t>SFH</t>
  </si>
  <si>
    <t>GEL</t>
  </si>
  <si>
    <t>GEH</t>
  </si>
  <si>
    <t>GH</t>
  </si>
  <si>
    <t>FSL</t>
  </si>
  <si>
    <t>FSH</t>
  </si>
  <si>
    <t>AEL</t>
  </si>
  <si>
    <t>AEH</t>
  </si>
  <si>
    <t>ATL</t>
  </si>
  <si>
    <t>ATH</t>
  </si>
  <si>
    <t>stdv</t>
  </si>
  <si>
    <t>Light</t>
  </si>
  <si>
    <t>Heavy</t>
  </si>
  <si>
    <t>Calculation</t>
  </si>
  <si>
    <t>WT L</t>
  </si>
  <si>
    <t>Average</t>
  </si>
  <si>
    <r>
      <t>[A</t>
    </r>
    <r>
      <rPr>
        <sz val="11"/>
        <color theme="1"/>
        <rFont val="Arial"/>
        <family val="2"/>
      </rPr>
      <t>β</t>
    </r>
    <r>
      <rPr>
        <sz val="11"/>
        <color theme="1"/>
        <rFont val="Times New Roman"/>
        <family val="1"/>
      </rPr>
      <t>49] = [AICD 50-99] - [ITL]</t>
    </r>
  </si>
  <si>
    <r>
      <t>[A</t>
    </r>
    <r>
      <rPr>
        <sz val="11"/>
        <color theme="1"/>
        <rFont val="Arial"/>
        <family val="2"/>
      </rPr>
      <t>β</t>
    </r>
    <r>
      <rPr>
        <sz val="11"/>
        <color theme="1"/>
        <rFont val="Times New Roman"/>
        <family val="1"/>
      </rPr>
      <t>48] = [AICD 49-99] - [VIT]</t>
    </r>
  </si>
  <si>
    <r>
      <t>[A</t>
    </r>
    <r>
      <rPr>
        <sz val="11"/>
        <color theme="1"/>
        <rFont val="Arial"/>
        <family val="2"/>
      </rPr>
      <t>β</t>
    </r>
    <r>
      <rPr>
        <sz val="11"/>
        <color theme="1"/>
        <rFont val="Times New Roman"/>
        <family val="1"/>
      </rPr>
      <t>46] = [ITL] - [VIV]</t>
    </r>
  </si>
  <si>
    <r>
      <t>[A</t>
    </r>
    <r>
      <rPr>
        <sz val="11"/>
        <color theme="1"/>
        <rFont val="Arial"/>
        <family val="2"/>
      </rPr>
      <t>β</t>
    </r>
    <r>
      <rPr>
        <sz val="11"/>
        <color theme="1"/>
        <rFont val="Times New Roman"/>
        <family val="1"/>
      </rPr>
      <t>45] = [VIT] - [TVI]</t>
    </r>
  </si>
  <si>
    <r>
      <t>[A</t>
    </r>
    <r>
      <rPr>
        <sz val="11"/>
        <color theme="1"/>
        <rFont val="Arial"/>
        <family val="2"/>
      </rPr>
      <t>β</t>
    </r>
    <r>
      <rPr>
        <sz val="11"/>
        <color theme="1"/>
        <rFont val="Times New Roman"/>
        <family val="1"/>
      </rPr>
      <t>43] = [VIV] - [IAT]</t>
    </r>
  </si>
  <si>
    <r>
      <t>[A</t>
    </r>
    <r>
      <rPr>
        <sz val="11"/>
        <color theme="1"/>
        <rFont val="Arial"/>
        <family val="2"/>
      </rPr>
      <t>β</t>
    </r>
    <r>
      <rPr>
        <sz val="11"/>
        <color theme="1"/>
        <rFont val="Times New Roman"/>
        <family val="1"/>
      </rPr>
      <t>42] = [TVI] - [VVIA]</t>
    </r>
  </si>
  <si>
    <r>
      <t>[A</t>
    </r>
    <r>
      <rPr>
        <sz val="11"/>
        <color theme="1"/>
        <rFont val="Arial"/>
        <family val="2"/>
      </rPr>
      <t>β</t>
    </r>
    <r>
      <rPr>
        <sz val="11"/>
        <color theme="1"/>
        <rFont val="Times New Roman"/>
        <family val="1"/>
      </rPr>
      <t>40] = [IAT]</t>
    </r>
  </si>
  <si>
    <r>
      <t>[A</t>
    </r>
    <r>
      <rPr>
        <sz val="11"/>
        <color theme="1"/>
        <rFont val="Arial"/>
        <family val="2"/>
      </rPr>
      <t>β</t>
    </r>
    <r>
      <rPr>
        <sz val="11"/>
        <color theme="1"/>
        <rFont val="Times New Roman"/>
        <family val="1"/>
      </rPr>
      <t>38] = [VVIA]</t>
    </r>
  </si>
  <si>
    <t>Sum</t>
  </si>
  <si>
    <t>S169L</t>
  </si>
  <si>
    <t>S170F</t>
  </si>
  <si>
    <t>G378E</t>
  </si>
  <si>
    <t>F386S</t>
  </si>
  <si>
    <t>A431E</t>
  </si>
  <si>
    <t>A434T</t>
  </si>
  <si>
    <t>ND</t>
  </si>
  <si>
    <t>AICD 50-99 or Aβ49 production</t>
  </si>
  <si>
    <t>AICD 49-99 or Aβ48 production</t>
  </si>
  <si>
    <t>WT</t>
  </si>
  <si>
    <t>SL</t>
  </si>
  <si>
    <t>SF</t>
  </si>
  <si>
    <t>GE</t>
  </si>
  <si>
    <t>FS</t>
  </si>
  <si>
    <t>AE</t>
  </si>
  <si>
    <t>AT</t>
  </si>
  <si>
    <t>*P&lt;0.05</t>
  </si>
  <si>
    <t>**P&lt;0.01</t>
  </si>
  <si>
    <t>***P&lt;0.001</t>
  </si>
  <si>
    <t>Aβ49-&gt;Aβ46</t>
  </si>
  <si>
    <t>Aβ48-&gt;Aβ45</t>
  </si>
  <si>
    <t>**</t>
  </si>
  <si>
    <t>***</t>
  </si>
  <si>
    <t>Aβ46-&gt;Aβ43</t>
  </si>
  <si>
    <t>Aβ45-&gt;Aβ42</t>
  </si>
  <si>
    <t>*</t>
  </si>
  <si>
    <t>Aβ43-&gt;Aβ40</t>
  </si>
  <si>
    <t>Aβ42-&gt;Aβ48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</si>
</sst>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1"/>
      <color theme="1"/>
      <name val="Times Roman"/>
    </font>
    <font>
      <sz val="10"/>
      <name val="Arial"/>
    </font>
    <font>
      <sz val="11"/>
      <color theme="1"/>
      <name val="Times New Roman"/>
      <family val="1"/>
    </font>
    <font>
      <sz val="11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1CD00"/>
      <color rgb="FFFB7733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VVIA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3C6D-4514-8D77-489730CC4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899600"/>
        <c:axId val="109252640"/>
      </c:scatterChart>
      <c:valAx>
        <c:axId val="112899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252640"/>
        <c:crosses val="autoZero"/>
        <c:crossBetween val="midCat"/>
      </c:valAx>
      <c:valAx>
        <c:axId val="109252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8996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VIT2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5816-41E4-9F13-3AF0330384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7593743"/>
        <c:axId val="1427561103"/>
      </c:scatterChart>
      <c:valAx>
        <c:axId val="12875937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7561103"/>
        <c:crosses val="autoZero"/>
        <c:crossBetween val="midCat"/>
      </c:valAx>
      <c:valAx>
        <c:axId val="1427561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75937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TVI2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CE40-4080-B7A4-A90CDF83F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2555359"/>
        <c:axId val="1304009711"/>
      </c:scatterChart>
      <c:valAx>
        <c:axId val="1252555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4009711"/>
        <c:crosses val="autoZero"/>
        <c:crossBetween val="midCat"/>
      </c:valAx>
      <c:valAx>
        <c:axId val="1304009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2555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IAT2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ECB2-4D31-BF6B-8F71796DD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2608159"/>
        <c:axId val="1303994319"/>
      </c:scatterChart>
      <c:valAx>
        <c:axId val="12526081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3994319"/>
        <c:crosses val="autoZero"/>
        <c:crossBetween val="midCat"/>
      </c:valAx>
      <c:valAx>
        <c:axId val="130399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26081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ITL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C923-4F58-8D10-42FC3DC637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4157712"/>
        <c:axId val="1863889952"/>
      </c:scatterChart>
      <c:valAx>
        <c:axId val="1864157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3889952"/>
        <c:crosses val="autoZero"/>
        <c:crossBetween val="midCat"/>
      </c:valAx>
      <c:valAx>
        <c:axId val="1863889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41577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VIV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forward val="2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6719-49C5-B5AE-6CE7D7534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333200"/>
        <c:axId val="1988110224"/>
      </c:scatterChart>
      <c:valAx>
        <c:axId val="186333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8110224"/>
        <c:crosses val="autoZero"/>
        <c:crossBetween val="midCat"/>
      </c:valAx>
      <c:valAx>
        <c:axId val="198811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333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VIT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2AAE-4A89-863B-81B35E9E2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0244864"/>
        <c:axId val="1988118128"/>
      </c:scatterChart>
      <c:valAx>
        <c:axId val="1990244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8118128"/>
        <c:crosses val="autoZero"/>
        <c:crossBetween val="midCat"/>
      </c:valAx>
      <c:valAx>
        <c:axId val="1988118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0244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TVI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5CC0-4D16-A4E5-AE8C35257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3204896"/>
        <c:axId val="2037306832"/>
      </c:scatterChart>
      <c:valAx>
        <c:axId val="2043204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7306832"/>
        <c:crosses val="autoZero"/>
        <c:crossBetween val="midCat"/>
      </c:valAx>
      <c:valAx>
        <c:axId val="2037306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3204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IAT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E1E1-4B40-9154-891D62C67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4870000"/>
        <c:axId val="2037301424"/>
      </c:scatterChart>
      <c:valAx>
        <c:axId val="2044870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7301424"/>
        <c:crosses val="autoZero"/>
        <c:crossBetween val="midCat"/>
      </c:valAx>
      <c:valAx>
        <c:axId val="2037301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48700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ITL2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DEB3-4DA6-AE7B-3451312F3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2292703"/>
        <c:axId val="517173407"/>
      </c:scatterChart>
      <c:valAx>
        <c:axId val="12522927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173407"/>
        <c:crosses val="autoZero"/>
        <c:crossBetween val="midCat"/>
      </c:valAx>
      <c:valAx>
        <c:axId val="517173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22927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VIV2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B713-4AB7-8939-8FCEAE0D43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2337503"/>
        <c:axId val="610315311"/>
      </c:scatterChart>
      <c:valAx>
        <c:axId val="12523375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0315311"/>
        <c:crosses val="autoZero"/>
        <c:crossBetween val="midCat"/>
      </c:valAx>
      <c:valAx>
        <c:axId val="610315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23375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VVIA2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1A1A-43AC-97A1-7CD3F318B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9972383"/>
        <c:axId val="1140061711"/>
      </c:scatterChart>
      <c:valAx>
        <c:axId val="13099723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0061711"/>
        <c:crosses val="autoZero"/>
        <c:crossBetween val="midCat"/>
      </c:valAx>
      <c:valAx>
        <c:axId val="1140061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99723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513736</xdr:colOff>
      <xdr:row>18</xdr:row>
      <xdr:rowOff>141441</xdr:rowOff>
    </xdr:from>
    <xdr:to>
      <xdr:col>23</xdr:col>
      <xdr:colOff>368710</xdr:colOff>
      <xdr:row>27</xdr:row>
      <xdr:rowOff>143388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E573BB-A510-4E01-A71C-0A8FD62C00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512097</xdr:colOff>
      <xdr:row>0</xdr:row>
      <xdr:rowOff>1</xdr:rowOff>
    </xdr:from>
    <xdr:to>
      <xdr:col>23</xdr:col>
      <xdr:colOff>409677</xdr:colOff>
      <xdr:row>8</xdr:row>
      <xdr:rowOff>61453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0691A5E-D56F-4490-A82F-6F2169EA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540775</xdr:colOff>
      <xdr:row>8</xdr:row>
      <xdr:rowOff>153629</xdr:rowOff>
    </xdr:from>
    <xdr:to>
      <xdr:col>23</xdr:col>
      <xdr:colOff>430161</xdr:colOff>
      <xdr:row>18</xdr:row>
      <xdr:rowOff>40968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319A71A-CBDE-4390-BD5E-D2AF1C6E66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417870</xdr:colOff>
      <xdr:row>28</xdr:row>
      <xdr:rowOff>71693</xdr:rowOff>
    </xdr:from>
    <xdr:to>
      <xdr:col>23</xdr:col>
      <xdr:colOff>481371</xdr:colOff>
      <xdr:row>36</xdr:row>
      <xdr:rowOff>194596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ED1BC7B-AF37-48CA-9081-5145B939E2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481372</xdr:colOff>
      <xdr:row>37</xdr:row>
      <xdr:rowOff>112661</xdr:rowOff>
    </xdr:from>
    <xdr:to>
      <xdr:col>23</xdr:col>
      <xdr:colOff>583791</xdr:colOff>
      <xdr:row>47</xdr:row>
      <xdr:rowOff>92178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0DB28B5-0DB1-4471-90EA-EE48E37C9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412750</xdr:colOff>
      <xdr:row>48</xdr:row>
      <xdr:rowOff>71696</xdr:rowOff>
    </xdr:from>
    <xdr:to>
      <xdr:col>23</xdr:col>
      <xdr:colOff>409677</xdr:colOff>
      <xdr:row>58</xdr:row>
      <xdr:rowOff>30726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E38B6E2-500F-4A23-8BAF-309B97231C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27</xdr:col>
      <xdr:colOff>79887</xdr:colOff>
      <xdr:row>0</xdr:row>
      <xdr:rowOff>77634</xdr:rowOff>
    </xdr:from>
    <xdr:to>
      <xdr:col>33</xdr:col>
      <xdr:colOff>389194</xdr:colOff>
      <xdr:row>9</xdr:row>
      <xdr:rowOff>163871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35AB0F24-7F38-4315-8AEB-E49790BA8F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131098</xdr:colOff>
      <xdr:row>11</xdr:row>
      <xdr:rowOff>36665</xdr:rowOff>
    </xdr:from>
    <xdr:to>
      <xdr:col>33</xdr:col>
      <xdr:colOff>297016</xdr:colOff>
      <xdr:row>20</xdr:row>
      <xdr:rowOff>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8E8E8E62-D389-4DA5-B3FA-7B5F34B41A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110613</xdr:colOff>
      <xdr:row>20</xdr:row>
      <xdr:rowOff>118602</xdr:rowOff>
    </xdr:from>
    <xdr:to>
      <xdr:col>33</xdr:col>
      <xdr:colOff>81936</xdr:colOff>
      <xdr:row>28</xdr:row>
      <xdr:rowOff>184355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C5801B5E-1021-45B2-82BE-9AA8EA42BD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27</xdr:col>
      <xdr:colOff>489565</xdr:colOff>
      <xdr:row>29</xdr:row>
      <xdr:rowOff>16183</xdr:rowOff>
    </xdr:from>
    <xdr:to>
      <xdr:col>32</xdr:col>
      <xdr:colOff>399436</xdr:colOff>
      <xdr:row>38</xdr:row>
      <xdr:rowOff>122904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536DAC84-705E-4E2C-A6AA-D0B1733D20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27</xdr:col>
      <xdr:colOff>253999</xdr:colOff>
      <xdr:row>39</xdr:row>
      <xdr:rowOff>112661</xdr:rowOff>
    </xdr:from>
    <xdr:to>
      <xdr:col>33</xdr:col>
      <xdr:colOff>307257</xdr:colOff>
      <xdr:row>50</xdr:row>
      <xdr:rowOff>122903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783C1CAC-D1C2-41AA-AFE6-FF0EACEA58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27</xdr:col>
      <xdr:colOff>243758</xdr:colOff>
      <xdr:row>51</xdr:row>
      <xdr:rowOff>122904</xdr:rowOff>
    </xdr:from>
    <xdr:to>
      <xdr:col>33</xdr:col>
      <xdr:colOff>71694</xdr:colOff>
      <xdr:row>62</xdr:row>
      <xdr:rowOff>35027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5EF1BAD-F01D-4508-A7DC-BE84016CE0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oneCellAnchor>
    <xdr:from>
      <xdr:col>0</xdr:col>
      <xdr:colOff>579199</xdr:colOff>
      <xdr:row>168</xdr:row>
      <xdr:rowOff>9110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2AED862E-F574-4179-AC9C-6925D3A67549}"/>
            </a:ext>
          </a:extLst>
        </xdr:cNvPr>
        <xdr:cNvSpPr txBox="1"/>
      </xdr:nvSpPr>
      <xdr:spPr>
        <a:xfrm>
          <a:off x="579199" y="32013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3760D-F143-4CC2-97E0-F35C7E678282}">
  <dimension ref="A1:AD127"/>
  <sheetViews>
    <sheetView topLeftCell="A18" zoomScale="75" workbookViewId="0">
      <selection activeCell="N36" sqref="N36"/>
    </sheetView>
  </sheetViews>
  <sheetFormatPr defaultColWidth="8.81640625" defaultRowHeight="14"/>
  <cols>
    <col min="1" max="11" width="8.81640625" style="1"/>
    <col min="12" max="12" width="15.1796875" style="1" customWidth="1"/>
    <col min="13" max="16384" width="8.81640625" style="1"/>
  </cols>
  <sheetData>
    <row r="1" spans="1:26">
      <c r="B1" s="1" t="s">
        <v>0</v>
      </c>
      <c r="G1" s="1" t="s">
        <v>8</v>
      </c>
      <c r="H1" s="1" t="s">
        <v>9</v>
      </c>
      <c r="I1" s="1" t="s">
        <v>8</v>
      </c>
      <c r="J1" s="1" t="s">
        <v>9</v>
      </c>
      <c r="K1" s="1" t="s">
        <v>8</v>
      </c>
      <c r="L1" s="1" t="s">
        <v>9</v>
      </c>
      <c r="M1" s="1" t="s">
        <v>8</v>
      </c>
      <c r="N1" s="1" t="s">
        <v>9</v>
      </c>
      <c r="O1" s="1" t="s">
        <v>23</v>
      </c>
      <c r="P1" s="1" t="s">
        <v>23</v>
      </c>
      <c r="R1" s="1" t="s">
        <v>0</v>
      </c>
    </row>
    <row r="2" spans="1:26">
      <c r="A2" s="1" t="s">
        <v>1</v>
      </c>
      <c r="B2" s="1" t="s">
        <v>2</v>
      </c>
      <c r="C2" s="1" t="s">
        <v>2</v>
      </c>
      <c r="D2" s="1" t="s">
        <v>2</v>
      </c>
      <c r="F2" s="1" t="s">
        <v>0</v>
      </c>
      <c r="G2" s="1">
        <v>69.06</v>
      </c>
      <c r="H2" s="1">
        <v>71.44</v>
      </c>
      <c r="I2" s="1">
        <v>63.95</v>
      </c>
      <c r="J2" s="1">
        <v>55.54</v>
      </c>
      <c r="K2" s="1">
        <v>55.31</v>
      </c>
      <c r="L2" s="1">
        <v>57.97</v>
      </c>
      <c r="M2" s="1">
        <v>74.09</v>
      </c>
      <c r="N2" s="1">
        <v>47.54</v>
      </c>
      <c r="O2" s="1">
        <f>STDEV(G2,I2,K2,M2)</f>
        <v>8.0137023278883373</v>
      </c>
      <c r="P2" s="1">
        <f>STDEV(H2,J2,L2,N2)</f>
        <v>9.9337417421634466</v>
      </c>
      <c r="Q2" s="1" t="s">
        <v>1</v>
      </c>
      <c r="R2" s="1" t="s">
        <v>2</v>
      </c>
      <c r="Y2" s="1" t="s">
        <v>1</v>
      </c>
      <c r="Z2" s="1" t="s">
        <v>2</v>
      </c>
    </row>
    <row r="3" spans="1:26">
      <c r="A3" s="1">
        <v>12.5</v>
      </c>
      <c r="B3" s="1">
        <v>2.85</v>
      </c>
      <c r="C3" s="1">
        <v>2.56</v>
      </c>
      <c r="D3" s="1">
        <f>AVERAGE(B3:C3)</f>
        <v>2.7050000000000001</v>
      </c>
      <c r="F3" s="1" t="s">
        <v>3</v>
      </c>
      <c r="G3" s="1">
        <v>91.48</v>
      </c>
      <c r="H3" s="1">
        <v>101.11</v>
      </c>
      <c r="I3" s="1">
        <v>107.58</v>
      </c>
      <c r="J3" s="1">
        <v>107.5</v>
      </c>
      <c r="K3" s="1">
        <v>90.54</v>
      </c>
      <c r="L3" s="1">
        <v>112.9</v>
      </c>
      <c r="M3" s="1">
        <v>107.22</v>
      </c>
      <c r="N3" s="1">
        <v>91.05</v>
      </c>
      <c r="O3" s="1">
        <f t="shared" ref="O3:P7" si="0">STDEV(G3,I3,K3,M3)</f>
        <v>9.4716893952451748</v>
      </c>
      <c r="P3" s="1">
        <f t="shared" si="0"/>
        <v>9.3907081735085391</v>
      </c>
      <c r="Q3" s="1">
        <v>12.5</v>
      </c>
      <c r="R3" s="1">
        <v>2.7050000000000001</v>
      </c>
      <c r="Y3" s="1">
        <v>12.5</v>
      </c>
      <c r="Z3" s="1">
        <v>2.56</v>
      </c>
    </row>
    <row r="4" spans="1:26">
      <c r="A4" s="1">
        <v>25</v>
      </c>
      <c r="B4" s="1">
        <v>7.47</v>
      </c>
      <c r="C4" s="1">
        <v>4.5199999999999996</v>
      </c>
      <c r="D4" s="1">
        <f t="shared" ref="D4:D8" si="1">AVERAGE(B4:C4)</f>
        <v>5.9949999999999992</v>
      </c>
      <c r="F4" s="1" t="s">
        <v>4</v>
      </c>
      <c r="H4" s="1">
        <v>16.68</v>
      </c>
      <c r="I4" s="1">
        <v>27.62</v>
      </c>
      <c r="J4" s="1">
        <v>13.81</v>
      </c>
      <c r="K4" s="1">
        <v>21</v>
      </c>
      <c r="L4" s="1">
        <v>15.25</v>
      </c>
      <c r="M4" s="1">
        <v>31.64</v>
      </c>
      <c r="N4" s="1">
        <v>9.7799999999999994</v>
      </c>
      <c r="O4" s="1">
        <f t="shared" si="0"/>
        <v>5.3726839971594345</v>
      </c>
      <c r="P4" s="1">
        <f t="shared" si="0"/>
        <v>2.9738751374819565</v>
      </c>
      <c r="Q4" s="1">
        <v>25</v>
      </c>
      <c r="R4" s="1">
        <v>5.9949999999999992</v>
      </c>
      <c r="Y4" s="1">
        <v>25</v>
      </c>
      <c r="Z4" s="1">
        <v>4.5199999999999996</v>
      </c>
    </row>
    <row r="5" spans="1:26">
      <c r="A5" s="1">
        <v>50</v>
      </c>
      <c r="B5" s="1">
        <v>11.02</v>
      </c>
      <c r="C5" s="1">
        <v>5.47</v>
      </c>
      <c r="D5" s="1">
        <f t="shared" si="1"/>
        <v>8.2449999999999992</v>
      </c>
      <c r="F5" s="1" t="s">
        <v>6</v>
      </c>
      <c r="G5" s="1">
        <v>52.47</v>
      </c>
      <c r="H5" s="1">
        <v>53.32</v>
      </c>
      <c r="I5" s="1">
        <v>52.61</v>
      </c>
      <c r="J5" s="1">
        <v>59.7</v>
      </c>
      <c r="K5" s="1">
        <v>42.38</v>
      </c>
      <c r="L5" s="1">
        <v>60.18</v>
      </c>
      <c r="M5" s="1">
        <v>63.43</v>
      </c>
      <c r="N5" s="1">
        <v>46.31</v>
      </c>
      <c r="O5" s="1">
        <f t="shared" si="0"/>
        <v>8.5963999247746727</v>
      </c>
      <c r="P5" s="1">
        <f t="shared" si="0"/>
        <v>6.5115506345774197</v>
      </c>
      <c r="Q5" s="1">
        <v>50</v>
      </c>
      <c r="R5" s="1">
        <v>8.2449999999999992</v>
      </c>
      <c r="Y5" s="1">
        <v>50</v>
      </c>
      <c r="Z5" s="1">
        <v>5.47</v>
      </c>
    </row>
    <row r="6" spans="1:26">
      <c r="A6" s="1">
        <v>100</v>
      </c>
      <c r="B6" s="1">
        <v>27.22</v>
      </c>
      <c r="C6" s="1">
        <v>12.74</v>
      </c>
      <c r="D6" s="1">
        <f t="shared" si="1"/>
        <v>19.98</v>
      </c>
      <c r="F6" s="1" t="s">
        <v>5</v>
      </c>
      <c r="G6" s="1">
        <v>89.45</v>
      </c>
      <c r="H6" s="1">
        <v>120.38</v>
      </c>
      <c r="I6" s="1">
        <v>96.64</v>
      </c>
      <c r="J6" s="1">
        <v>107.02</v>
      </c>
      <c r="K6" s="1">
        <v>70.489999999999995</v>
      </c>
      <c r="L6" s="1">
        <v>105.44</v>
      </c>
      <c r="M6" s="1">
        <v>99.38</v>
      </c>
      <c r="N6" s="1">
        <v>97.8</v>
      </c>
      <c r="O6" s="1">
        <f t="shared" si="0"/>
        <v>13.024799422639969</v>
      </c>
      <c r="P6" s="1">
        <f t="shared" si="0"/>
        <v>9.3871543433921776</v>
      </c>
      <c r="Q6" s="1">
        <v>100</v>
      </c>
      <c r="R6" s="1">
        <v>19.98</v>
      </c>
      <c r="Y6" s="1">
        <v>100</v>
      </c>
      <c r="Z6" s="1">
        <v>12.74</v>
      </c>
    </row>
    <row r="7" spans="1:26">
      <c r="A7" s="1">
        <v>200</v>
      </c>
      <c r="B7" s="1">
        <v>49.86</v>
      </c>
      <c r="C7" s="1">
        <v>24.1</v>
      </c>
      <c r="D7" s="1">
        <f t="shared" si="1"/>
        <v>36.980000000000004</v>
      </c>
      <c r="F7" s="1" t="s">
        <v>7</v>
      </c>
      <c r="G7" s="1">
        <v>24.24</v>
      </c>
      <c r="H7" s="1">
        <v>17.96</v>
      </c>
      <c r="I7" s="1">
        <v>26.78</v>
      </c>
      <c r="J7" s="1">
        <v>17.829999999999998</v>
      </c>
      <c r="K7" s="1">
        <v>19.309999999999999</v>
      </c>
      <c r="L7" s="1">
        <v>16.829999999999998</v>
      </c>
      <c r="M7" s="1">
        <v>31</v>
      </c>
      <c r="N7" s="1">
        <v>15.24</v>
      </c>
      <c r="O7" s="1">
        <f t="shared" si="0"/>
        <v>4.8880764792162115</v>
      </c>
      <c r="P7" s="1">
        <f t="shared" si="0"/>
        <v>1.2559325884245007</v>
      </c>
      <c r="Q7" s="1">
        <v>200</v>
      </c>
      <c r="R7" s="1">
        <v>36.980000000000004</v>
      </c>
      <c r="Y7" s="1">
        <v>200</v>
      </c>
      <c r="Z7" s="1">
        <v>24.1</v>
      </c>
    </row>
    <row r="8" spans="1:26">
      <c r="A8" s="1">
        <v>400</v>
      </c>
      <c r="B8" s="1">
        <v>95.98</v>
      </c>
      <c r="C8" s="1">
        <v>55.67</v>
      </c>
      <c r="D8" s="1">
        <f t="shared" si="1"/>
        <v>75.825000000000003</v>
      </c>
      <c r="Q8" s="1">
        <v>400</v>
      </c>
      <c r="R8" s="1">
        <v>75.825000000000003</v>
      </c>
      <c r="Y8" s="1">
        <v>400</v>
      </c>
      <c r="Z8" s="1">
        <v>55.67</v>
      </c>
    </row>
    <row r="10" spans="1:26">
      <c r="G10" s="1" t="s">
        <v>10</v>
      </c>
      <c r="H10" s="1" t="s">
        <v>11</v>
      </c>
      <c r="I10" s="1" t="s">
        <v>10</v>
      </c>
      <c r="J10" s="1" t="s">
        <v>11</v>
      </c>
      <c r="K10" s="1" t="s">
        <v>10</v>
      </c>
      <c r="L10" s="1" t="s">
        <v>11</v>
      </c>
      <c r="M10" s="1" t="s">
        <v>10</v>
      </c>
      <c r="N10" s="1" t="s">
        <v>11</v>
      </c>
    </row>
    <row r="11" spans="1:26">
      <c r="B11" s="1" t="s">
        <v>3</v>
      </c>
      <c r="F11" s="1" t="s">
        <v>0</v>
      </c>
      <c r="G11" s="1">
        <v>60.39</v>
      </c>
      <c r="H11" s="1">
        <v>4.8899999999999997</v>
      </c>
      <c r="I11" s="1">
        <v>62.22</v>
      </c>
      <c r="J11" s="1">
        <v>12.43</v>
      </c>
      <c r="K11" s="1">
        <v>46.64</v>
      </c>
      <c r="L11" s="1">
        <v>11.9</v>
      </c>
      <c r="M11" s="1">
        <v>54.88</v>
      </c>
      <c r="N11" s="1">
        <v>18.809999999999999</v>
      </c>
      <c r="R11" s="1" t="s">
        <v>3</v>
      </c>
    </row>
    <row r="12" spans="1:26">
      <c r="A12" s="1" t="s">
        <v>1</v>
      </c>
      <c r="B12" s="1" t="s">
        <v>2</v>
      </c>
      <c r="C12" s="1" t="s">
        <v>2</v>
      </c>
      <c r="D12" s="1" t="s">
        <v>2</v>
      </c>
      <c r="F12" s="1" t="s">
        <v>3</v>
      </c>
      <c r="G12" s="1">
        <v>95.78</v>
      </c>
      <c r="I12" s="1">
        <v>106.58</v>
      </c>
      <c r="J12" s="1">
        <v>13.23</v>
      </c>
      <c r="K12" s="1">
        <v>71.87</v>
      </c>
      <c r="L12" s="1">
        <v>14.38</v>
      </c>
      <c r="M12" s="1">
        <v>78.209999999999994</v>
      </c>
      <c r="N12" s="1">
        <v>27.9</v>
      </c>
      <c r="Q12" s="1" t="s">
        <v>1</v>
      </c>
      <c r="R12" s="1" t="s">
        <v>2</v>
      </c>
      <c r="Y12" s="1" t="s">
        <v>1</v>
      </c>
      <c r="Z12" s="1" t="s">
        <v>2</v>
      </c>
    </row>
    <row r="13" spans="1:26">
      <c r="A13" s="1">
        <v>12.5</v>
      </c>
      <c r="B13" s="1">
        <v>9.49</v>
      </c>
      <c r="C13" s="1">
        <v>4.5999999999999996</v>
      </c>
      <c r="D13" s="1">
        <f>AVERAGE(B13:C13)</f>
        <v>7.0449999999999999</v>
      </c>
      <c r="F13" s="1" t="s">
        <v>4</v>
      </c>
      <c r="G13" s="1">
        <v>19.420000000000002</v>
      </c>
      <c r="H13" s="1">
        <v>1.73</v>
      </c>
      <c r="I13" s="1">
        <v>21.86</v>
      </c>
      <c r="J13" s="1">
        <v>20.100000000000001</v>
      </c>
      <c r="K13" s="1">
        <v>19.27</v>
      </c>
      <c r="L13" s="1">
        <v>3.45</v>
      </c>
      <c r="N13" s="1">
        <v>4.8899999999999997</v>
      </c>
      <c r="Q13" s="1">
        <v>12.5</v>
      </c>
      <c r="R13" s="1">
        <v>7.0449999999999999</v>
      </c>
      <c r="Y13" s="1">
        <v>12.5</v>
      </c>
      <c r="Z13" s="1">
        <v>4.5999999999999996</v>
      </c>
    </row>
    <row r="14" spans="1:26">
      <c r="A14" s="1">
        <v>25</v>
      </c>
      <c r="B14" s="1">
        <v>22.13</v>
      </c>
      <c r="C14" s="1">
        <v>14.09</v>
      </c>
      <c r="D14" s="1">
        <f t="shared" ref="D14:D18" si="2">AVERAGE(B14:C14)</f>
        <v>18.11</v>
      </c>
      <c r="F14" s="1" t="s">
        <v>6</v>
      </c>
      <c r="G14" s="1">
        <v>45.11</v>
      </c>
      <c r="H14" s="1">
        <v>6.57</v>
      </c>
      <c r="I14" s="1">
        <v>50.03</v>
      </c>
      <c r="J14" s="1">
        <v>18.47</v>
      </c>
      <c r="K14" s="1">
        <v>41.58</v>
      </c>
      <c r="L14" s="1">
        <v>13.1</v>
      </c>
      <c r="M14" s="1">
        <v>51.24</v>
      </c>
      <c r="N14" s="1">
        <v>25.16</v>
      </c>
      <c r="Q14" s="1">
        <v>25</v>
      </c>
      <c r="R14" s="1">
        <v>18.11</v>
      </c>
      <c r="Y14" s="1">
        <v>25</v>
      </c>
      <c r="Z14" s="1">
        <v>14.09</v>
      </c>
    </row>
    <row r="15" spans="1:26">
      <c r="A15" s="1">
        <v>50</v>
      </c>
      <c r="B15" s="1">
        <v>38.26</v>
      </c>
      <c r="C15" s="1">
        <v>15.39</v>
      </c>
      <c r="D15" s="1">
        <f t="shared" si="2"/>
        <v>26.824999999999999</v>
      </c>
      <c r="F15" s="1" t="s">
        <v>5</v>
      </c>
      <c r="G15" s="1">
        <v>92.34</v>
      </c>
      <c r="H15" s="1">
        <v>16.97</v>
      </c>
      <c r="I15" s="1">
        <v>78.099999999999994</v>
      </c>
      <c r="J15" s="1">
        <v>14.38</v>
      </c>
      <c r="K15" s="1">
        <v>65.59</v>
      </c>
      <c r="L15" s="1">
        <v>12.69</v>
      </c>
      <c r="M15" s="1">
        <v>83.43</v>
      </c>
      <c r="N15" s="1">
        <v>38.979999999999997</v>
      </c>
      <c r="Q15" s="1">
        <v>50</v>
      </c>
      <c r="R15" s="1">
        <v>26.824999999999999</v>
      </c>
      <c r="Y15" s="1">
        <v>50</v>
      </c>
      <c r="Z15" s="1">
        <v>15.39</v>
      </c>
    </row>
    <row r="16" spans="1:26">
      <c r="A16" s="1">
        <v>100</v>
      </c>
      <c r="B16" s="1">
        <v>74.790000000000006</v>
      </c>
      <c r="C16" s="1">
        <v>41.71</v>
      </c>
      <c r="D16" s="1">
        <f t="shared" si="2"/>
        <v>58.25</v>
      </c>
      <c r="F16" s="1" t="s">
        <v>7</v>
      </c>
      <c r="G16" s="1">
        <v>26.26</v>
      </c>
      <c r="H16" s="1">
        <v>0.98</v>
      </c>
      <c r="I16" s="1">
        <v>23.6</v>
      </c>
      <c r="J16" s="1">
        <v>2.59</v>
      </c>
      <c r="K16" s="1">
        <v>19.54</v>
      </c>
      <c r="L16" s="1">
        <v>3.81</v>
      </c>
      <c r="M16" s="1">
        <v>25.52</v>
      </c>
      <c r="N16" s="1">
        <v>6.21</v>
      </c>
      <c r="Q16" s="1">
        <v>100</v>
      </c>
      <c r="R16" s="1">
        <v>58.25</v>
      </c>
      <c r="Y16" s="1">
        <v>100</v>
      </c>
      <c r="Z16" s="1">
        <v>41.71</v>
      </c>
    </row>
    <row r="17" spans="1:26">
      <c r="A17" s="1">
        <v>200</v>
      </c>
      <c r="B17" s="1">
        <v>126.84</v>
      </c>
      <c r="C17" s="1">
        <v>102.41</v>
      </c>
      <c r="D17" s="1">
        <f t="shared" si="2"/>
        <v>114.625</v>
      </c>
      <c r="Q17" s="1">
        <v>200</v>
      </c>
      <c r="R17" s="1">
        <v>114.625</v>
      </c>
      <c r="Y17" s="1">
        <v>200</v>
      </c>
      <c r="Z17" s="1">
        <v>102.41</v>
      </c>
    </row>
    <row r="18" spans="1:26">
      <c r="A18" s="1">
        <v>400</v>
      </c>
      <c r="C18" s="1">
        <v>224.34</v>
      </c>
      <c r="D18" s="1">
        <f t="shared" si="2"/>
        <v>224.34</v>
      </c>
      <c r="Q18" s="1">
        <v>400</v>
      </c>
      <c r="R18" s="1">
        <v>224.34</v>
      </c>
      <c r="Y18" s="1">
        <v>400</v>
      </c>
      <c r="Z18" s="1">
        <v>224.34</v>
      </c>
    </row>
    <row r="20" spans="1:26">
      <c r="B20" s="1" t="s">
        <v>4</v>
      </c>
      <c r="G20" s="1" t="s">
        <v>12</v>
      </c>
      <c r="H20" s="1" t="s">
        <v>13</v>
      </c>
      <c r="I20" s="1" t="s">
        <v>12</v>
      </c>
      <c r="J20" s="1" t="s">
        <v>13</v>
      </c>
      <c r="K20" s="1" t="s">
        <v>12</v>
      </c>
      <c r="L20" s="1" t="s">
        <v>13</v>
      </c>
      <c r="M20" s="1" t="s">
        <v>12</v>
      </c>
      <c r="N20" s="1" t="s">
        <v>13</v>
      </c>
      <c r="R20" s="1" t="s">
        <v>4</v>
      </c>
    </row>
    <row r="21" spans="1:26">
      <c r="A21" s="1" t="s">
        <v>1</v>
      </c>
      <c r="B21" s="1" t="s">
        <v>2</v>
      </c>
      <c r="C21" s="1" t="s">
        <v>2</v>
      </c>
      <c r="D21" s="1" t="s">
        <v>2</v>
      </c>
      <c r="F21" s="1" t="s">
        <v>0</v>
      </c>
      <c r="G21" s="1">
        <v>53.81</v>
      </c>
      <c r="H21" s="1">
        <v>28.48</v>
      </c>
      <c r="I21" s="1">
        <v>48.96</v>
      </c>
      <c r="J21" s="1">
        <v>17.920000000000002</v>
      </c>
      <c r="K21" s="1">
        <v>44.41</v>
      </c>
      <c r="L21" s="1">
        <v>20.28</v>
      </c>
      <c r="M21" s="1">
        <v>50.52</v>
      </c>
      <c r="N21" s="1">
        <v>25.45</v>
      </c>
      <c r="Q21" s="1" t="s">
        <v>1</v>
      </c>
      <c r="R21" s="1" t="s">
        <v>2</v>
      </c>
      <c r="Y21" s="1" t="s">
        <v>1</v>
      </c>
      <c r="Z21" s="1" t="s">
        <v>2</v>
      </c>
    </row>
    <row r="22" spans="1:26">
      <c r="A22" s="1">
        <v>12.5</v>
      </c>
      <c r="B22" s="1">
        <v>16.97</v>
      </c>
      <c r="D22" s="1">
        <f>AVERAGE(B22:C22)</f>
        <v>16.97</v>
      </c>
      <c r="F22" s="1" t="s">
        <v>3</v>
      </c>
      <c r="I22" s="1">
        <v>90.61</v>
      </c>
      <c r="J22" s="1">
        <v>39.409999999999997</v>
      </c>
      <c r="K22" s="1">
        <v>77.08</v>
      </c>
      <c r="L22" s="1">
        <v>42.57</v>
      </c>
      <c r="M22" s="1">
        <v>96.77</v>
      </c>
      <c r="Q22" s="1">
        <v>12.5</v>
      </c>
      <c r="R22" s="1">
        <v>16.97</v>
      </c>
      <c r="Y22" s="1">
        <v>12.5</v>
      </c>
    </row>
    <row r="23" spans="1:26">
      <c r="A23" s="1">
        <v>25</v>
      </c>
      <c r="B23" s="1">
        <v>34.299999999999997</v>
      </c>
      <c r="C23" s="1">
        <v>18.690000000000001</v>
      </c>
      <c r="D23" s="1">
        <f t="shared" ref="D23:D27" si="3">AVERAGE(B23:C23)</f>
        <v>26.494999999999997</v>
      </c>
      <c r="F23" s="1" t="s">
        <v>4</v>
      </c>
      <c r="G23" s="1">
        <v>16.399999999999999</v>
      </c>
      <c r="H23" s="1">
        <v>3.24</v>
      </c>
      <c r="I23" s="1">
        <v>10.64</v>
      </c>
      <c r="L23" s="1">
        <v>2.0099999999999998</v>
      </c>
      <c r="M23" s="1">
        <v>13.66</v>
      </c>
      <c r="N23" s="1">
        <v>6.04</v>
      </c>
      <c r="Q23" s="1">
        <v>25</v>
      </c>
      <c r="R23" s="1">
        <v>26.494999999999997</v>
      </c>
      <c r="Y23" s="1">
        <v>25</v>
      </c>
      <c r="Z23" s="1">
        <v>18.690000000000001</v>
      </c>
    </row>
    <row r="24" spans="1:26">
      <c r="A24" s="1">
        <v>50</v>
      </c>
      <c r="B24" s="1">
        <v>69.03</v>
      </c>
      <c r="C24" s="1">
        <v>46.31</v>
      </c>
      <c r="D24" s="1">
        <f t="shared" si="3"/>
        <v>57.67</v>
      </c>
      <c r="F24" s="1" t="s">
        <v>6</v>
      </c>
      <c r="G24" s="1">
        <v>49.75</v>
      </c>
      <c r="H24" s="1">
        <v>52.49</v>
      </c>
      <c r="I24" s="1">
        <v>37.08</v>
      </c>
      <c r="J24" s="1">
        <v>39.35</v>
      </c>
      <c r="K24" s="1">
        <v>42.81</v>
      </c>
      <c r="L24" s="1">
        <v>29.78</v>
      </c>
      <c r="M24" s="1">
        <v>40.53</v>
      </c>
      <c r="N24" s="1">
        <v>34</v>
      </c>
      <c r="Q24" s="1">
        <v>50</v>
      </c>
      <c r="R24" s="1">
        <v>57.67</v>
      </c>
      <c r="Y24" s="1">
        <v>50</v>
      </c>
      <c r="Z24" s="1">
        <v>46.31</v>
      </c>
    </row>
    <row r="25" spans="1:26">
      <c r="A25" s="1">
        <v>100</v>
      </c>
      <c r="B25" s="1">
        <v>158.5</v>
      </c>
      <c r="C25" s="1">
        <v>89.75</v>
      </c>
      <c r="D25" s="1">
        <f t="shared" si="3"/>
        <v>124.125</v>
      </c>
      <c r="F25" s="1" t="s">
        <v>5</v>
      </c>
      <c r="G25" s="1">
        <v>76.52</v>
      </c>
      <c r="H25" s="1">
        <v>22.15</v>
      </c>
      <c r="I25" s="1">
        <v>72.78</v>
      </c>
      <c r="J25" s="1">
        <v>21.14</v>
      </c>
      <c r="K25" s="1">
        <v>78.540000000000006</v>
      </c>
      <c r="L25" s="1">
        <v>24.17</v>
      </c>
      <c r="M25" s="1">
        <v>84.28</v>
      </c>
      <c r="N25" s="1">
        <v>36.1</v>
      </c>
      <c r="Q25" s="1">
        <v>100</v>
      </c>
      <c r="R25" s="1">
        <v>124.125</v>
      </c>
      <c r="Y25" s="1">
        <v>100</v>
      </c>
      <c r="Z25" s="1">
        <v>89.75</v>
      </c>
    </row>
    <row r="26" spans="1:26">
      <c r="A26" s="1">
        <v>200</v>
      </c>
      <c r="B26" s="1">
        <v>311.87</v>
      </c>
      <c r="C26" s="1">
        <v>146.15</v>
      </c>
      <c r="D26" s="1">
        <f t="shared" si="3"/>
        <v>229.01</v>
      </c>
      <c r="F26" s="1" t="s">
        <v>7</v>
      </c>
      <c r="G26" s="1">
        <v>37.380000000000003</v>
      </c>
      <c r="H26" s="1">
        <v>6.33</v>
      </c>
      <c r="I26" s="1">
        <v>23.69</v>
      </c>
      <c r="J26" s="1">
        <v>3.64</v>
      </c>
      <c r="K26" s="1">
        <v>26.78</v>
      </c>
      <c r="L26" s="1">
        <v>5.54</v>
      </c>
      <c r="M26" s="1">
        <v>28.35</v>
      </c>
      <c r="N26" s="1">
        <v>7.3</v>
      </c>
      <c r="Q26" s="1">
        <v>200</v>
      </c>
      <c r="R26" s="1">
        <v>229.01</v>
      </c>
      <c r="Y26" s="1">
        <v>200</v>
      </c>
      <c r="Z26" s="1">
        <v>146.15</v>
      </c>
    </row>
    <row r="27" spans="1:26">
      <c r="A27" s="1">
        <v>400</v>
      </c>
      <c r="B27" s="1">
        <v>639.54</v>
      </c>
      <c r="C27" s="1">
        <v>306.94</v>
      </c>
      <c r="D27" s="1">
        <f t="shared" si="3"/>
        <v>473.24</v>
      </c>
      <c r="Q27" s="1">
        <v>400</v>
      </c>
      <c r="R27" s="1">
        <v>473.24</v>
      </c>
      <c r="Y27" s="1">
        <v>400</v>
      </c>
      <c r="Z27" s="1">
        <v>306.94</v>
      </c>
    </row>
    <row r="29" spans="1:26">
      <c r="B29" s="1" t="s">
        <v>6</v>
      </c>
      <c r="R29" s="1" t="s">
        <v>6</v>
      </c>
    </row>
    <row r="30" spans="1:26">
      <c r="A30" s="1" t="s">
        <v>1</v>
      </c>
      <c r="B30" s="1" t="s">
        <v>2</v>
      </c>
      <c r="C30" s="1" t="s">
        <v>2</v>
      </c>
      <c r="D30" s="1" t="s">
        <v>2</v>
      </c>
      <c r="G30" s="1" t="s">
        <v>14</v>
      </c>
      <c r="H30" s="1" t="s">
        <v>15</v>
      </c>
      <c r="I30" s="1" t="s">
        <v>14</v>
      </c>
      <c r="J30" s="1" t="s">
        <v>15</v>
      </c>
      <c r="K30" s="1" t="s">
        <v>14</v>
      </c>
      <c r="L30" s="1" t="s">
        <v>16</v>
      </c>
      <c r="M30" s="1" t="s">
        <v>14</v>
      </c>
      <c r="N30" s="1" t="s">
        <v>15</v>
      </c>
      <c r="Q30" s="1" t="s">
        <v>1</v>
      </c>
      <c r="R30" s="1" t="s">
        <v>2</v>
      </c>
      <c r="Y30" s="1" t="s">
        <v>1</v>
      </c>
      <c r="Z30" s="1" t="s">
        <v>2</v>
      </c>
    </row>
    <row r="31" spans="1:26">
      <c r="A31" s="1">
        <v>12.5</v>
      </c>
      <c r="B31" s="1">
        <v>2.84</v>
      </c>
      <c r="C31" s="1">
        <v>2.5099999999999998</v>
      </c>
      <c r="D31" s="1">
        <f>AVERAGE(B31:C31)</f>
        <v>2.6749999999999998</v>
      </c>
      <c r="F31" s="1" t="s">
        <v>0</v>
      </c>
      <c r="G31" s="1">
        <v>48.86</v>
      </c>
      <c r="H31" s="1">
        <v>6.36</v>
      </c>
      <c r="I31" s="1">
        <v>38.89</v>
      </c>
      <c r="J31" s="1">
        <v>14.2</v>
      </c>
      <c r="K31" s="1">
        <v>29.79</v>
      </c>
      <c r="L31" s="1">
        <v>11.6</v>
      </c>
      <c r="M31" s="1">
        <v>38.44</v>
      </c>
      <c r="N31" s="1">
        <v>16.09</v>
      </c>
      <c r="Q31" s="1">
        <v>12.5</v>
      </c>
      <c r="R31" s="1">
        <v>2.6749999999999998</v>
      </c>
      <c r="Y31" s="1">
        <v>12.5</v>
      </c>
      <c r="Z31" s="1">
        <v>2.5099999999999998</v>
      </c>
    </row>
    <row r="32" spans="1:26">
      <c r="A32" s="1">
        <v>25</v>
      </c>
      <c r="B32" s="1">
        <v>6.25</v>
      </c>
      <c r="C32" s="1">
        <v>3.03</v>
      </c>
      <c r="D32" s="1">
        <f t="shared" ref="D32:D36" si="4">AVERAGE(B32:C32)</f>
        <v>4.6399999999999997</v>
      </c>
      <c r="F32" s="1" t="s">
        <v>3</v>
      </c>
      <c r="G32" s="1">
        <v>77.23</v>
      </c>
      <c r="H32" s="1">
        <v>15.25</v>
      </c>
      <c r="I32" s="1">
        <v>74.78</v>
      </c>
      <c r="M32" s="1">
        <v>53.22</v>
      </c>
      <c r="N32" s="1">
        <v>17.260000000000002</v>
      </c>
      <c r="Q32" s="1">
        <v>25</v>
      </c>
      <c r="R32" s="1">
        <v>4.6399999999999997</v>
      </c>
      <c r="Y32" s="1">
        <v>25</v>
      </c>
      <c r="Z32" s="1">
        <v>3.03</v>
      </c>
    </row>
    <row r="33" spans="1:26">
      <c r="A33" s="1">
        <v>50</v>
      </c>
      <c r="B33" s="1">
        <v>10.63</v>
      </c>
      <c r="C33" s="1">
        <v>6.28</v>
      </c>
      <c r="D33" s="1">
        <f t="shared" si="4"/>
        <v>8.4550000000000001</v>
      </c>
      <c r="F33" s="1" t="s">
        <v>4</v>
      </c>
      <c r="G33" s="1">
        <v>13.52</v>
      </c>
      <c r="H33" s="1">
        <v>0.81</v>
      </c>
      <c r="I33" s="1">
        <v>18.7</v>
      </c>
      <c r="K33" s="1">
        <v>7.76</v>
      </c>
      <c r="M33" s="1">
        <v>9.2100000000000009</v>
      </c>
      <c r="N33" s="1">
        <v>2.0099999999999998</v>
      </c>
      <c r="Q33" s="1">
        <v>50</v>
      </c>
      <c r="R33" s="1">
        <v>8.4550000000000001</v>
      </c>
      <c r="Y33" s="1">
        <v>50</v>
      </c>
      <c r="Z33" s="1">
        <v>6.28</v>
      </c>
    </row>
    <row r="34" spans="1:26">
      <c r="A34" s="1">
        <v>100</v>
      </c>
      <c r="B34" s="1">
        <v>29.22</v>
      </c>
      <c r="C34" s="1">
        <v>14.44</v>
      </c>
      <c r="D34" s="1">
        <f t="shared" si="4"/>
        <v>21.83</v>
      </c>
      <c r="F34" s="1" t="s">
        <v>6</v>
      </c>
      <c r="G34" s="1">
        <v>38.85</v>
      </c>
      <c r="H34" s="1">
        <v>13.71</v>
      </c>
      <c r="I34" s="1">
        <v>36.82</v>
      </c>
      <c r="J34" s="1">
        <v>16.29</v>
      </c>
      <c r="K34" s="1">
        <v>33.49</v>
      </c>
      <c r="L34" s="1">
        <v>15.5</v>
      </c>
      <c r="M34" s="1">
        <v>29.27</v>
      </c>
      <c r="N34" s="1">
        <v>12.78</v>
      </c>
      <c r="Q34" s="1">
        <v>100</v>
      </c>
      <c r="R34" s="1">
        <v>21.83</v>
      </c>
      <c r="Y34" s="1">
        <v>100</v>
      </c>
      <c r="Z34" s="1">
        <v>14.44</v>
      </c>
    </row>
    <row r="35" spans="1:26">
      <c r="A35" s="1">
        <v>200</v>
      </c>
      <c r="B35" s="1">
        <v>54.44</v>
      </c>
      <c r="C35" s="1">
        <v>36.9</v>
      </c>
      <c r="D35" s="1">
        <f t="shared" si="4"/>
        <v>45.67</v>
      </c>
      <c r="F35" s="1" t="s">
        <v>5</v>
      </c>
      <c r="G35" s="1">
        <v>67.31</v>
      </c>
      <c r="H35" s="1">
        <v>7.34</v>
      </c>
      <c r="I35" s="1">
        <v>65.7</v>
      </c>
      <c r="J35" s="1">
        <v>11.22</v>
      </c>
      <c r="K35" s="1">
        <v>53.22</v>
      </c>
      <c r="M35" s="1">
        <v>53.07</v>
      </c>
      <c r="N35" s="1">
        <v>11.65</v>
      </c>
      <c r="Q35" s="1">
        <v>200</v>
      </c>
      <c r="R35" s="1">
        <v>45.67</v>
      </c>
      <c r="Y35" s="1">
        <v>200</v>
      </c>
      <c r="Z35" s="1">
        <v>36.9</v>
      </c>
    </row>
    <row r="36" spans="1:26">
      <c r="A36" s="1">
        <v>400</v>
      </c>
      <c r="B36" s="1">
        <v>97.19</v>
      </c>
      <c r="C36" s="1">
        <v>76.55</v>
      </c>
      <c r="D36" s="1">
        <f t="shared" si="4"/>
        <v>86.87</v>
      </c>
      <c r="F36" s="1" t="s">
        <v>7</v>
      </c>
      <c r="G36" s="1">
        <v>20.9</v>
      </c>
      <c r="H36" s="1">
        <v>0.81</v>
      </c>
      <c r="I36" s="1">
        <v>18.79</v>
      </c>
      <c r="J36" s="1">
        <v>1.37</v>
      </c>
      <c r="K36" s="1">
        <v>13.26</v>
      </c>
      <c r="L36" s="1">
        <v>0.76</v>
      </c>
      <c r="M36" s="1">
        <v>15.382999999999999</v>
      </c>
      <c r="N36" s="1">
        <v>3.05</v>
      </c>
      <c r="Q36" s="1">
        <v>400</v>
      </c>
      <c r="R36" s="1">
        <v>86.87</v>
      </c>
      <c r="Y36" s="1">
        <v>400</v>
      </c>
      <c r="Z36" s="1">
        <v>76.55</v>
      </c>
    </row>
    <row r="38" spans="1:26">
      <c r="B38" s="1" t="s">
        <v>5</v>
      </c>
      <c r="G38" s="1" t="s">
        <v>17</v>
      </c>
      <c r="H38" s="1" t="s">
        <v>18</v>
      </c>
      <c r="I38" s="1" t="s">
        <v>17</v>
      </c>
      <c r="J38" s="1" t="s">
        <v>18</v>
      </c>
      <c r="K38" s="1" t="s">
        <v>17</v>
      </c>
      <c r="L38" s="1" t="s">
        <v>18</v>
      </c>
      <c r="M38" s="1" t="s">
        <v>17</v>
      </c>
      <c r="N38" s="1" t="s">
        <v>18</v>
      </c>
      <c r="R38" s="1" t="s">
        <v>5</v>
      </c>
    </row>
    <row r="39" spans="1:26">
      <c r="A39" s="1" t="s">
        <v>1</v>
      </c>
      <c r="B39" s="1" t="s">
        <v>2</v>
      </c>
      <c r="C39" s="1" t="s">
        <v>2</v>
      </c>
      <c r="D39" s="1" t="s">
        <v>2</v>
      </c>
      <c r="F39" s="1" t="s">
        <v>0</v>
      </c>
      <c r="G39" s="1">
        <v>53.66</v>
      </c>
      <c r="H39" s="1">
        <v>61.71</v>
      </c>
      <c r="I39" s="1">
        <v>45.91</v>
      </c>
      <c r="J39" s="1">
        <v>66.28</v>
      </c>
      <c r="K39" s="1">
        <v>39.9</v>
      </c>
      <c r="L39" s="1">
        <v>60.52</v>
      </c>
      <c r="M39" s="1">
        <v>50.8</v>
      </c>
      <c r="N39" s="1">
        <v>57.37</v>
      </c>
      <c r="Q39" s="1" t="s">
        <v>1</v>
      </c>
      <c r="R39" s="1" t="s">
        <v>2</v>
      </c>
      <c r="Y39" s="1" t="s">
        <v>1</v>
      </c>
      <c r="Z39" s="1" t="s">
        <v>2</v>
      </c>
    </row>
    <row r="40" spans="1:26">
      <c r="A40" s="1">
        <v>12.5</v>
      </c>
      <c r="B40" s="1">
        <v>6.04</v>
      </c>
      <c r="C40" s="1">
        <v>3.16</v>
      </c>
      <c r="D40" s="1">
        <f>AVERAGE(B40:C40)</f>
        <v>4.5999999999999996</v>
      </c>
      <c r="F40" s="1" t="s">
        <v>3</v>
      </c>
      <c r="G40" s="1">
        <v>63.29</v>
      </c>
      <c r="H40" s="1">
        <v>60.61</v>
      </c>
      <c r="I40" s="1">
        <v>63.85</v>
      </c>
      <c r="J40" s="1">
        <v>54.93</v>
      </c>
      <c r="K40" s="1">
        <v>77.38</v>
      </c>
      <c r="L40" s="1">
        <v>67.88</v>
      </c>
      <c r="M40" s="1">
        <v>78.25</v>
      </c>
      <c r="N40" s="1">
        <v>67.319999999999993</v>
      </c>
      <c r="Q40" s="1">
        <v>12.5</v>
      </c>
      <c r="R40" s="1">
        <v>4.5999999999999996</v>
      </c>
      <c r="Y40" s="1">
        <v>12.5</v>
      </c>
      <c r="Z40" s="1">
        <v>3.16</v>
      </c>
    </row>
    <row r="41" spans="1:26">
      <c r="A41" s="1">
        <v>25</v>
      </c>
      <c r="B41" s="1">
        <v>15.53</v>
      </c>
      <c r="C41" s="1">
        <v>8.92</v>
      </c>
      <c r="D41" s="1">
        <f t="shared" ref="D41:D45" si="5">AVERAGE(B41:C41)</f>
        <v>12.225</v>
      </c>
      <c r="F41" s="1" t="s">
        <v>4</v>
      </c>
      <c r="G41" s="1">
        <v>17.84</v>
      </c>
      <c r="H41" s="1">
        <v>2.2999999999999998</v>
      </c>
      <c r="I41" s="1">
        <v>16.39</v>
      </c>
      <c r="J41" s="1">
        <v>4.03</v>
      </c>
      <c r="K41" s="1">
        <v>11.94</v>
      </c>
      <c r="L41" s="1">
        <v>3.45</v>
      </c>
      <c r="M41" s="1">
        <v>17.84</v>
      </c>
      <c r="Q41" s="1">
        <v>25</v>
      </c>
      <c r="R41" s="1">
        <v>12.225</v>
      </c>
      <c r="Y41" s="1">
        <v>25</v>
      </c>
      <c r="Z41" s="1">
        <v>8.92</v>
      </c>
    </row>
    <row r="42" spans="1:26">
      <c r="A42" s="1">
        <v>50</v>
      </c>
      <c r="B42" s="1">
        <v>30.78</v>
      </c>
      <c r="C42" s="1">
        <v>12.66</v>
      </c>
      <c r="D42" s="1">
        <f t="shared" si="5"/>
        <v>21.72</v>
      </c>
      <c r="F42" s="1" t="s">
        <v>6</v>
      </c>
      <c r="G42" s="1">
        <v>36.53</v>
      </c>
      <c r="H42" s="1">
        <v>27.31</v>
      </c>
      <c r="I42" s="1">
        <v>39.409999999999997</v>
      </c>
      <c r="J42" s="1">
        <v>23.67</v>
      </c>
      <c r="K42" s="1">
        <v>36.64</v>
      </c>
      <c r="L42" s="1">
        <v>32.909999999999997</v>
      </c>
      <c r="M42" s="1">
        <v>43.8</v>
      </c>
      <c r="N42" s="1">
        <v>32.14</v>
      </c>
      <c r="Q42" s="1">
        <v>50</v>
      </c>
      <c r="R42" s="1">
        <v>21.72</v>
      </c>
      <c r="Y42" s="1">
        <v>50</v>
      </c>
      <c r="Z42" s="1">
        <v>12.66</v>
      </c>
    </row>
    <row r="43" spans="1:26">
      <c r="A43" s="1">
        <v>100</v>
      </c>
      <c r="B43" s="1">
        <v>56.38</v>
      </c>
      <c r="C43" s="1">
        <v>32.64</v>
      </c>
      <c r="D43" s="1">
        <f t="shared" si="5"/>
        <v>44.510000000000005</v>
      </c>
      <c r="F43" s="1" t="s">
        <v>5</v>
      </c>
      <c r="G43" s="1">
        <v>73.069999999999993</v>
      </c>
      <c r="I43" s="1">
        <v>66.459999999999994</v>
      </c>
      <c r="J43" s="1">
        <v>21.03</v>
      </c>
      <c r="K43" s="1">
        <v>78.37</v>
      </c>
      <c r="L43" s="1">
        <v>18.690000000000001</v>
      </c>
      <c r="M43" s="1">
        <v>59.84</v>
      </c>
      <c r="N43" s="1">
        <v>18.72</v>
      </c>
      <c r="Q43" s="1">
        <v>100</v>
      </c>
      <c r="R43" s="1">
        <v>44.510000000000005</v>
      </c>
      <c r="Y43" s="1">
        <v>100</v>
      </c>
      <c r="Z43" s="1">
        <v>32.64</v>
      </c>
    </row>
    <row r="44" spans="1:26">
      <c r="A44" s="1">
        <v>200</v>
      </c>
      <c r="B44" s="1">
        <v>117.93</v>
      </c>
      <c r="C44" s="1">
        <v>78.819999999999993</v>
      </c>
      <c r="D44" s="1">
        <f t="shared" si="5"/>
        <v>98.375</v>
      </c>
      <c r="F44" s="1" t="s">
        <v>7</v>
      </c>
      <c r="G44" s="1">
        <v>19.25</v>
      </c>
      <c r="H44" s="1">
        <v>2.9</v>
      </c>
      <c r="I44" s="1">
        <v>17.739999999999998</v>
      </c>
      <c r="J44" s="1">
        <v>3.35</v>
      </c>
      <c r="K44" s="1">
        <v>18.59</v>
      </c>
      <c r="L44" s="1">
        <v>2.29</v>
      </c>
      <c r="M44" s="1">
        <v>19.87</v>
      </c>
      <c r="N44" s="1">
        <v>4.57</v>
      </c>
      <c r="Q44" s="1">
        <v>200</v>
      </c>
      <c r="R44" s="1">
        <v>98.375</v>
      </c>
      <c r="Y44" s="1">
        <v>200</v>
      </c>
      <c r="Z44" s="1">
        <v>78.819999999999993</v>
      </c>
    </row>
    <row r="45" spans="1:26">
      <c r="A45" s="1">
        <v>400</v>
      </c>
      <c r="B45" s="1">
        <v>216.32</v>
      </c>
      <c r="C45" s="1">
        <v>162.80000000000001</v>
      </c>
      <c r="D45" s="1">
        <f t="shared" si="5"/>
        <v>189.56</v>
      </c>
      <c r="Q45" s="1">
        <v>400</v>
      </c>
      <c r="R45" s="1">
        <v>189.56</v>
      </c>
      <c r="Y45" s="1">
        <v>400</v>
      </c>
      <c r="Z45" s="1">
        <v>162.80000000000001</v>
      </c>
    </row>
    <row r="46" spans="1:26">
      <c r="G46" s="1" t="s">
        <v>19</v>
      </c>
      <c r="H46" s="1" t="s">
        <v>20</v>
      </c>
      <c r="I46" s="1" t="s">
        <v>19</v>
      </c>
      <c r="J46" s="1" t="s">
        <v>20</v>
      </c>
      <c r="K46" s="1" t="s">
        <v>19</v>
      </c>
      <c r="L46" s="1" t="s">
        <v>20</v>
      </c>
      <c r="M46" s="1" t="s">
        <v>19</v>
      </c>
      <c r="N46" s="1" t="s">
        <v>20</v>
      </c>
    </row>
    <row r="47" spans="1:26">
      <c r="B47" s="1" t="s">
        <v>7</v>
      </c>
      <c r="F47" s="1" t="s">
        <v>0</v>
      </c>
      <c r="G47" s="1">
        <v>39.909999999999997</v>
      </c>
      <c r="H47" s="1">
        <v>1.17</v>
      </c>
      <c r="I47" s="1">
        <v>42.74</v>
      </c>
      <c r="J47" s="1">
        <v>2.72</v>
      </c>
      <c r="K47" s="1">
        <v>30.9</v>
      </c>
      <c r="L47" s="1">
        <v>2.34</v>
      </c>
      <c r="M47" s="1">
        <v>27.89</v>
      </c>
      <c r="N47" s="1">
        <v>1.51</v>
      </c>
      <c r="R47" s="1" t="s">
        <v>7</v>
      </c>
    </row>
    <row r="48" spans="1:26">
      <c r="A48" s="1" t="s">
        <v>1</v>
      </c>
      <c r="B48" s="1" t="s">
        <v>2</v>
      </c>
      <c r="C48" s="1" t="s">
        <v>2</v>
      </c>
      <c r="D48" s="1" t="s">
        <v>2</v>
      </c>
      <c r="F48" s="1" t="s">
        <v>3</v>
      </c>
      <c r="H48" s="1">
        <v>1.73</v>
      </c>
      <c r="I48" s="1">
        <v>56.96</v>
      </c>
      <c r="J48" s="1">
        <v>1.73</v>
      </c>
      <c r="K48" s="1">
        <v>40.26</v>
      </c>
      <c r="N48" s="1">
        <v>1.1499999999999999</v>
      </c>
      <c r="Q48" s="1" t="s">
        <v>1</v>
      </c>
      <c r="R48" s="1" t="s">
        <v>2</v>
      </c>
      <c r="Y48" s="1" t="s">
        <v>1</v>
      </c>
      <c r="Z48" s="1" t="s">
        <v>2</v>
      </c>
    </row>
    <row r="49" spans="1:26">
      <c r="A49" s="1">
        <v>12.5</v>
      </c>
      <c r="B49" s="1">
        <v>1.59</v>
      </c>
      <c r="C49" s="1">
        <v>1.98</v>
      </c>
      <c r="D49" s="1">
        <f>AVERAGE(B49:C49)</f>
        <v>1.7850000000000001</v>
      </c>
      <c r="F49" s="1" t="s">
        <v>4</v>
      </c>
      <c r="G49" s="1">
        <v>17.25</v>
      </c>
      <c r="H49" s="1">
        <v>0.57999999999999996</v>
      </c>
      <c r="I49" s="1">
        <v>11.51</v>
      </c>
      <c r="K49" s="1">
        <v>12.65</v>
      </c>
      <c r="M49" s="1">
        <v>12.37</v>
      </c>
      <c r="Q49" s="1">
        <v>12.5</v>
      </c>
      <c r="R49" s="1">
        <v>1.7850000000000001</v>
      </c>
      <c r="Y49" s="1">
        <v>12.5</v>
      </c>
      <c r="Z49" s="1">
        <v>1.98</v>
      </c>
    </row>
    <row r="50" spans="1:26">
      <c r="A50" s="1">
        <v>25</v>
      </c>
      <c r="B50" s="1">
        <v>4.7699999999999996</v>
      </c>
      <c r="C50" s="1">
        <v>3.68</v>
      </c>
      <c r="D50" s="1">
        <f t="shared" ref="D50:D54" si="6">AVERAGE(B50:C50)</f>
        <v>4.2249999999999996</v>
      </c>
      <c r="F50" s="1" t="s">
        <v>6</v>
      </c>
      <c r="G50" s="1">
        <v>43.52</v>
      </c>
      <c r="H50" s="1">
        <v>16.440000000000001</v>
      </c>
      <c r="I50" s="1">
        <v>32.39</v>
      </c>
      <c r="J50" s="1">
        <v>3.2</v>
      </c>
      <c r="K50" s="1">
        <v>28.42</v>
      </c>
      <c r="L50" s="1">
        <v>7.19</v>
      </c>
      <c r="M50" s="1">
        <v>27.96</v>
      </c>
      <c r="N50" s="1">
        <v>6.16</v>
      </c>
      <c r="Q50" s="1">
        <v>25</v>
      </c>
      <c r="R50" s="1">
        <v>4.2249999999999996</v>
      </c>
      <c r="Y50" s="1">
        <v>25</v>
      </c>
      <c r="Z50" s="1">
        <v>3.68</v>
      </c>
    </row>
    <row r="51" spans="1:26">
      <c r="A51" s="1">
        <v>50</v>
      </c>
      <c r="B51" s="1">
        <v>8.8699999999999992</v>
      </c>
      <c r="C51" s="1">
        <v>5.64</v>
      </c>
      <c r="D51" s="1">
        <f t="shared" si="6"/>
        <v>7.254999999999999</v>
      </c>
      <c r="F51" s="1" t="s">
        <v>5</v>
      </c>
      <c r="G51" s="1">
        <v>58.96</v>
      </c>
      <c r="H51" s="1">
        <v>3.16</v>
      </c>
      <c r="I51" s="1">
        <v>54.52</v>
      </c>
      <c r="K51" s="1">
        <v>54.65</v>
      </c>
      <c r="L51" s="1">
        <v>3.45</v>
      </c>
      <c r="M51" s="1">
        <v>56.38</v>
      </c>
      <c r="N51" s="1">
        <v>7.33</v>
      </c>
      <c r="Q51" s="1">
        <v>50</v>
      </c>
      <c r="R51" s="1">
        <v>7.254999999999999</v>
      </c>
      <c r="Y51" s="1">
        <v>50</v>
      </c>
      <c r="Z51" s="1">
        <v>5.64</v>
      </c>
    </row>
    <row r="52" spans="1:26">
      <c r="A52" s="1">
        <v>100</v>
      </c>
      <c r="B52" s="1">
        <v>20.27</v>
      </c>
      <c r="C52" s="1">
        <v>7.47</v>
      </c>
      <c r="D52" s="1">
        <f t="shared" si="6"/>
        <v>13.87</v>
      </c>
      <c r="F52" s="1" t="s">
        <v>7</v>
      </c>
      <c r="G52" s="1">
        <v>23.59</v>
      </c>
      <c r="H52" s="1">
        <v>0.28999999999999998</v>
      </c>
      <c r="I52" s="1">
        <v>12.58</v>
      </c>
      <c r="J52" s="1">
        <v>0.3</v>
      </c>
      <c r="K52" s="1">
        <v>17.3</v>
      </c>
      <c r="L52" s="1">
        <v>0.61</v>
      </c>
      <c r="M52" s="1">
        <v>12.94</v>
      </c>
      <c r="N52" s="1">
        <v>0.15</v>
      </c>
      <c r="Q52" s="1">
        <v>100</v>
      </c>
      <c r="R52" s="1">
        <v>13.87</v>
      </c>
      <c r="Y52" s="1">
        <v>100</v>
      </c>
      <c r="Z52" s="1">
        <v>7.47</v>
      </c>
    </row>
    <row r="53" spans="1:26">
      <c r="A53" s="1">
        <v>200</v>
      </c>
      <c r="B53" s="1">
        <v>30.71</v>
      </c>
      <c r="C53" s="1">
        <v>19.59</v>
      </c>
      <c r="D53" s="1">
        <f t="shared" si="6"/>
        <v>25.15</v>
      </c>
      <c r="Q53" s="1">
        <v>200</v>
      </c>
      <c r="R53" s="1">
        <v>25.15</v>
      </c>
      <c r="Y53" s="1">
        <v>200</v>
      </c>
      <c r="Z53" s="1">
        <v>19.59</v>
      </c>
    </row>
    <row r="54" spans="1:26">
      <c r="A54" s="1">
        <v>400</v>
      </c>
      <c r="B54" s="1">
        <v>74.069999999999993</v>
      </c>
      <c r="C54" s="1">
        <v>54.5</v>
      </c>
      <c r="D54" s="1">
        <f t="shared" si="6"/>
        <v>64.284999999999997</v>
      </c>
      <c r="G54" s="1" t="s">
        <v>21</v>
      </c>
      <c r="H54" s="1" t="s">
        <v>22</v>
      </c>
      <c r="I54" s="1" t="s">
        <v>21</v>
      </c>
      <c r="J54" s="1" t="s">
        <v>22</v>
      </c>
      <c r="K54" s="1" t="s">
        <v>21</v>
      </c>
      <c r="L54" s="1" t="s">
        <v>22</v>
      </c>
      <c r="M54" s="1" t="s">
        <v>21</v>
      </c>
      <c r="N54" s="1" t="s">
        <v>22</v>
      </c>
      <c r="Q54" s="1">
        <v>400</v>
      </c>
      <c r="R54" s="1">
        <v>64.284999999999997</v>
      </c>
      <c r="Y54" s="1">
        <v>400</v>
      </c>
      <c r="Z54" s="1">
        <v>54.5</v>
      </c>
    </row>
    <row r="55" spans="1:26">
      <c r="F55" s="1" t="s">
        <v>0</v>
      </c>
      <c r="G55" s="1">
        <v>24.16</v>
      </c>
      <c r="H55" s="1">
        <v>0.36</v>
      </c>
      <c r="I55" s="1">
        <v>24.29</v>
      </c>
      <c r="J55" s="1">
        <v>0.42</v>
      </c>
      <c r="K55" s="1">
        <v>18.28</v>
      </c>
      <c r="M55" s="1">
        <v>17.29</v>
      </c>
      <c r="N55" s="1">
        <v>0.54</v>
      </c>
    </row>
    <row r="56" spans="1:26">
      <c r="F56" s="1" t="s">
        <v>3</v>
      </c>
      <c r="G56" s="1">
        <v>41.11</v>
      </c>
      <c r="H56" s="1">
        <v>0.28999999999999998</v>
      </c>
      <c r="I56" s="1">
        <v>40.28</v>
      </c>
      <c r="J56" s="1">
        <v>0.28999999999999998</v>
      </c>
      <c r="K56" s="1">
        <v>24.48</v>
      </c>
      <c r="L56" s="1">
        <v>0.28999999999999998</v>
      </c>
      <c r="M56" s="1">
        <v>29.04</v>
      </c>
      <c r="N56" s="1">
        <v>0.57999999999999996</v>
      </c>
    </row>
    <row r="57" spans="1:26">
      <c r="F57" s="1" t="s">
        <v>4</v>
      </c>
      <c r="G57" s="1">
        <v>14.1</v>
      </c>
      <c r="I57" s="1">
        <v>11.51</v>
      </c>
      <c r="K57" s="1">
        <v>7.48</v>
      </c>
      <c r="L57" s="1">
        <v>0.28999999999999998</v>
      </c>
      <c r="M57" s="1">
        <v>7.19</v>
      </c>
    </row>
    <row r="58" spans="1:26">
      <c r="F58" s="1" t="s">
        <v>6</v>
      </c>
      <c r="G58" s="1">
        <v>25.37</v>
      </c>
      <c r="I58" s="1">
        <v>28.39</v>
      </c>
      <c r="J58" s="1">
        <v>4.0999999999999996</v>
      </c>
      <c r="K58" s="1">
        <v>23.23</v>
      </c>
      <c r="L58" s="1">
        <v>2.59</v>
      </c>
      <c r="M58" s="1">
        <v>25.7</v>
      </c>
      <c r="N58" s="1">
        <v>5.91</v>
      </c>
    </row>
    <row r="59" spans="1:26">
      <c r="F59" s="1" t="s">
        <v>5</v>
      </c>
      <c r="G59" s="1">
        <v>52.64</v>
      </c>
      <c r="I59" s="1">
        <v>55.09</v>
      </c>
      <c r="J59" s="1">
        <v>8.34</v>
      </c>
      <c r="K59" s="1">
        <v>35.090000000000003</v>
      </c>
      <c r="M59" s="1">
        <v>38.35</v>
      </c>
      <c r="N59" s="1">
        <v>7.48</v>
      </c>
    </row>
    <row r="60" spans="1:26">
      <c r="F60" s="1" t="s">
        <v>7</v>
      </c>
      <c r="G60" s="1">
        <v>12.35</v>
      </c>
      <c r="H60" s="1">
        <v>0.15</v>
      </c>
      <c r="I60" s="1">
        <v>14.02</v>
      </c>
      <c r="K60" s="1">
        <v>13.31</v>
      </c>
      <c r="L60" s="1">
        <v>0.28999999999999998</v>
      </c>
      <c r="M60" s="1">
        <v>10.67</v>
      </c>
      <c r="N60" s="1">
        <v>0.57999999999999996</v>
      </c>
    </row>
    <row r="65" spans="3:30">
      <c r="L65" s="1" t="s">
        <v>26</v>
      </c>
    </row>
    <row r="66" spans="3:30">
      <c r="D66" s="1" t="s">
        <v>8</v>
      </c>
      <c r="E66" s="1" t="s">
        <v>9</v>
      </c>
      <c r="F66" s="1" t="s">
        <v>8</v>
      </c>
      <c r="G66" s="1" t="s">
        <v>9</v>
      </c>
      <c r="H66" s="1" t="s">
        <v>8</v>
      </c>
      <c r="I66" s="1" t="s">
        <v>9</v>
      </c>
      <c r="J66" s="1" t="s">
        <v>8</v>
      </c>
      <c r="K66" s="1" t="s">
        <v>9</v>
      </c>
      <c r="L66" s="1" t="s">
        <v>8</v>
      </c>
      <c r="M66" s="1" t="s">
        <v>9</v>
      </c>
      <c r="N66" s="1" t="s">
        <v>8</v>
      </c>
      <c r="O66" s="1" t="s">
        <v>9</v>
      </c>
      <c r="P66" s="1" t="s">
        <v>8</v>
      </c>
      <c r="Q66" s="1" t="s">
        <v>9</v>
      </c>
      <c r="R66" s="1" t="s">
        <v>8</v>
      </c>
      <c r="S66" s="1" t="s">
        <v>9</v>
      </c>
      <c r="V66" s="3"/>
      <c r="W66" s="5" t="s">
        <v>24</v>
      </c>
      <c r="X66" s="5"/>
      <c r="Y66" s="5"/>
      <c r="Z66" s="5"/>
      <c r="AA66" s="5" t="s">
        <v>25</v>
      </c>
      <c r="AB66" s="5"/>
      <c r="AC66" s="5"/>
      <c r="AD66" s="5"/>
    </row>
    <row r="67" spans="3:30">
      <c r="C67" s="1" t="s">
        <v>0</v>
      </c>
      <c r="D67" s="1">
        <v>69.06</v>
      </c>
      <c r="E67" s="1">
        <v>71.44</v>
      </c>
      <c r="F67" s="1">
        <v>63.95</v>
      </c>
      <c r="G67" s="1">
        <v>55.54</v>
      </c>
      <c r="H67" s="1">
        <v>55.31</v>
      </c>
      <c r="I67" s="1">
        <v>57.97</v>
      </c>
      <c r="J67" s="1">
        <v>74.09</v>
      </c>
      <c r="K67" s="1">
        <v>47.54</v>
      </c>
      <c r="L67" s="1">
        <f>(D67-0.944)/0.2397</f>
        <v>284.17188151856487</v>
      </c>
      <c r="M67" s="1">
        <f t="shared" ref="M67:S67" si="7">(E67-0.944)/0.2397</f>
        <v>294.10095953274924</v>
      </c>
      <c r="N67" s="1">
        <f t="shared" si="7"/>
        <v>262.85356695869837</v>
      </c>
      <c r="O67" s="1">
        <f t="shared" si="7"/>
        <v>227.76804338756779</v>
      </c>
      <c r="P67" s="1">
        <f t="shared" si="7"/>
        <v>226.80851063829786</v>
      </c>
      <c r="Q67" s="1">
        <f t="shared" si="7"/>
        <v>237.90571547768042</v>
      </c>
      <c r="R67" s="1">
        <f t="shared" si="7"/>
        <v>305.15644555694621</v>
      </c>
      <c r="S67" s="1">
        <f t="shared" si="7"/>
        <v>194.3929912390488</v>
      </c>
      <c r="V67" s="4" t="s">
        <v>0</v>
      </c>
      <c r="W67" s="2">
        <v>284.17188149999998</v>
      </c>
      <c r="X67" s="2">
        <v>262.85359999999997</v>
      </c>
      <c r="Y67" s="2">
        <v>226.80850000000001</v>
      </c>
      <c r="Z67" s="2">
        <v>229.8227</v>
      </c>
      <c r="AA67" s="2">
        <v>294.101</v>
      </c>
      <c r="AB67" s="2">
        <v>227.768</v>
      </c>
      <c r="AC67" s="2">
        <v>237.9057</v>
      </c>
      <c r="AD67" s="2">
        <v>218.5419</v>
      </c>
    </row>
    <row r="68" spans="3:30">
      <c r="C68" s="1" t="s">
        <v>3</v>
      </c>
      <c r="D68" s="1">
        <v>91.48</v>
      </c>
      <c r="E68" s="1">
        <v>101.11</v>
      </c>
      <c r="F68" s="1">
        <v>107.58</v>
      </c>
      <c r="G68" s="1">
        <v>107.5</v>
      </c>
      <c r="H68" s="1">
        <v>90.54</v>
      </c>
      <c r="I68" s="1">
        <v>112.9</v>
      </c>
      <c r="J68" s="1">
        <v>107.22</v>
      </c>
      <c r="K68" s="1">
        <v>91.05</v>
      </c>
      <c r="L68" s="1">
        <f>(D68-6.3358)/0.6189</f>
        <v>137.57343674260784</v>
      </c>
      <c r="M68" s="1">
        <f t="shared" ref="M68:S68" si="8">(E68-6.3358)/0.6189</f>
        <v>153.13330101793503</v>
      </c>
      <c r="N68" s="1">
        <f t="shared" si="8"/>
        <v>163.58733236387138</v>
      </c>
      <c r="O68" s="1">
        <f t="shared" si="8"/>
        <v>163.45807077072223</v>
      </c>
      <c r="P68" s="1">
        <f t="shared" si="8"/>
        <v>136.0546130231055</v>
      </c>
      <c r="Q68" s="1">
        <f t="shared" si="8"/>
        <v>172.1832283082889</v>
      </c>
      <c r="R68" s="1">
        <f t="shared" si="8"/>
        <v>163.00565519470027</v>
      </c>
      <c r="S68" s="1">
        <f t="shared" si="8"/>
        <v>136.87865567943123</v>
      </c>
      <c r="V68" s="4" t="s">
        <v>3</v>
      </c>
      <c r="W68" s="2">
        <v>137.5734367</v>
      </c>
      <c r="X68" s="2">
        <v>163.5873</v>
      </c>
      <c r="Y68" s="2">
        <v>136.05459999999999</v>
      </c>
      <c r="Z68" s="2">
        <v>163.00569999999999</v>
      </c>
      <c r="AA68" s="2">
        <v>153.13329999999999</v>
      </c>
      <c r="AB68" s="2">
        <v>163.4581</v>
      </c>
      <c r="AC68" s="2">
        <v>172.1832</v>
      </c>
      <c r="AD68" s="2">
        <v>136.87870000000001</v>
      </c>
    </row>
    <row r="69" spans="3:30">
      <c r="C69" s="1" t="s">
        <v>7</v>
      </c>
      <c r="D69" s="1">
        <v>24.24</v>
      </c>
      <c r="E69" s="1">
        <v>17.96</v>
      </c>
      <c r="F69" s="1">
        <v>26.78</v>
      </c>
      <c r="G69" s="1">
        <v>17.829999999999998</v>
      </c>
      <c r="H69" s="1">
        <v>19.309999999999999</v>
      </c>
      <c r="I69" s="1">
        <v>16.829999999999998</v>
      </c>
      <c r="J69" s="1">
        <v>31</v>
      </c>
      <c r="K69" s="1">
        <v>15.24</v>
      </c>
      <c r="L69" s="1">
        <f>(D69+0.4622)/0.1817</f>
        <v>135.95046780407264</v>
      </c>
      <c r="M69" s="1">
        <f t="shared" ref="M69:S69" si="9">(E69+0.4622)/0.1817</f>
        <v>101.38800220143094</v>
      </c>
      <c r="N69" s="1">
        <f t="shared" si="9"/>
        <v>149.92955421023666</v>
      </c>
      <c r="O69" s="1">
        <f t="shared" si="9"/>
        <v>100.67253714914693</v>
      </c>
      <c r="P69" s="1">
        <f t="shared" si="9"/>
        <v>108.81783159053384</v>
      </c>
      <c r="Q69" s="1">
        <f t="shared" si="9"/>
        <v>95.168959823885515</v>
      </c>
      <c r="R69" s="1">
        <f t="shared" si="9"/>
        <v>173.15465052283983</v>
      </c>
      <c r="S69" s="1">
        <f t="shared" si="9"/>
        <v>86.418271876719871</v>
      </c>
      <c r="V69" s="4" t="s">
        <v>7</v>
      </c>
      <c r="W69" s="2">
        <v>87.423000000000002</v>
      </c>
      <c r="X69" s="2">
        <v>100.8989</v>
      </c>
      <c r="Y69" s="2">
        <v>108.81780000000001</v>
      </c>
      <c r="Z69" s="2">
        <v>96.562740000000005</v>
      </c>
      <c r="AA69" s="2">
        <v>101.38800000000001</v>
      </c>
      <c r="AB69" s="2">
        <v>100.6725</v>
      </c>
      <c r="AC69" s="2">
        <v>95.168959999999998</v>
      </c>
      <c r="AD69" s="2">
        <v>86.418270000000007</v>
      </c>
    </row>
    <row r="70" spans="3:30">
      <c r="C70" s="1" t="s">
        <v>6</v>
      </c>
      <c r="D70" s="1">
        <v>52.47</v>
      </c>
      <c r="E70" s="1">
        <v>53.32</v>
      </c>
      <c r="F70" s="1">
        <v>52.61</v>
      </c>
      <c r="G70" s="1">
        <v>59.7</v>
      </c>
      <c r="H70" s="1">
        <v>42.38</v>
      </c>
      <c r="I70" s="1">
        <v>60.18</v>
      </c>
      <c r="J70" s="1">
        <v>63.43</v>
      </c>
      <c r="K70" s="1">
        <v>46.31</v>
      </c>
      <c r="L70" s="1">
        <f>(D70-1.0887)/0.2464</f>
        <v>208.52800324675323</v>
      </c>
      <c r="M70" s="1">
        <f t="shared" ref="M70:S70" si="10">(E70-1.0887)/0.2464</f>
        <v>211.97767857142856</v>
      </c>
      <c r="N70" s="1">
        <f t="shared" si="10"/>
        <v>209.09618506493504</v>
      </c>
      <c r="O70" s="1">
        <f t="shared" si="10"/>
        <v>237.87053571428569</v>
      </c>
      <c r="P70" s="1">
        <f t="shared" si="10"/>
        <v>167.5783279220779</v>
      </c>
      <c r="Q70" s="1">
        <f t="shared" si="10"/>
        <v>239.81858766233765</v>
      </c>
      <c r="R70" s="1">
        <f t="shared" si="10"/>
        <v>253.00852272727272</v>
      </c>
      <c r="S70" s="1">
        <f t="shared" si="10"/>
        <v>183.52800324675323</v>
      </c>
      <c r="V70" s="4" t="s">
        <v>6</v>
      </c>
      <c r="W70" s="2">
        <v>208.5280032</v>
      </c>
      <c r="X70" s="2">
        <v>209.09620000000001</v>
      </c>
      <c r="Y70" s="2">
        <v>167.57830000000001</v>
      </c>
      <c r="Z70" s="2">
        <v>253.0085</v>
      </c>
      <c r="AA70" s="2">
        <v>211.9777</v>
      </c>
      <c r="AB70" s="2">
        <v>237.87049999999999</v>
      </c>
      <c r="AC70" s="2">
        <v>239.8186</v>
      </c>
      <c r="AD70" s="2">
        <v>183.52799999999999</v>
      </c>
    </row>
    <row r="71" spans="3:30">
      <c r="C71" s="1" t="s">
        <v>5</v>
      </c>
      <c r="D71" s="1">
        <v>89.45</v>
      </c>
      <c r="E71" s="1">
        <v>120.38</v>
      </c>
      <c r="F71" s="1">
        <v>96.64</v>
      </c>
      <c r="G71" s="1">
        <v>107.02</v>
      </c>
      <c r="H71" s="1">
        <v>70.489999999999995</v>
      </c>
      <c r="I71" s="1">
        <v>105.44</v>
      </c>
      <c r="J71" s="1">
        <v>99.38</v>
      </c>
      <c r="K71" s="1">
        <v>97.8</v>
      </c>
      <c r="L71" s="1">
        <f>(D71-2.6496)/0.5423</f>
        <v>160.05974552830537</v>
      </c>
      <c r="M71" s="1">
        <f t="shared" ref="M71:S71" si="11">(E71-2.6496)/0.5423</f>
        <v>217.09459708648347</v>
      </c>
      <c r="N71" s="1">
        <f t="shared" si="11"/>
        <v>173.31808961829245</v>
      </c>
      <c r="O71" s="1">
        <f t="shared" si="11"/>
        <v>192.45878664945599</v>
      </c>
      <c r="P71" s="1">
        <f t="shared" si="11"/>
        <v>125.097547482943</v>
      </c>
      <c r="Q71" s="1">
        <f t="shared" si="11"/>
        <v>189.5452701456758</v>
      </c>
      <c r="R71" s="1">
        <f t="shared" si="11"/>
        <v>178.3706435552277</v>
      </c>
      <c r="S71" s="1">
        <f t="shared" si="11"/>
        <v>175.45712705144751</v>
      </c>
      <c r="V71" s="4" t="s">
        <v>5</v>
      </c>
      <c r="W71" s="2">
        <v>140.05974549999999</v>
      </c>
      <c r="X71" s="2">
        <v>125.0975</v>
      </c>
      <c r="Y71" s="2">
        <v>143.31809999999999</v>
      </c>
      <c r="Z71" s="2">
        <v>123.1521</v>
      </c>
      <c r="AA71" s="2">
        <v>132.00129999999999</v>
      </c>
      <c r="AB71" s="2">
        <v>140.5</v>
      </c>
      <c r="AC71" s="2">
        <v>123.4</v>
      </c>
      <c r="AD71" s="2">
        <v>115.4571</v>
      </c>
    </row>
    <row r="72" spans="3:30">
      <c r="C72" s="1" t="s">
        <v>4</v>
      </c>
      <c r="E72" s="1">
        <v>16.68</v>
      </c>
      <c r="F72" s="1">
        <v>27.62</v>
      </c>
      <c r="G72" s="1">
        <v>13.81</v>
      </c>
      <c r="H72" s="1">
        <v>21</v>
      </c>
      <c r="I72" s="1">
        <v>15.25</v>
      </c>
      <c r="J72" s="1">
        <v>31.64</v>
      </c>
      <c r="K72" s="1">
        <v>9.7799999999999994</v>
      </c>
      <c r="L72" s="1">
        <f>(D72+0.081)/1.1784</f>
        <v>6.8737270875763756E-2</v>
      </c>
      <c r="M72" s="1">
        <f t="shared" ref="M72:S72" si="12">(E72+0.081)/1.1784</f>
        <v>14.223523421588595</v>
      </c>
      <c r="N72" s="1">
        <f t="shared" si="12"/>
        <v>23.507298031228789</v>
      </c>
      <c r="O72" s="1">
        <f t="shared" si="12"/>
        <v>11.788017651052275</v>
      </c>
      <c r="P72" s="1">
        <f t="shared" si="12"/>
        <v>17.889511201629329</v>
      </c>
      <c r="Q72" s="1">
        <f t="shared" si="12"/>
        <v>13.01001357773252</v>
      </c>
      <c r="R72" s="1">
        <f t="shared" si="12"/>
        <v>26.91870332654447</v>
      </c>
      <c r="S72" s="1">
        <f t="shared" si="12"/>
        <v>8.3681262729124235</v>
      </c>
      <c r="V72" s="4" t="s">
        <v>4</v>
      </c>
      <c r="W72" s="2">
        <v>6.8737271000000003E-2</v>
      </c>
      <c r="X72" s="2">
        <v>23.507300000000001</v>
      </c>
      <c r="Y72" s="2">
        <v>17.889510000000001</v>
      </c>
      <c r="Z72" s="2">
        <v>26.918700000000001</v>
      </c>
      <c r="AA72" s="2">
        <v>14.223520000000001</v>
      </c>
      <c r="AB72" s="2">
        <v>11.788019999999999</v>
      </c>
      <c r="AC72" s="2">
        <v>13.010009999999999</v>
      </c>
      <c r="AD72" s="2">
        <v>8.3681260000000002</v>
      </c>
    </row>
    <row r="76" spans="3:30">
      <c r="D76" s="1" t="s">
        <v>10</v>
      </c>
      <c r="E76" s="1" t="s">
        <v>11</v>
      </c>
      <c r="F76" s="1" t="s">
        <v>10</v>
      </c>
      <c r="G76" s="1" t="s">
        <v>11</v>
      </c>
      <c r="H76" s="1" t="s">
        <v>10</v>
      </c>
      <c r="I76" s="1" t="s">
        <v>11</v>
      </c>
      <c r="J76" s="1" t="s">
        <v>10</v>
      </c>
      <c r="K76" s="1" t="s">
        <v>11</v>
      </c>
      <c r="L76" s="1" t="s">
        <v>10</v>
      </c>
      <c r="M76" s="1" t="s">
        <v>11</v>
      </c>
      <c r="N76" s="1" t="s">
        <v>10</v>
      </c>
      <c r="O76" s="1" t="s">
        <v>11</v>
      </c>
      <c r="P76" s="1" t="s">
        <v>10</v>
      </c>
      <c r="Q76" s="1" t="s">
        <v>11</v>
      </c>
      <c r="R76" s="1" t="s">
        <v>10</v>
      </c>
      <c r="S76" s="1" t="s">
        <v>11</v>
      </c>
      <c r="V76" s="3"/>
      <c r="W76" s="5" t="s">
        <v>24</v>
      </c>
      <c r="X76" s="5"/>
      <c r="Y76" s="5"/>
      <c r="Z76" s="5"/>
      <c r="AA76" s="5" t="s">
        <v>25</v>
      </c>
      <c r="AB76" s="5"/>
      <c r="AC76" s="5"/>
      <c r="AD76" s="5"/>
    </row>
    <row r="77" spans="3:30">
      <c r="C77" s="1" t="s">
        <v>0</v>
      </c>
      <c r="D77" s="1">
        <v>60.39</v>
      </c>
      <c r="E77" s="1">
        <v>4.8899999999999997</v>
      </c>
      <c r="F77" s="1">
        <v>62.22</v>
      </c>
      <c r="G77" s="1">
        <v>12.43</v>
      </c>
      <c r="H77" s="1">
        <v>46.64</v>
      </c>
      <c r="I77" s="1">
        <v>11.9</v>
      </c>
      <c r="J77" s="1">
        <v>54.88</v>
      </c>
      <c r="K77" s="1">
        <v>18.809999999999999</v>
      </c>
      <c r="L77" s="1">
        <f>(D77-0.944)/0.2397</f>
        <v>248.00166875260743</v>
      </c>
      <c r="M77" s="1">
        <f t="shared" ref="M77:S77" si="13">(E77-0.944)/0.2397</f>
        <v>16.462244472256987</v>
      </c>
      <c r="N77" s="1">
        <f t="shared" si="13"/>
        <v>255.63621193158113</v>
      </c>
      <c r="O77" s="1">
        <f t="shared" si="13"/>
        <v>47.918231122236129</v>
      </c>
      <c r="P77" s="1">
        <f t="shared" si="13"/>
        <v>190.63829787234042</v>
      </c>
      <c r="Q77" s="1">
        <f t="shared" si="13"/>
        <v>45.707133917396746</v>
      </c>
      <c r="R77" s="1">
        <f t="shared" si="13"/>
        <v>225.01460158531498</v>
      </c>
      <c r="S77" s="1">
        <f t="shared" si="13"/>
        <v>74.534835210680015</v>
      </c>
      <c r="V77" s="4" t="s">
        <v>0</v>
      </c>
      <c r="W77" s="2">
        <v>248.0016688</v>
      </c>
      <c r="X77" s="2">
        <v>190.63829999999999</v>
      </c>
      <c r="Y77" s="2">
        <v>255.6362</v>
      </c>
      <c r="Z77" s="2">
        <v>225.0146</v>
      </c>
      <c r="AA77" s="2">
        <v>16.462240000000001</v>
      </c>
      <c r="AB77" s="2">
        <v>47.918230000000001</v>
      </c>
      <c r="AC77" s="2">
        <v>45.707129999999999</v>
      </c>
      <c r="AD77" s="2">
        <v>74.534840000000003</v>
      </c>
    </row>
    <row r="78" spans="3:30">
      <c r="C78" s="1" t="s">
        <v>3</v>
      </c>
      <c r="D78" s="1">
        <v>95.78</v>
      </c>
      <c r="F78" s="1">
        <v>106.58</v>
      </c>
      <c r="G78" s="1">
        <v>13.23</v>
      </c>
      <c r="H78" s="1">
        <v>71.87</v>
      </c>
      <c r="I78" s="1">
        <v>14.38</v>
      </c>
      <c r="J78" s="1">
        <v>78.209999999999994</v>
      </c>
      <c r="K78" s="1">
        <v>27.9</v>
      </c>
      <c r="L78" s="1">
        <f>(D78-6.3358)/0.6189</f>
        <v>144.52124737437387</v>
      </c>
      <c r="M78" s="1">
        <f t="shared" ref="M78:S78" si="14">(E78-6.3358)/0.6189</f>
        <v>-10.237195023428663</v>
      </c>
      <c r="N78" s="1">
        <f t="shared" si="14"/>
        <v>161.97156244950719</v>
      </c>
      <c r="O78" s="1">
        <f t="shared" si="14"/>
        <v>11.13944094360963</v>
      </c>
      <c r="P78" s="1">
        <f t="shared" si="14"/>
        <v>105.888188721926</v>
      </c>
      <c r="Q78" s="1">
        <f t="shared" si="14"/>
        <v>12.997576345128454</v>
      </c>
      <c r="R78" s="1">
        <f t="shared" si="14"/>
        <v>116.13216997899497</v>
      </c>
      <c r="S78" s="1">
        <f t="shared" si="14"/>
        <v>34.842785587332365</v>
      </c>
      <c r="V78" s="4" t="s">
        <v>3</v>
      </c>
      <c r="W78" s="2">
        <v>144.52124739999999</v>
      </c>
      <c r="X78" s="2">
        <v>105.8882</v>
      </c>
      <c r="Y78" s="2">
        <v>161.9716</v>
      </c>
      <c r="Z78" s="2">
        <v>116.1322</v>
      </c>
      <c r="AA78" s="2">
        <v>20.323</v>
      </c>
      <c r="AB78" s="2">
        <v>11.13944</v>
      </c>
      <c r="AC78" s="2">
        <v>12.997579999999999</v>
      </c>
      <c r="AD78" s="2">
        <v>34.842790000000001</v>
      </c>
    </row>
    <row r="79" spans="3:30">
      <c r="C79" s="1" t="s">
        <v>7</v>
      </c>
      <c r="D79" s="1">
        <v>26.26</v>
      </c>
      <c r="E79" s="1">
        <v>0.98</v>
      </c>
      <c r="F79" s="1">
        <v>23.6</v>
      </c>
      <c r="G79" s="1">
        <v>2.59</v>
      </c>
      <c r="H79" s="1">
        <v>19.54</v>
      </c>
      <c r="I79" s="1">
        <v>3.81</v>
      </c>
      <c r="J79" s="1">
        <v>25.52</v>
      </c>
      <c r="K79" s="1">
        <v>6.21</v>
      </c>
      <c r="L79" s="1">
        <f>(D79+0.4622)/0.1817</f>
        <v>147.06769400110073</v>
      </c>
      <c r="M79" s="1">
        <f t="shared" ref="M79:S79" si="15">(E79+0.4622)/0.1817</f>
        <v>7.9372592184920192</v>
      </c>
      <c r="N79" s="1">
        <f t="shared" si="15"/>
        <v>132.42817831590534</v>
      </c>
      <c r="O79" s="1">
        <f t="shared" si="15"/>
        <v>16.798018712162907</v>
      </c>
      <c r="P79" s="1">
        <f t="shared" si="15"/>
        <v>110.08365437534397</v>
      </c>
      <c r="Q79" s="1">
        <f t="shared" si="15"/>
        <v>23.512383048981835</v>
      </c>
      <c r="R79" s="1">
        <f t="shared" si="15"/>
        <v>142.99504678040725</v>
      </c>
      <c r="S79" s="1">
        <f t="shared" si="15"/>
        <v>36.720968629609246</v>
      </c>
      <c r="V79" s="4" t="s">
        <v>4</v>
      </c>
      <c r="W79" s="2">
        <v>87.423000000000002</v>
      </c>
      <c r="X79" s="2">
        <v>96.562740000000005</v>
      </c>
      <c r="Y79" s="2">
        <v>112.4282</v>
      </c>
      <c r="Z79" s="2">
        <v>110.08369999999999</v>
      </c>
      <c r="AA79" s="2">
        <v>7.9372590000000001</v>
      </c>
      <c r="AB79" s="2">
        <v>16.798020000000001</v>
      </c>
      <c r="AC79" s="2">
        <v>23.51238</v>
      </c>
      <c r="AD79" s="2">
        <v>36.720970000000001</v>
      </c>
    </row>
    <row r="80" spans="3:30">
      <c r="C80" s="1" t="s">
        <v>6</v>
      </c>
      <c r="D80" s="1">
        <v>45.11</v>
      </c>
      <c r="E80" s="1">
        <v>6.57</v>
      </c>
      <c r="F80" s="1">
        <v>50.03</v>
      </c>
      <c r="G80" s="1">
        <v>18.47</v>
      </c>
      <c r="H80" s="1">
        <v>41.58</v>
      </c>
      <c r="I80" s="1">
        <v>13.1</v>
      </c>
      <c r="J80" s="1">
        <v>51.24</v>
      </c>
      <c r="K80" s="1">
        <v>25.16</v>
      </c>
      <c r="L80" s="1">
        <f>(D80-1.0887)/0.2464</f>
        <v>178.65787337662334</v>
      </c>
      <c r="M80" s="1">
        <f t="shared" ref="M80:S80" si="16">(E80-1.0887)/0.2464</f>
        <v>22.245535714285715</v>
      </c>
      <c r="N80" s="1">
        <f t="shared" si="16"/>
        <v>198.62540584415584</v>
      </c>
      <c r="O80" s="1">
        <f t="shared" si="16"/>
        <v>70.540990259740255</v>
      </c>
      <c r="P80" s="1">
        <f t="shared" si="16"/>
        <v>164.33157467532465</v>
      </c>
      <c r="Q80" s="1">
        <f t="shared" si="16"/>
        <v>48.747159090909093</v>
      </c>
      <c r="R80" s="1">
        <f t="shared" si="16"/>
        <v>203.53612012987011</v>
      </c>
      <c r="S80" s="1">
        <f t="shared" si="16"/>
        <v>97.691964285714292</v>
      </c>
      <c r="V80" s="4" t="s">
        <v>6</v>
      </c>
      <c r="W80" s="2">
        <v>178.6578734</v>
      </c>
      <c r="X80" s="2">
        <v>164.33160000000001</v>
      </c>
      <c r="Y80" s="2">
        <v>198.62540000000001</v>
      </c>
      <c r="Z80" s="2">
        <v>203.5361</v>
      </c>
      <c r="AA80" s="2">
        <v>22.245539999999998</v>
      </c>
      <c r="AB80" s="2">
        <v>70.540989999999994</v>
      </c>
      <c r="AC80" s="2">
        <v>48.747160000000001</v>
      </c>
      <c r="AD80" s="2">
        <v>97.691959999999995</v>
      </c>
    </row>
    <row r="81" spans="3:30">
      <c r="C81" s="1" t="s">
        <v>5</v>
      </c>
      <c r="D81" s="1">
        <v>92.34</v>
      </c>
      <c r="E81" s="1">
        <v>16.97</v>
      </c>
      <c r="F81" s="1">
        <v>78.099999999999994</v>
      </c>
      <c r="G81" s="1">
        <v>14.38</v>
      </c>
      <c r="H81" s="1">
        <v>65.59</v>
      </c>
      <c r="I81" s="1">
        <v>12.69</v>
      </c>
      <c r="J81" s="1">
        <v>83.43</v>
      </c>
      <c r="K81" s="1">
        <v>38.979999999999997</v>
      </c>
      <c r="L81" s="1">
        <f>(D81-2.6496)/0.5423</f>
        <v>165.38889913332105</v>
      </c>
      <c r="M81" s="1">
        <f t="shared" ref="M81:S81" si="17">(E81-2.6496)/0.5423</f>
        <v>26.406785911856904</v>
      </c>
      <c r="N81" s="1">
        <f t="shared" si="17"/>
        <v>139.13037064355521</v>
      </c>
      <c r="O81" s="1">
        <f t="shared" si="17"/>
        <v>21.630831643002029</v>
      </c>
      <c r="P81" s="1">
        <f t="shared" si="17"/>
        <v>116.06195832565001</v>
      </c>
      <c r="Q81" s="1">
        <f t="shared" si="17"/>
        <v>18.514475382629541</v>
      </c>
      <c r="R81" s="1">
        <f t="shared" si="17"/>
        <v>148.95887884934538</v>
      </c>
      <c r="S81" s="1">
        <f t="shared" si="17"/>
        <v>66.993177208187348</v>
      </c>
      <c r="V81" s="4" t="s">
        <v>5</v>
      </c>
      <c r="W81" s="2">
        <v>165.3888991</v>
      </c>
      <c r="X81" s="2">
        <v>116.062</v>
      </c>
      <c r="Y81" s="2">
        <v>139.13040000000001</v>
      </c>
      <c r="Z81" s="2">
        <v>148.9589</v>
      </c>
      <c r="AA81" s="2">
        <v>26.406790000000001</v>
      </c>
      <c r="AB81" s="2">
        <v>21.63083</v>
      </c>
      <c r="AC81" s="2">
        <v>18.514479999999999</v>
      </c>
      <c r="AD81" s="2">
        <v>66.993179999999995</v>
      </c>
    </row>
    <row r="82" spans="3:30">
      <c r="C82" s="1" t="s">
        <v>4</v>
      </c>
      <c r="D82" s="1">
        <v>19.420000000000002</v>
      </c>
      <c r="E82" s="1">
        <v>1.73</v>
      </c>
      <c r="F82" s="1">
        <v>21.86</v>
      </c>
      <c r="G82" s="1">
        <v>20.100000000000001</v>
      </c>
      <c r="H82" s="1">
        <v>19.27</v>
      </c>
      <c r="I82" s="1">
        <v>3.45</v>
      </c>
      <c r="K82" s="1">
        <v>4.8899999999999997</v>
      </c>
      <c r="L82" s="1">
        <f>(D82+0.081)/1.1784</f>
        <v>16.548710115410728</v>
      </c>
      <c r="M82" s="1">
        <f t="shared" ref="M82:S82" si="18">(E82+0.081)/1.1784</f>
        <v>1.5368295994568908</v>
      </c>
      <c r="N82" s="1">
        <f t="shared" si="18"/>
        <v>18.619314324507808</v>
      </c>
      <c r="O82" s="1">
        <f t="shared" si="18"/>
        <v>17.125763747454176</v>
      </c>
      <c r="P82" s="1">
        <f t="shared" si="18"/>
        <v>16.4214188730482</v>
      </c>
      <c r="Q82" s="1">
        <f t="shared" si="18"/>
        <v>2.9964358452138495</v>
      </c>
      <c r="R82" s="1">
        <f t="shared" si="18"/>
        <v>6.8737270875763756E-2</v>
      </c>
      <c r="S82" s="1">
        <f t="shared" si="18"/>
        <v>4.2184317718940942</v>
      </c>
      <c r="V82" s="4" t="s">
        <v>4</v>
      </c>
      <c r="W82" s="2">
        <v>16.548710119999999</v>
      </c>
      <c r="X82" s="2">
        <v>16.421420000000001</v>
      </c>
      <c r="Y82" s="2">
        <v>18.619309999999999</v>
      </c>
      <c r="Z82" s="2">
        <v>6.8737000000000006E-2</v>
      </c>
      <c r="AA82" s="2">
        <v>1.5368299999999999</v>
      </c>
      <c r="AB82" s="2">
        <v>17.12576</v>
      </c>
      <c r="AC82" s="2">
        <v>2.9964360000000001</v>
      </c>
      <c r="AD82" s="2">
        <v>4.218432</v>
      </c>
    </row>
    <row r="86" spans="3:30">
      <c r="D86" s="1" t="s">
        <v>12</v>
      </c>
      <c r="E86" s="1" t="s">
        <v>13</v>
      </c>
      <c r="F86" s="1" t="s">
        <v>12</v>
      </c>
      <c r="G86" s="1" t="s">
        <v>13</v>
      </c>
      <c r="H86" s="1" t="s">
        <v>12</v>
      </c>
      <c r="I86" s="1" t="s">
        <v>13</v>
      </c>
      <c r="J86" s="1" t="s">
        <v>12</v>
      </c>
      <c r="K86" s="1" t="s">
        <v>13</v>
      </c>
    </row>
    <row r="87" spans="3:30">
      <c r="C87" s="1" t="s">
        <v>0</v>
      </c>
      <c r="D87" s="1">
        <v>53.81</v>
      </c>
      <c r="E87" s="1">
        <v>28.48</v>
      </c>
      <c r="F87" s="1">
        <v>48.96</v>
      </c>
      <c r="G87" s="1">
        <v>17.920000000000002</v>
      </c>
      <c r="H87" s="1">
        <v>44.41</v>
      </c>
      <c r="I87" s="1">
        <v>20.28</v>
      </c>
      <c r="J87" s="1">
        <v>50.52</v>
      </c>
      <c r="K87" s="1">
        <v>25.45</v>
      </c>
      <c r="L87" s="1">
        <f>(D87-0.944)/0.2397</f>
        <v>220.55068836045058</v>
      </c>
      <c r="M87" s="1">
        <f t="shared" ref="M87:S87" si="19">(E87-0.944)/0.2397</f>
        <v>114.87692949520235</v>
      </c>
      <c r="N87" s="1">
        <f t="shared" si="19"/>
        <v>200.31706299541094</v>
      </c>
      <c r="O87" s="1">
        <f t="shared" si="19"/>
        <v>70.821860659157295</v>
      </c>
      <c r="P87" s="1">
        <f t="shared" si="19"/>
        <v>181.33500208594074</v>
      </c>
      <c r="Q87" s="1">
        <f t="shared" si="19"/>
        <v>80.667501042970386</v>
      </c>
      <c r="R87" s="1">
        <f t="shared" si="19"/>
        <v>206.82519816437213</v>
      </c>
      <c r="S87" s="1">
        <f t="shared" si="19"/>
        <v>102.23612849395077</v>
      </c>
      <c r="V87" s="3"/>
      <c r="W87" s="5" t="s">
        <v>24</v>
      </c>
      <c r="X87" s="5"/>
      <c r="Y87" s="5"/>
      <c r="Z87" s="5"/>
      <c r="AA87" s="5" t="s">
        <v>25</v>
      </c>
      <c r="AB87" s="5"/>
      <c r="AC87" s="5"/>
      <c r="AD87" s="5"/>
    </row>
    <row r="88" spans="3:30">
      <c r="C88" s="1" t="s">
        <v>3</v>
      </c>
      <c r="F88" s="1">
        <v>90.61</v>
      </c>
      <c r="G88" s="1">
        <v>39.409999999999997</v>
      </c>
      <c r="H88" s="1">
        <v>77.08</v>
      </c>
      <c r="I88" s="1">
        <v>42.57</v>
      </c>
      <c r="J88" s="1">
        <v>96.77</v>
      </c>
      <c r="L88" s="1">
        <f>(D88-6.3358)/0.6189</f>
        <v>-10.237195023428663</v>
      </c>
      <c r="M88" s="1">
        <f t="shared" ref="M88:S88" si="20">(E88-6.3358)/0.6189</f>
        <v>-10.237195023428663</v>
      </c>
      <c r="N88" s="1">
        <f t="shared" si="20"/>
        <v>136.16771691711099</v>
      </c>
      <c r="O88" s="1">
        <f t="shared" si="20"/>
        <v>53.440297301664238</v>
      </c>
      <c r="P88" s="1">
        <f t="shared" si="20"/>
        <v>114.30634997576344</v>
      </c>
      <c r="Q88" s="1">
        <f t="shared" si="20"/>
        <v>58.546130231055102</v>
      </c>
      <c r="R88" s="1">
        <f t="shared" si="20"/>
        <v>146.12085958959443</v>
      </c>
      <c r="S88" s="1">
        <f t="shared" si="20"/>
        <v>-10.237195023428663</v>
      </c>
      <c r="V88" s="4" t="s">
        <v>0</v>
      </c>
      <c r="W88" s="2">
        <v>220.55068840000001</v>
      </c>
      <c r="X88" s="2">
        <v>181.33500000000001</v>
      </c>
      <c r="Y88" s="2">
        <v>200.31710000000001</v>
      </c>
      <c r="Z88" s="2">
        <v>206.8252</v>
      </c>
      <c r="AA88" s="2">
        <v>114.87690000000001</v>
      </c>
      <c r="AB88" s="2">
        <v>70.821860000000001</v>
      </c>
      <c r="AC88" s="2">
        <v>80.667500000000004</v>
      </c>
      <c r="AD88" s="2">
        <v>102.23609999999999</v>
      </c>
    </row>
    <row r="89" spans="3:30">
      <c r="C89" s="1" t="s">
        <v>7</v>
      </c>
      <c r="D89" s="1">
        <v>37.380000000000003</v>
      </c>
      <c r="E89" s="1">
        <v>6.33</v>
      </c>
      <c r="F89" s="1">
        <v>23.69</v>
      </c>
      <c r="G89" s="1">
        <v>3.64</v>
      </c>
      <c r="H89" s="1">
        <v>26.78</v>
      </c>
      <c r="I89" s="1">
        <v>5.54</v>
      </c>
      <c r="J89" s="1">
        <v>28.35</v>
      </c>
      <c r="K89" s="1">
        <v>7.3</v>
      </c>
      <c r="L89" s="1">
        <f>(D89+0.4622)/0.1817</f>
        <v>208.26747385800775</v>
      </c>
      <c r="M89" s="1">
        <f t="shared" ref="M89:S89" si="21">(E89+0.4622)/0.1817</f>
        <v>37.381397908640615</v>
      </c>
      <c r="N89" s="1">
        <f t="shared" si="21"/>
        <v>132.92350027517887</v>
      </c>
      <c r="O89" s="1">
        <f t="shared" si="21"/>
        <v>22.576774903687397</v>
      </c>
      <c r="P89" s="1">
        <f t="shared" si="21"/>
        <v>149.92955421023666</v>
      </c>
      <c r="Q89" s="1">
        <f t="shared" si="21"/>
        <v>33.033571821684099</v>
      </c>
      <c r="R89" s="1">
        <f t="shared" si="21"/>
        <v>158.57017061089709</v>
      </c>
      <c r="S89" s="1">
        <f t="shared" si="21"/>
        <v>42.719867914144196</v>
      </c>
      <c r="V89" s="4" t="s">
        <v>3</v>
      </c>
      <c r="W89" s="2"/>
      <c r="X89" s="2">
        <v>114.30629999999999</v>
      </c>
      <c r="Y89" s="2">
        <v>136.1677</v>
      </c>
      <c r="Z89" s="2">
        <v>146.12090000000001</v>
      </c>
      <c r="AA89" s="2"/>
      <c r="AB89" s="2">
        <v>53.440300000000001</v>
      </c>
      <c r="AC89" s="2">
        <v>58.546129999999998</v>
      </c>
      <c r="AD89" s="2"/>
    </row>
    <row r="90" spans="3:30">
      <c r="C90" s="1" t="s">
        <v>6</v>
      </c>
      <c r="D90" s="1">
        <v>49.75</v>
      </c>
      <c r="E90" s="1">
        <v>52.49</v>
      </c>
      <c r="F90" s="1">
        <v>37.08</v>
      </c>
      <c r="G90" s="1">
        <v>39.35</v>
      </c>
      <c r="H90" s="1">
        <v>42.81</v>
      </c>
      <c r="I90" s="1">
        <v>29.78</v>
      </c>
      <c r="J90" s="1">
        <v>40.53</v>
      </c>
      <c r="K90" s="1">
        <v>34</v>
      </c>
      <c r="L90" s="1">
        <f>(D90-1.0887)/0.2464</f>
        <v>197.48904220779218</v>
      </c>
      <c r="M90" s="1">
        <f t="shared" ref="M90:S90" si="22">(E90-1.0887)/0.2464</f>
        <v>208.60917207792207</v>
      </c>
      <c r="N90" s="1">
        <f t="shared" si="22"/>
        <v>146.06858766233765</v>
      </c>
      <c r="O90" s="1">
        <f t="shared" si="22"/>
        <v>155.28125</v>
      </c>
      <c r="P90" s="1">
        <f t="shared" si="22"/>
        <v>169.32345779220779</v>
      </c>
      <c r="Q90" s="1">
        <f t="shared" si="22"/>
        <v>116.44196428571429</v>
      </c>
      <c r="R90" s="1">
        <f t="shared" si="22"/>
        <v>160.07021103896102</v>
      </c>
      <c r="S90" s="1">
        <f t="shared" si="22"/>
        <v>133.56858766233765</v>
      </c>
      <c r="V90" s="4" t="s">
        <v>7</v>
      </c>
      <c r="W90" s="2">
        <v>87.423000000000002</v>
      </c>
      <c r="X90" s="2">
        <v>100.8989</v>
      </c>
      <c r="Y90" s="2">
        <v>108.81780000000001</v>
      </c>
      <c r="Z90" s="2">
        <v>96.562740000000005</v>
      </c>
      <c r="AA90" s="2">
        <v>37.381399999999999</v>
      </c>
      <c r="AB90" s="2">
        <v>22.57677</v>
      </c>
      <c r="AC90" s="2">
        <v>33.033569999999997</v>
      </c>
      <c r="AD90" s="2">
        <v>42.71987</v>
      </c>
    </row>
    <row r="91" spans="3:30">
      <c r="C91" s="1" t="s">
        <v>5</v>
      </c>
      <c r="D91" s="1">
        <v>76.52</v>
      </c>
      <c r="E91" s="1">
        <v>22.15</v>
      </c>
      <c r="F91" s="1">
        <v>72.78</v>
      </c>
      <c r="G91" s="1">
        <v>21.14</v>
      </c>
      <c r="H91" s="1">
        <v>78.540000000000006</v>
      </c>
      <c r="I91" s="1">
        <v>24.17</v>
      </c>
      <c r="J91" s="1">
        <v>84.28</v>
      </c>
      <c r="K91" s="1">
        <v>36.1</v>
      </c>
      <c r="L91" s="1">
        <f>(D91-2.6496)/0.5423</f>
        <v>136.21685413977502</v>
      </c>
      <c r="M91" s="1">
        <f t="shared" ref="M91:S91" si="23">(E91-2.6496)/0.5423</f>
        <v>35.958694449566657</v>
      </c>
      <c r="N91" s="1">
        <f t="shared" si="23"/>
        <v>129.32030241563709</v>
      </c>
      <c r="O91" s="1">
        <f t="shared" si="23"/>
        <v>34.096256684491983</v>
      </c>
      <c r="P91" s="1">
        <f t="shared" si="23"/>
        <v>139.9417296699244</v>
      </c>
      <c r="Q91" s="1">
        <f t="shared" si="23"/>
        <v>39.683569979716026</v>
      </c>
      <c r="R91" s="1">
        <f t="shared" si="23"/>
        <v>150.52627696846761</v>
      </c>
      <c r="S91" s="1">
        <f t="shared" si="23"/>
        <v>61.682463581043706</v>
      </c>
      <c r="V91" s="4" t="s">
        <v>6</v>
      </c>
      <c r="W91" s="2">
        <v>197.4890422</v>
      </c>
      <c r="X91" s="2">
        <v>169.3235</v>
      </c>
      <c r="Y91" s="2">
        <v>146.0686</v>
      </c>
      <c r="Z91" s="2">
        <v>160.0702</v>
      </c>
      <c r="AA91" s="2">
        <v>208.60919999999999</v>
      </c>
      <c r="AB91" s="2">
        <v>155.28129999999999</v>
      </c>
      <c r="AC91" s="2">
        <v>116.44199999999999</v>
      </c>
      <c r="AD91" s="2">
        <v>133.5686</v>
      </c>
    </row>
    <row r="92" spans="3:30">
      <c r="C92" s="1" t="s">
        <v>4</v>
      </c>
      <c r="D92" s="1">
        <v>16.399999999999999</v>
      </c>
      <c r="E92" s="1">
        <v>3.24</v>
      </c>
      <c r="F92" s="1">
        <v>10.64</v>
      </c>
      <c r="I92" s="1">
        <v>2.0099999999999998</v>
      </c>
      <c r="J92" s="1">
        <v>13.66</v>
      </c>
      <c r="K92" s="1">
        <v>6.04</v>
      </c>
      <c r="L92" s="1">
        <f>(D92+0.081)/1.1784</f>
        <v>13.98591310251188</v>
      </c>
      <c r="M92" s="1">
        <f t="shared" ref="M92:S92" si="24">(E92+0.081)/1.1784</f>
        <v>2.8182281059063139</v>
      </c>
      <c r="N92" s="1">
        <f t="shared" si="24"/>
        <v>9.0979293957909046</v>
      </c>
      <c r="O92" s="1">
        <f t="shared" si="24"/>
        <v>6.8737270875763756E-2</v>
      </c>
      <c r="P92" s="1">
        <f t="shared" si="24"/>
        <v>6.8737270875763756E-2</v>
      </c>
      <c r="Q92" s="1">
        <f t="shared" si="24"/>
        <v>1.7744399185336048</v>
      </c>
      <c r="R92" s="1">
        <f t="shared" si="24"/>
        <v>11.660726408689749</v>
      </c>
      <c r="S92" s="1">
        <f t="shared" si="24"/>
        <v>5.1943312966734565</v>
      </c>
      <c r="V92" s="4" t="s">
        <v>5</v>
      </c>
      <c r="W92" s="2">
        <v>136.21685410000001</v>
      </c>
      <c r="X92" s="2">
        <v>139.9417</v>
      </c>
      <c r="Y92" s="2">
        <v>129.3203</v>
      </c>
      <c r="Z92" s="2">
        <v>150.52629999999999</v>
      </c>
      <c r="AA92" s="2">
        <v>35.958689999999997</v>
      </c>
      <c r="AB92" s="2">
        <v>34.096260000000001</v>
      </c>
      <c r="AC92" s="2">
        <v>39.683570000000003</v>
      </c>
      <c r="AD92" s="2">
        <v>61.682459999999999</v>
      </c>
    </row>
    <row r="93" spans="3:30">
      <c r="V93" s="4" t="s">
        <v>4</v>
      </c>
      <c r="W93" s="2">
        <v>13.985913099999999</v>
      </c>
      <c r="X93" s="2">
        <v>6.8737000000000006E-2</v>
      </c>
      <c r="Y93" s="2">
        <v>9.0979290000000006</v>
      </c>
      <c r="Z93" s="2">
        <v>11.660729999999999</v>
      </c>
      <c r="AA93" s="2">
        <v>2.818228</v>
      </c>
      <c r="AB93" s="2">
        <v>6.8737000000000006E-2</v>
      </c>
      <c r="AC93" s="2">
        <v>1.77444</v>
      </c>
      <c r="AD93" s="2">
        <v>5.194331</v>
      </c>
    </row>
    <row r="94" spans="3:30">
      <c r="V94" s="4"/>
      <c r="W94" s="2"/>
      <c r="X94" s="2"/>
      <c r="Y94" s="2"/>
      <c r="Z94" s="2"/>
      <c r="AA94" s="2"/>
      <c r="AB94" s="2"/>
      <c r="AC94" s="2"/>
      <c r="AD94" s="2"/>
    </row>
    <row r="95" spans="3:30">
      <c r="D95" s="1" t="s">
        <v>14</v>
      </c>
      <c r="E95" s="1" t="s">
        <v>15</v>
      </c>
      <c r="F95" s="1" t="s">
        <v>14</v>
      </c>
      <c r="G95" s="1" t="s">
        <v>15</v>
      </c>
      <c r="H95" s="1" t="s">
        <v>14</v>
      </c>
      <c r="I95" s="1" t="s">
        <v>16</v>
      </c>
      <c r="J95" s="1" t="s">
        <v>14</v>
      </c>
      <c r="K95" s="1" t="s">
        <v>15</v>
      </c>
    </row>
    <row r="96" spans="3:30">
      <c r="C96" s="1" t="s">
        <v>0</v>
      </c>
      <c r="D96" s="1">
        <v>48.86</v>
      </c>
      <c r="E96" s="1">
        <v>6.36</v>
      </c>
      <c r="F96" s="1">
        <v>38.89</v>
      </c>
      <c r="G96" s="1">
        <v>14.2</v>
      </c>
      <c r="H96" s="1">
        <v>29.79</v>
      </c>
      <c r="I96" s="1">
        <v>11.6</v>
      </c>
      <c r="J96" s="1">
        <v>38.44</v>
      </c>
      <c r="K96" s="1">
        <v>16.09</v>
      </c>
      <c r="L96" s="1">
        <f>(D96-0.944)/0.2397</f>
        <v>199.89987484355444</v>
      </c>
      <c r="M96" s="1">
        <f t="shared" ref="M96:S96" si="25">(E96-0.944)/0.2397</f>
        <v>22.594910304547351</v>
      </c>
      <c r="N96" s="1">
        <f t="shared" si="25"/>
        <v>158.30621610346265</v>
      </c>
      <c r="O96" s="1">
        <f t="shared" si="25"/>
        <v>55.302461410095958</v>
      </c>
      <c r="P96" s="1">
        <f t="shared" si="25"/>
        <v>120.34209428452232</v>
      </c>
      <c r="Q96" s="1">
        <f t="shared" si="25"/>
        <v>44.455569461827281</v>
      </c>
      <c r="R96" s="1">
        <f t="shared" si="25"/>
        <v>156.42886942010844</v>
      </c>
      <c r="S96" s="1">
        <f t="shared" si="25"/>
        <v>63.187317480183566</v>
      </c>
      <c r="V96" s="3"/>
      <c r="W96" s="5" t="s">
        <v>24</v>
      </c>
      <c r="X96" s="5"/>
      <c r="Y96" s="5"/>
      <c r="Z96" s="5"/>
      <c r="AA96" s="5" t="s">
        <v>25</v>
      </c>
      <c r="AB96" s="5"/>
      <c r="AC96" s="5"/>
      <c r="AD96" s="5"/>
    </row>
    <row r="97" spans="3:30">
      <c r="C97" s="1" t="s">
        <v>3</v>
      </c>
      <c r="D97" s="1">
        <v>77.23</v>
      </c>
      <c r="E97" s="1">
        <v>15.25</v>
      </c>
      <c r="F97" s="1">
        <v>74.78</v>
      </c>
      <c r="J97" s="1">
        <v>53.22</v>
      </c>
      <c r="K97" s="1">
        <v>17.260000000000002</v>
      </c>
      <c r="L97" s="1">
        <f>(D97-6.3358)/0.6189</f>
        <v>114.54871546291808</v>
      </c>
      <c r="M97" s="1">
        <f t="shared" ref="M97:S97" si="26">(E97-6.3358)/0.6189</f>
        <v>14.403296170625305</v>
      </c>
      <c r="N97" s="1">
        <f t="shared" si="26"/>
        <v>110.59007917272579</v>
      </c>
      <c r="O97" s="1">
        <f t="shared" si="26"/>
        <v>-10.237195023428663</v>
      </c>
      <c r="P97" s="1">
        <f t="shared" si="26"/>
        <v>-10.237195023428663</v>
      </c>
      <c r="Q97" s="1">
        <f t="shared" si="26"/>
        <v>-10.237195023428663</v>
      </c>
      <c r="R97" s="1">
        <f t="shared" si="26"/>
        <v>75.754079819033763</v>
      </c>
      <c r="S97" s="1">
        <f t="shared" si="26"/>
        <v>17.650993698497338</v>
      </c>
      <c r="V97" s="4" t="s">
        <v>0</v>
      </c>
      <c r="W97" s="2">
        <v>199.89987479999999</v>
      </c>
      <c r="X97" s="2">
        <v>120.3421</v>
      </c>
      <c r="Y97" s="2">
        <v>158.30619999999999</v>
      </c>
      <c r="Z97" s="2">
        <v>156.4289</v>
      </c>
      <c r="AA97" s="2">
        <v>55.302460000000004</v>
      </c>
      <c r="AB97" s="2">
        <v>44.455570000000002</v>
      </c>
      <c r="AC97" s="2">
        <v>22.594909999999999</v>
      </c>
      <c r="AD97" s="2">
        <v>63.18732</v>
      </c>
    </row>
    <row r="98" spans="3:30">
      <c r="C98" s="1" t="s">
        <v>7</v>
      </c>
      <c r="D98" s="1">
        <v>20.9</v>
      </c>
      <c r="E98" s="1">
        <v>0.81</v>
      </c>
      <c r="F98" s="1">
        <v>18.79</v>
      </c>
      <c r="G98" s="1">
        <v>1.37</v>
      </c>
      <c r="H98" s="1">
        <v>13.26</v>
      </c>
      <c r="I98" s="1">
        <v>0.76</v>
      </c>
      <c r="J98" s="1">
        <v>15.382999999999999</v>
      </c>
      <c r="K98" s="1">
        <v>3.05</v>
      </c>
      <c r="L98" s="1">
        <f>(D98+0.4622)/0.1817</f>
        <v>117.56851953769949</v>
      </c>
      <c r="M98" s="1">
        <f t="shared" ref="M98:S98" si="27">(E98+0.4622)/0.1817</f>
        <v>7.0016510731975785</v>
      </c>
      <c r="N98" s="1">
        <f t="shared" si="27"/>
        <v>105.9559713813979</v>
      </c>
      <c r="O98" s="1">
        <f t="shared" si="27"/>
        <v>10.083654375343974</v>
      </c>
      <c r="P98" s="1">
        <f t="shared" si="27"/>
        <v>75.521188772702246</v>
      </c>
      <c r="Q98" s="1">
        <f t="shared" si="27"/>
        <v>6.7264722069345071</v>
      </c>
      <c r="R98" s="1">
        <f t="shared" si="27"/>
        <v>87.205283434232243</v>
      </c>
      <c r="S98" s="1">
        <f t="shared" si="27"/>
        <v>19.32966428178316</v>
      </c>
      <c r="V98" s="4" t="s">
        <v>3</v>
      </c>
      <c r="W98" s="2">
        <v>114.5487155</v>
      </c>
      <c r="X98" s="2"/>
      <c r="Y98" s="2">
        <v>110.59010000000001</v>
      </c>
      <c r="Z98" s="2">
        <v>105.75408</v>
      </c>
      <c r="AA98" s="2"/>
      <c r="AB98" s="2"/>
      <c r="AC98" s="2">
        <v>14.4033</v>
      </c>
      <c r="AD98" s="2">
        <v>17.65099</v>
      </c>
    </row>
    <row r="99" spans="3:30">
      <c r="C99" s="1" t="s">
        <v>6</v>
      </c>
      <c r="D99" s="1">
        <v>38.85</v>
      </c>
      <c r="E99" s="1">
        <v>13.71</v>
      </c>
      <c r="F99" s="1">
        <v>36.82</v>
      </c>
      <c r="G99" s="1">
        <v>16.29</v>
      </c>
      <c r="H99" s="1">
        <v>33.49</v>
      </c>
      <c r="I99" s="1">
        <v>15.5</v>
      </c>
      <c r="J99" s="1">
        <v>29.27</v>
      </c>
      <c r="K99" s="1">
        <v>12.78</v>
      </c>
      <c r="L99" s="1">
        <f>(D99-1.0887)/0.2464</f>
        <v>153.25202922077921</v>
      </c>
      <c r="M99" s="1">
        <f t="shared" ref="M99:S99" si="28">(E99-1.0887)/0.2464</f>
        <v>51.222808441558449</v>
      </c>
      <c r="N99" s="1">
        <f t="shared" si="28"/>
        <v>145.01339285714283</v>
      </c>
      <c r="O99" s="1">
        <f t="shared" si="28"/>
        <v>61.693587662337663</v>
      </c>
      <c r="P99" s="1">
        <f t="shared" si="28"/>
        <v>131.49878246753246</v>
      </c>
      <c r="Q99" s="1">
        <f t="shared" si="28"/>
        <v>58.487418831168831</v>
      </c>
      <c r="R99" s="1">
        <f t="shared" si="28"/>
        <v>114.37215909090909</v>
      </c>
      <c r="S99" s="1">
        <f t="shared" si="28"/>
        <v>47.44845779220779</v>
      </c>
      <c r="V99" s="4" t="s">
        <v>7</v>
      </c>
      <c r="W99" s="2">
        <v>117.56851949999999</v>
      </c>
      <c r="X99" s="2">
        <v>75.521190000000004</v>
      </c>
      <c r="Y99" s="2">
        <v>105.956</v>
      </c>
      <c r="Z99" s="2">
        <v>87.205280000000002</v>
      </c>
      <c r="AA99" s="2">
        <v>10.08365</v>
      </c>
      <c r="AB99" s="2">
        <v>6.7264720000000002</v>
      </c>
      <c r="AC99" s="2">
        <v>7.0016509999999998</v>
      </c>
      <c r="AD99" s="2">
        <v>19.329660000000001</v>
      </c>
    </row>
    <row r="100" spans="3:30">
      <c r="C100" s="1" t="s">
        <v>5</v>
      </c>
      <c r="D100" s="1">
        <v>67.31</v>
      </c>
      <c r="E100" s="1">
        <v>7.34</v>
      </c>
      <c r="F100" s="1">
        <v>65.7</v>
      </c>
      <c r="G100" s="1">
        <v>11.22</v>
      </c>
      <c r="H100" s="1">
        <v>53.22</v>
      </c>
      <c r="J100" s="1">
        <v>53.07</v>
      </c>
      <c r="K100" s="1">
        <v>11.65</v>
      </c>
      <c r="L100" s="1">
        <f>(D100-2.6496)/0.5423</f>
        <v>119.23363451963857</v>
      </c>
      <c r="M100" s="1">
        <f t="shared" ref="M100:S100" si="29">(E100-2.6496)/0.5423</f>
        <v>8.6490872210953356</v>
      </c>
      <c r="N100" s="1">
        <f t="shared" si="29"/>
        <v>116.26479808224231</v>
      </c>
      <c r="O100" s="1">
        <f t="shared" si="29"/>
        <v>15.803798635441639</v>
      </c>
      <c r="P100" s="1">
        <f t="shared" si="29"/>
        <v>93.251705697953156</v>
      </c>
      <c r="Q100" s="1">
        <f t="shared" si="29"/>
        <v>-4.8858565369721552</v>
      </c>
      <c r="R100" s="1">
        <f t="shared" si="29"/>
        <v>92.975106029872762</v>
      </c>
      <c r="S100" s="1">
        <f t="shared" si="29"/>
        <v>16.596717683938781</v>
      </c>
      <c r="V100" s="4" t="s">
        <v>6</v>
      </c>
      <c r="W100" s="2">
        <v>153.25202920000001</v>
      </c>
      <c r="X100" s="2">
        <v>131.49879999999999</v>
      </c>
      <c r="Y100" s="2">
        <v>145.01339999999999</v>
      </c>
      <c r="Z100" s="2">
        <v>114.37220000000001</v>
      </c>
      <c r="AA100" s="2">
        <v>61.69359</v>
      </c>
      <c r="AB100" s="2">
        <v>58.48742</v>
      </c>
      <c r="AC100" s="2">
        <v>51.222810000000003</v>
      </c>
      <c r="AD100" s="2">
        <v>47.448459999999997</v>
      </c>
    </row>
    <row r="101" spans="3:30">
      <c r="C101" s="1" t="s">
        <v>4</v>
      </c>
      <c r="D101" s="1">
        <v>13.52</v>
      </c>
      <c r="E101" s="1">
        <v>0.81</v>
      </c>
      <c r="F101" s="1">
        <v>18.7</v>
      </c>
      <c r="H101" s="1">
        <v>7.76</v>
      </c>
      <c r="J101" s="1">
        <v>9.2100000000000009</v>
      </c>
      <c r="K101" s="1">
        <v>2.0099999999999998</v>
      </c>
      <c r="L101" s="1">
        <f>(D101+0.081)/1.1784</f>
        <v>11.541921249151391</v>
      </c>
      <c r="M101" s="1">
        <f t="shared" ref="M101:S101" si="30">(E101+0.081)/1.1784</f>
        <v>0.75610997963340132</v>
      </c>
      <c r="N101" s="1">
        <f t="shared" si="30"/>
        <v>15.937712152070604</v>
      </c>
      <c r="O101" s="1">
        <f t="shared" si="30"/>
        <v>6.8737270875763756E-2</v>
      </c>
      <c r="P101" s="1">
        <f t="shared" si="30"/>
        <v>6.6539375424304152</v>
      </c>
      <c r="Q101" s="1">
        <f t="shared" si="30"/>
        <v>6.8737270875763756E-2</v>
      </c>
      <c r="R101" s="1">
        <f t="shared" si="30"/>
        <v>7.8844195519348279</v>
      </c>
      <c r="S101" s="1">
        <f t="shared" si="30"/>
        <v>1.7744399185336048</v>
      </c>
      <c r="V101" s="4" t="s">
        <v>5</v>
      </c>
      <c r="W101" s="2">
        <v>119.23363449999999</v>
      </c>
      <c r="X101" s="2">
        <v>93.251710000000003</v>
      </c>
      <c r="Y101" s="2">
        <v>116.26479999999999</v>
      </c>
      <c r="Z101" s="2">
        <v>92.975110000000001</v>
      </c>
      <c r="AA101" s="2">
        <v>15.803800000000001</v>
      </c>
      <c r="AB101" s="2"/>
      <c r="AC101" s="2">
        <v>8.6490869999999997</v>
      </c>
      <c r="AD101" s="2">
        <v>16.596720000000001</v>
      </c>
    </row>
    <row r="102" spans="3:30">
      <c r="V102" s="4" t="s">
        <v>4</v>
      </c>
      <c r="W102" s="2">
        <v>11.54192125</v>
      </c>
      <c r="X102" s="2">
        <v>6.6539380000000001</v>
      </c>
      <c r="Y102" s="2">
        <v>15.937709999999999</v>
      </c>
      <c r="Z102" s="2">
        <v>7.8844200000000004</v>
      </c>
      <c r="AA102" s="2">
        <v>6.8737000000000006E-2</v>
      </c>
      <c r="AB102" s="2">
        <v>6.8737000000000006E-2</v>
      </c>
      <c r="AC102" s="2">
        <v>0.75610999999999995</v>
      </c>
      <c r="AD102" s="2">
        <v>1.77444</v>
      </c>
    </row>
    <row r="103" spans="3:30">
      <c r="V103" s="4"/>
      <c r="W103" s="2"/>
      <c r="X103" s="2"/>
      <c r="Y103" s="2"/>
      <c r="Z103" s="2"/>
      <c r="AA103" s="2"/>
      <c r="AB103" s="2"/>
      <c r="AC103" s="2"/>
      <c r="AD103" s="2"/>
    </row>
    <row r="104" spans="3:30">
      <c r="D104" s="1" t="s">
        <v>17</v>
      </c>
      <c r="E104" s="1" t="s">
        <v>18</v>
      </c>
      <c r="F104" s="1" t="s">
        <v>17</v>
      </c>
      <c r="G104" s="1" t="s">
        <v>18</v>
      </c>
      <c r="H104" s="1" t="s">
        <v>17</v>
      </c>
      <c r="I104" s="1" t="s">
        <v>18</v>
      </c>
      <c r="J104" s="1" t="s">
        <v>17</v>
      </c>
      <c r="K104" s="1" t="s">
        <v>18</v>
      </c>
    </row>
    <row r="105" spans="3:30">
      <c r="C105" s="1" t="s">
        <v>0</v>
      </c>
      <c r="D105" s="1">
        <v>53.66</v>
      </c>
      <c r="E105" s="1">
        <v>61.71</v>
      </c>
      <c r="F105" s="1">
        <v>45.91</v>
      </c>
      <c r="G105" s="1">
        <v>66.28</v>
      </c>
      <c r="H105" s="1">
        <v>39.9</v>
      </c>
      <c r="I105" s="1">
        <v>60.52</v>
      </c>
      <c r="J105" s="1">
        <v>50.8</v>
      </c>
      <c r="K105" s="1">
        <v>57.37</v>
      </c>
      <c r="L105" s="1">
        <f>(D105-0.944)/0.2397</f>
        <v>219.9249061326658</v>
      </c>
      <c r="M105" s="1">
        <f t="shared" ref="M105:S105" si="31">(E105-0.944)/0.2397</f>
        <v>253.50855235711305</v>
      </c>
      <c r="N105" s="1">
        <f t="shared" si="31"/>
        <v>187.59282436378805</v>
      </c>
      <c r="O105" s="1">
        <f t="shared" si="31"/>
        <v>272.57405089695453</v>
      </c>
      <c r="P105" s="1">
        <f t="shared" si="31"/>
        <v>162.51981643721317</v>
      </c>
      <c r="Q105" s="1">
        <f t="shared" si="31"/>
        <v>248.54401335002086</v>
      </c>
      <c r="R105" s="1">
        <f t="shared" si="31"/>
        <v>207.99332498957028</v>
      </c>
      <c r="S105" s="1">
        <f t="shared" si="31"/>
        <v>235.40258656654149</v>
      </c>
      <c r="V105" s="3"/>
      <c r="W105" s="5" t="s">
        <v>24</v>
      </c>
      <c r="X105" s="5"/>
      <c r="Y105" s="5"/>
      <c r="Z105" s="5"/>
      <c r="AA105" s="5" t="s">
        <v>25</v>
      </c>
      <c r="AB105" s="5"/>
      <c r="AC105" s="5"/>
      <c r="AD105" s="5"/>
    </row>
    <row r="106" spans="3:30">
      <c r="C106" s="1" t="s">
        <v>3</v>
      </c>
      <c r="D106" s="1">
        <v>63.29</v>
      </c>
      <c r="E106" s="1">
        <v>60.61</v>
      </c>
      <c r="F106" s="1">
        <v>63.85</v>
      </c>
      <c r="G106" s="1">
        <v>54.93</v>
      </c>
      <c r="H106" s="1">
        <v>77.38</v>
      </c>
      <c r="I106" s="1">
        <v>67.88</v>
      </c>
      <c r="J106" s="1">
        <v>78.25</v>
      </c>
      <c r="K106" s="1">
        <v>67.319999999999993</v>
      </c>
      <c r="L106" s="1">
        <f>(D106-6.3358)/0.6189</f>
        <v>92.024882856681202</v>
      </c>
      <c r="M106" s="1">
        <f t="shared" ref="M106:S106" si="32">(E106-6.3358)/0.6189</f>
        <v>87.694619486185161</v>
      </c>
      <c r="N106" s="1">
        <f t="shared" si="32"/>
        <v>92.929714008725156</v>
      </c>
      <c r="O106" s="1">
        <f t="shared" si="32"/>
        <v>78.517046372596539</v>
      </c>
      <c r="P106" s="1">
        <f t="shared" si="32"/>
        <v>114.7910809500727</v>
      </c>
      <c r="Q106" s="1">
        <f t="shared" si="32"/>
        <v>99.441266763612859</v>
      </c>
      <c r="R106" s="1">
        <f t="shared" si="32"/>
        <v>116.19680077556954</v>
      </c>
      <c r="S106" s="1">
        <f t="shared" si="32"/>
        <v>98.536435611568905</v>
      </c>
      <c r="V106" s="4" t="s">
        <v>0</v>
      </c>
      <c r="W106" s="2">
        <v>219.92490609999999</v>
      </c>
      <c r="X106" s="2">
        <v>162.5198</v>
      </c>
      <c r="Y106" s="2">
        <v>187.59280000000001</v>
      </c>
      <c r="Z106" s="2">
        <v>207.9933</v>
      </c>
      <c r="AA106" s="2">
        <v>213.5086</v>
      </c>
      <c r="AB106" s="2">
        <v>208.54400000000001</v>
      </c>
      <c r="AC106" s="2">
        <v>192.57409999999999</v>
      </c>
      <c r="AD106" s="2">
        <v>195.40260000000001</v>
      </c>
    </row>
    <row r="107" spans="3:30">
      <c r="C107" s="1" t="s">
        <v>7</v>
      </c>
      <c r="D107" s="1">
        <v>19.25</v>
      </c>
      <c r="E107" s="1">
        <v>2.9</v>
      </c>
      <c r="F107" s="1">
        <v>17.739999999999998</v>
      </c>
      <c r="G107" s="1">
        <v>3.35</v>
      </c>
      <c r="H107" s="1">
        <v>18.59</v>
      </c>
      <c r="I107" s="1">
        <v>2.29</v>
      </c>
      <c r="J107" s="1">
        <v>19.87</v>
      </c>
      <c r="K107" s="1">
        <v>4.57</v>
      </c>
      <c r="L107" s="1">
        <f>(D107+0.4622)/0.1817</f>
        <v>108.48761695101815</v>
      </c>
      <c r="M107" s="1">
        <f t="shared" ref="M107:S107" si="33">(E107+0.4622)/0.1817</f>
        <v>18.504127682993946</v>
      </c>
      <c r="N107" s="1">
        <f t="shared" si="33"/>
        <v>100.17721518987341</v>
      </c>
      <c r="O107" s="1">
        <f t="shared" si="33"/>
        <v>20.980737479361586</v>
      </c>
      <c r="P107" s="1">
        <f t="shared" si="33"/>
        <v>104.85525591634563</v>
      </c>
      <c r="Q107" s="1">
        <f t="shared" si="33"/>
        <v>15.14694551458448</v>
      </c>
      <c r="R107" s="1">
        <f t="shared" si="33"/>
        <v>111.89983489268025</v>
      </c>
      <c r="S107" s="1">
        <f t="shared" si="33"/>
        <v>27.695101816180518</v>
      </c>
      <c r="V107" s="4" t="s">
        <v>3</v>
      </c>
      <c r="W107" s="2">
        <v>92.024882860000005</v>
      </c>
      <c r="X107" s="2">
        <v>114.7911</v>
      </c>
      <c r="Y107" s="2">
        <v>92.92971</v>
      </c>
      <c r="Z107" s="2">
        <v>116.1968</v>
      </c>
      <c r="AA107" s="2">
        <v>78.517049999999998</v>
      </c>
      <c r="AB107" s="2">
        <v>99.441270000000003</v>
      </c>
      <c r="AC107" s="2">
        <v>87.69462</v>
      </c>
      <c r="AD107" s="2">
        <v>98.536439999999999</v>
      </c>
    </row>
    <row r="108" spans="3:30">
      <c r="C108" s="1" t="s">
        <v>6</v>
      </c>
      <c r="D108" s="1">
        <v>36.53</v>
      </c>
      <c r="E108" s="1">
        <v>27.31</v>
      </c>
      <c r="F108" s="1">
        <v>39.409999999999997</v>
      </c>
      <c r="G108" s="1">
        <v>23.67</v>
      </c>
      <c r="H108" s="1">
        <v>36.64</v>
      </c>
      <c r="I108" s="1">
        <v>32.909999999999997</v>
      </c>
      <c r="J108" s="1">
        <v>43.8</v>
      </c>
      <c r="K108" s="1">
        <v>32.14</v>
      </c>
      <c r="L108" s="1">
        <f>(D108-1.0887)/0.2464</f>
        <v>143.83644480519479</v>
      </c>
      <c r="M108" s="1">
        <f t="shared" ref="M108:S108" si="34">(E108-1.0887)/0.2464</f>
        <v>106.41761363636363</v>
      </c>
      <c r="N108" s="1">
        <f t="shared" si="34"/>
        <v>155.52475649350646</v>
      </c>
      <c r="O108" s="1">
        <f t="shared" si="34"/>
        <v>91.644886363636374</v>
      </c>
      <c r="P108" s="1">
        <f t="shared" si="34"/>
        <v>144.28287337662337</v>
      </c>
      <c r="Q108" s="1">
        <f t="shared" si="34"/>
        <v>129.14488636363635</v>
      </c>
      <c r="R108" s="1">
        <f t="shared" si="34"/>
        <v>173.3413149350649</v>
      </c>
      <c r="S108" s="1">
        <f t="shared" si="34"/>
        <v>126.01988636363636</v>
      </c>
      <c r="V108" s="4" t="s">
        <v>7</v>
      </c>
      <c r="W108" s="2">
        <v>108.487617</v>
      </c>
      <c r="X108" s="2">
        <v>104.8553</v>
      </c>
      <c r="Y108" s="2">
        <v>100.1772</v>
      </c>
      <c r="Z108" s="2">
        <v>111.8998</v>
      </c>
      <c r="AA108" s="2">
        <v>20.980740000000001</v>
      </c>
      <c r="AB108" s="2">
        <v>15.14695</v>
      </c>
      <c r="AC108" s="2">
        <v>18.50413</v>
      </c>
      <c r="AD108" s="2">
        <v>27.6951</v>
      </c>
    </row>
    <row r="109" spans="3:30">
      <c r="C109" s="1" t="s">
        <v>5</v>
      </c>
      <c r="D109" s="1">
        <v>73.069999999999993</v>
      </c>
      <c r="F109" s="1">
        <v>66.459999999999994</v>
      </c>
      <c r="G109" s="1">
        <v>21.03</v>
      </c>
      <c r="H109" s="1">
        <v>78.37</v>
      </c>
      <c r="I109" s="1">
        <v>18.690000000000001</v>
      </c>
      <c r="J109" s="1">
        <v>59.84</v>
      </c>
      <c r="K109" s="1">
        <v>18.72</v>
      </c>
      <c r="L109" s="1">
        <f>(D109-2.6496)/0.5423</f>
        <v>129.85506177392585</v>
      </c>
      <c r="M109" s="1">
        <f t="shared" ref="M109:S109" si="35">(E109-2.6496)/0.5423</f>
        <v>-4.8858565369721552</v>
      </c>
      <c r="N109" s="1">
        <f t="shared" si="35"/>
        <v>117.66623640051631</v>
      </c>
      <c r="O109" s="1">
        <f t="shared" si="35"/>
        <v>33.893416927899686</v>
      </c>
      <c r="P109" s="1">
        <f t="shared" si="35"/>
        <v>139.62825004609994</v>
      </c>
      <c r="Q109" s="1">
        <f t="shared" si="35"/>
        <v>29.578462105845475</v>
      </c>
      <c r="R109" s="1">
        <f t="shared" si="35"/>
        <v>105.45897104923475</v>
      </c>
      <c r="S109" s="1">
        <f t="shared" si="35"/>
        <v>29.633782039461551</v>
      </c>
      <c r="V109" s="4" t="s">
        <v>6</v>
      </c>
      <c r="W109" s="2">
        <v>143.83644480000001</v>
      </c>
      <c r="X109" s="2">
        <v>155.5248</v>
      </c>
      <c r="Y109" s="2">
        <v>144.28290000000001</v>
      </c>
      <c r="Z109" s="2">
        <v>173.34129999999999</v>
      </c>
      <c r="AA109" s="2">
        <v>106.41759999999999</v>
      </c>
      <c r="AB109" s="2">
        <v>91.644890000000004</v>
      </c>
      <c r="AC109" s="2">
        <v>129.14490000000001</v>
      </c>
      <c r="AD109" s="2">
        <v>126.01990000000001</v>
      </c>
    </row>
    <row r="110" spans="3:30">
      <c r="C110" s="1" t="s">
        <v>4</v>
      </c>
      <c r="D110" s="1">
        <v>17.84</v>
      </c>
      <c r="E110" s="1">
        <v>2.2999999999999998</v>
      </c>
      <c r="F110" s="1">
        <v>16.39</v>
      </c>
      <c r="G110" s="1">
        <v>4.03</v>
      </c>
      <c r="H110" s="1">
        <v>11.94</v>
      </c>
      <c r="I110" s="1">
        <v>3.45</v>
      </c>
      <c r="J110" s="1">
        <v>17.84</v>
      </c>
      <c r="L110" s="1">
        <f>(D110+0.081)/1.1784</f>
        <v>15.207909029192125</v>
      </c>
      <c r="M110" s="1">
        <f t="shared" ref="M110:S110" si="36">(E110+0.081)/1.1784</f>
        <v>2.0205363204344873</v>
      </c>
      <c r="N110" s="1">
        <f t="shared" si="36"/>
        <v>13.977427019687713</v>
      </c>
      <c r="O110" s="1">
        <f t="shared" si="36"/>
        <v>3.4886286490156153</v>
      </c>
      <c r="P110" s="1">
        <f t="shared" si="36"/>
        <v>10.20112016293279</v>
      </c>
      <c r="Q110" s="1">
        <f t="shared" si="36"/>
        <v>2.9964358452138495</v>
      </c>
      <c r="R110" s="1">
        <f t="shared" si="36"/>
        <v>15.207909029192125</v>
      </c>
      <c r="S110" s="1">
        <f t="shared" si="36"/>
        <v>6.8737270875763756E-2</v>
      </c>
      <c r="V110" s="4" t="s">
        <v>5</v>
      </c>
      <c r="W110" s="2">
        <v>129.85506179999999</v>
      </c>
      <c r="X110" s="2">
        <v>117.6662</v>
      </c>
      <c r="Y110" s="2">
        <v>139.6283</v>
      </c>
      <c r="Z110" s="2">
        <v>105.459</v>
      </c>
      <c r="AA110" s="2"/>
      <c r="AB110" s="2">
        <v>33.893419999999999</v>
      </c>
      <c r="AC110" s="2">
        <v>29.57846</v>
      </c>
      <c r="AD110" s="2">
        <v>29.633780000000002</v>
      </c>
    </row>
    <row r="111" spans="3:30">
      <c r="V111" s="4" t="s">
        <v>4</v>
      </c>
      <c r="W111" s="2">
        <v>15.20790903</v>
      </c>
      <c r="X111" s="2">
        <v>13.97743</v>
      </c>
      <c r="Y111" s="2">
        <v>10.20112</v>
      </c>
      <c r="Z111" s="2">
        <v>15.20791</v>
      </c>
      <c r="AA111" s="2">
        <v>2.0205359999999999</v>
      </c>
      <c r="AB111" s="2">
        <v>3.488629</v>
      </c>
      <c r="AC111" s="2">
        <v>2.9964360000000001</v>
      </c>
      <c r="AD111" s="2">
        <v>6.8737000000000006E-2</v>
      </c>
    </row>
    <row r="112" spans="3:30">
      <c r="D112" s="1" t="s">
        <v>19</v>
      </c>
      <c r="E112" s="1" t="s">
        <v>20</v>
      </c>
      <c r="F112" s="1" t="s">
        <v>19</v>
      </c>
      <c r="G112" s="1" t="s">
        <v>20</v>
      </c>
      <c r="H112" s="1" t="s">
        <v>19</v>
      </c>
      <c r="I112" s="1" t="s">
        <v>20</v>
      </c>
      <c r="J112" s="1" t="s">
        <v>19</v>
      </c>
      <c r="K112" s="1" t="s">
        <v>20</v>
      </c>
    </row>
    <row r="113" spans="3:30">
      <c r="C113" s="1" t="s">
        <v>0</v>
      </c>
      <c r="D113" s="1">
        <v>39.909999999999997</v>
      </c>
      <c r="E113" s="1">
        <v>1.17</v>
      </c>
      <c r="F113" s="1">
        <v>42.74</v>
      </c>
      <c r="G113" s="1">
        <v>2.72</v>
      </c>
      <c r="H113" s="1">
        <v>30.9</v>
      </c>
      <c r="I113" s="1">
        <v>2.34</v>
      </c>
      <c r="J113" s="1">
        <v>27.89</v>
      </c>
      <c r="K113" s="1">
        <v>1.51</v>
      </c>
      <c r="L113" s="1">
        <f>(D113-0.944)/0.2397</f>
        <v>162.56153525239881</v>
      </c>
      <c r="M113" s="1">
        <f t="shared" ref="M113:S113" si="37">(E113-0.944)/0.2397</f>
        <v>0.94284522319566122</v>
      </c>
      <c r="N113" s="1">
        <f t="shared" si="37"/>
        <v>174.36795994993741</v>
      </c>
      <c r="O113" s="1">
        <f t="shared" si="37"/>
        <v>7.4092615769712156</v>
      </c>
      <c r="P113" s="1">
        <f t="shared" si="37"/>
        <v>124.97288277012933</v>
      </c>
      <c r="Q113" s="1">
        <f t="shared" si="37"/>
        <v>5.8239465999165621</v>
      </c>
      <c r="R113" s="1">
        <f t="shared" si="37"/>
        <v>112.41551939924906</v>
      </c>
      <c r="S113" s="1">
        <f t="shared" si="37"/>
        <v>2.3612849395077182</v>
      </c>
      <c r="V113" s="3"/>
      <c r="W113" s="5" t="s">
        <v>24</v>
      </c>
      <c r="X113" s="5"/>
      <c r="Y113" s="5"/>
      <c r="Z113" s="5"/>
      <c r="AA113" s="5" t="s">
        <v>25</v>
      </c>
      <c r="AB113" s="5"/>
      <c r="AC113" s="5"/>
      <c r="AD113" s="5"/>
    </row>
    <row r="114" spans="3:30">
      <c r="C114" s="1" t="s">
        <v>3</v>
      </c>
      <c r="E114" s="1">
        <v>1.73</v>
      </c>
      <c r="F114" s="1">
        <v>56.96</v>
      </c>
      <c r="G114" s="1">
        <v>1.73</v>
      </c>
      <c r="H114" s="1">
        <v>40.26</v>
      </c>
      <c r="K114" s="1">
        <v>1.1499999999999999</v>
      </c>
      <c r="L114" s="1">
        <f>(D114-6.3358)/0.6189</f>
        <v>-10.237195023428663</v>
      </c>
      <c r="M114" s="1">
        <f t="shared" ref="M114:S114" si="38">(E114-6.3358)/0.6189</f>
        <v>-7.4419130715786075</v>
      </c>
      <c r="N114" s="1">
        <f t="shared" si="38"/>
        <v>81.797059298755855</v>
      </c>
      <c r="O114" s="1">
        <f t="shared" si="38"/>
        <v>-7.4419130715786075</v>
      </c>
      <c r="P114" s="1">
        <f t="shared" si="38"/>
        <v>54.813701728873809</v>
      </c>
      <c r="Q114" s="1">
        <f t="shared" si="38"/>
        <v>-10.237195023428663</v>
      </c>
      <c r="R114" s="1">
        <f t="shared" si="38"/>
        <v>-10.237195023428663</v>
      </c>
      <c r="S114" s="1">
        <f t="shared" si="38"/>
        <v>-8.3790596219098408</v>
      </c>
      <c r="V114" s="4" t="s">
        <v>0</v>
      </c>
      <c r="W114" s="2">
        <v>162.5615353</v>
      </c>
      <c r="X114" s="2">
        <v>174.36799999999999</v>
      </c>
      <c r="Y114" s="2">
        <v>124.9729</v>
      </c>
      <c r="Z114" s="2">
        <v>112.41549999999999</v>
      </c>
      <c r="AA114" s="2">
        <v>0.94284500000000004</v>
      </c>
      <c r="AB114" s="2">
        <v>7.409262</v>
      </c>
      <c r="AC114" s="2">
        <v>5.8239470000000004</v>
      </c>
      <c r="AD114" s="2">
        <v>2.3612850000000001</v>
      </c>
    </row>
    <row r="115" spans="3:30">
      <c r="C115" s="1" t="s">
        <v>7</v>
      </c>
      <c r="D115" s="1">
        <v>23.59</v>
      </c>
      <c r="E115" s="1">
        <v>0.28999999999999998</v>
      </c>
      <c r="F115" s="1">
        <v>12.58</v>
      </c>
      <c r="G115" s="1">
        <v>0.3</v>
      </c>
      <c r="H115" s="1">
        <v>17.3</v>
      </c>
      <c r="I115" s="1">
        <v>0.61</v>
      </c>
      <c r="J115" s="1">
        <v>12.94</v>
      </c>
      <c r="K115" s="1">
        <v>0.15</v>
      </c>
      <c r="L115" s="1">
        <f>(D115+0.4622)/0.1817</f>
        <v>132.37314254265272</v>
      </c>
      <c r="M115" s="1">
        <f t="shared" ref="M115:S115" si="39">(E115+0.4622)/0.1817</f>
        <v>4.1397908640616397</v>
      </c>
      <c r="N115" s="1">
        <f t="shared" si="39"/>
        <v>71.778756191524494</v>
      </c>
      <c r="O115" s="1">
        <f t="shared" si="39"/>
        <v>4.1948266373142538</v>
      </c>
      <c r="P115" s="1">
        <f t="shared" si="39"/>
        <v>97.755641166758394</v>
      </c>
      <c r="Q115" s="1">
        <f t="shared" si="39"/>
        <v>5.9009356081452946</v>
      </c>
      <c r="R115" s="1">
        <f t="shared" si="39"/>
        <v>73.760044028618594</v>
      </c>
      <c r="S115" s="1">
        <f t="shared" si="39"/>
        <v>3.3692900385250413</v>
      </c>
      <c r="V115" s="4" t="s">
        <v>3</v>
      </c>
      <c r="W115" s="2">
        <v>132.19829999999999</v>
      </c>
      <c r="X115" s="2">
        <v>81.797060000000002</v>
      </c>
      <c r="Y115" s="2">
        <v>94.813699999999997</v>
      </c>
      <c r="Z115" s="2"/>
      <c r="AA115" s="2"/>
      <c r="AB115" s="2"/>
      <c r="AC115" s="2"/>
      <c r="AD115" s="2"/>
    </row>
    <row r="116" spans="3:30">
      <c r="C116" s="1" t="s">
        <v>6</v>
      </c>
      <c r="D116" s="1">
        <v>43.52</v>
      </c>
      <c r="E116" s="1">
        <v>16.440000000000001</v>
      </c>
      <c r="F116" s="1">
        <v>32.39</v>
      </c>
      <c r="G116" s="1">
        <v>3.2</v>
      </c>
      <c r="H116" s="1">
        <v>28.42</v>
      </c>
      <c r="I116" s="1">
        <v>7.19</v>
      </c>
      <c r="J116" s="1">
        <v>27.96</v>
      </c>
      <c r="K116" s="1">
        <v>6.16</v>
      </c>
      <c r="L116" s="1">
        <f>(D116-1.0887)/0.2464</f>
        <v>172.2049512987013</v>
      </c>
      <c r="M116" s="1">
        <f t="shared" ref="M116:S116" si="40">(E116-1.0887)/0.2464</f>
        <v>62.302353896103902</v>
      </c>
      <c r="N116" s="1">
        <f t="shared" si="40"/>
        <v>127.03449675324676</v>
      </c>
      <c r="O116" s="1">
        <f t="shared" si="40"/>
        <v>8.5685876623376611</v>
      </c>
      <c r="P116" s="1">
        <f t="shared" si="40"/>
        <v>110.92248376623377</v>
      </c>
      <c r="Q116" s="1">
        <f t="shared" si="40"/>
        <v>24.761769480519479</v>
      </c>
      <c r="R116" s="1">
        <f t="shared" si="40"/>
        <v>109.05560064935065</v>
      </c>
      <c r="S116" s="1">
        <f t="shared" si="40"/>
        <v>20.581574675324674</v>
      </c>
      <c r="V116" s="4" t="s">
        <v>7</v>
      </c>
      <c r="W116" s="2">
        <v>102.3731425</v>
      </c>
      <c r="X116" s="2">
        <v>71.778760000000005</v>
      </c>
      <c r="Y116" s="2">
        <v>97.75564</v>
      </c>
      <c r="Z116" s="2">
        <v>73.760040000000004</v>
      </c>
      <c r="AA116" s="2">
        <v>4.1397909999999998</v>
      </c>
      <c r="AB116" s="2">
        <v>4.1948270000000001</v>
      </c>
      <c r="AC116" s="2">
        <v>5.9009359999999997</v>
      </c>
      <c r="AD116" s="2">
        <v>3.3692899999999999</v>
      </c>
    </row>
    <row r="117" spans="3:30">
      <c r="C117" s="1" t="s">
        <v>5</v>
      </c>
      <c r="D117" s="1">
        <v>58.96</v>
      </c>
      <c r="E117" s="1">
        <v>3.16</v>
      </c>
      <c r="F117" s="1">
        <v>54.52</v>
      </c>
      <c r="H117" s="1">
        <v>54.65</v>
      </c>
      <c r="I117" s="1">
        <v>3.45</v>
      </c>
      <c r="J117" s="1">
        <v>56.38</v>
      </c>
      <c r="K117" s="1">
        <v>7.33</v>
      </c>
      <c r="L117" s="1">
        <f>(D117-2.6496)/0.5423</f>
        <v>103.83625299649641</v>
      </c>
      <c r="M117" s="1">
        <f t="shared" ref="M117:S117" si="41">(E117-2.6496)/0.5423</f>
        <v>0.94117647058823561</v>
      </c>
      <c r="N117" s="1">
        <f t="shared" si="41"/>
        <v>95.648902821316625</v>
      </c>
      <c r="O117" s="1">
        <f t="shared" si="41"/>
        <v>-4.8858565369721552</v>
      </c>
      <c r="P117" s="1">
        <f t="shared" si="41"/>
        <v>95.888622533652963</v>
      </c>
      <c r="Q117" s="1">
        <f t="shared" si="41"/>
        <v>1.4759358288770057</v>
      </c>
      <c r="R117" s="1">
        <f t="shared" si="41"/>
        <v>99.078738705513558</v>
      </c>
      <c r="S117" s="1">
        <f t="shared" si="41"/>
        <v>8.6306472432233097</v>
      </c>
      <c r="V117" s="4" t="s">
        <v>6</v>
      </c>
      <c r="W117" s="2">
        <v>172.2049513</v>
      </c>
      <c r="X117" s="2">
        <v>127.03449999999999</v>
      </c>
      <c r="Y117" s="2">
        <v>110.9225</v>
      </c>
      <c r="Z117" s="2">
        <v>179.0556</v>
      </c>
      <c r="AA117" s="2">
        <v>62.302349999999997</v>
      </c>
      <c r="AB117" s="2">
        <v>8.5685880000000001</v>
      </c>
      <c r="AC117" s="2">
        <v>24.761769999999999</v>
      </c>
      <c r="AD117" s="2">
        <v>20.581569999999999</v>
      </c>
    </row>
    <row r="118" spans="3:30">
      <c r="C118" s="1" t="s">
        <v>4</v>
      </c>
      <c r="D118" s="1">
        <v>17.25</v>
      </c>
      <c r="E118" s="1">
        <v>0.57999999999999996</v>
      </c>
      <c r="F118" s="1">
        <v>11.51</v>
      </c>
      <c r="H118" s="1">
        <v>12.65</v>
      </c>
      <c r="J118" s="1">
        <v>12.37</v>
      </c>
      <c r="L118" s="1">
        <f>(D118+0.081)/1.1784</f>
        <v>14.707230142566193</v>
      </c>
      <c r="M118" s="1">
        <f t="shared" ref="M118:S118" si="42">(E118+0.081)/1.1784</f>
        <v>0.56093007467752887</v>
      </c>
      <c r="N118" s="1">
        <f t="shared" si="42"/>
        <v>9.8362186014935507</v>
      </c>
      <c r="O118" s="1">
        <f t="shared" si="42"/>
        <v>6.8737270875763756E-2</v>
      </c>
      <c r="P118" s="1">
        <f t="shared" si="42"/>
        <v>10.803632043448745</v>
      </c>
      <c r="Q118" s="1">
        <f t="shared" si="42"/>
        <v>6.8737270875763756E-2</v>
      </c>
      <c r="R118" s="1">
        <f t="shared" si="42"/>
        <v>10.56602172437203</v>
      </c>
      <c r="S118" s="1">
        <f t="shared" si="42"/>
        <v>6.8737270875763756E-2</v>
      </c>
      <c r="V118" s="4" t="s">
        <v>5</v>
      </c>
      <c r="W118" s="2">
        <v>103.836253</v>
      </c>
      <c r="X118" s="2">
        <v>95.648899999999998</v>
      </c>
      <c r="Y118" s="2">
        <v>95.888620000000003</v>
      </c>
      <c r="Z118" s="2">
        <v>99.078739999999996</v>
      </c>
      <c r="AA118" s="2">
        <v>0.94117600000000001</v>
      </c>
      <c r="AB118" s="2"/>
      <c r="AC118" s="2">
        <v>1.4759359999999999</v>
      </c>
      <c r="AD118" s="2">
        <v>8.6306469999999997</v>
      </c>
    </row>
    <row r="119" spans="3:30">
      <c r="V119" s="4" t="s">
        <v>4</v>
      </c>
      <c r="W119" s="2">
        <v>14.70723014</v>
      </c>
      <c r="X119" s="2">
        <v>9.8362189999999998</v>
      </c>
      <c r="Y119" s="2">
        <v>10.80363</v>
      </c>
      <c r="Z119" s="2">
        <v>10.56602</v>
      </c>
      <c r="AA119" s="2">
        <v>0.56093000000000004</v>
      </c>
      <c r="AB119" s="2">
        <v>6.8737000000000006E-2</v>
      </c>
      <c r="AC119" s="2">
        <v>6.8737000000000006E-2</v>
      </c>
      <c r="AD119" s="2">
        <v>6.8737000000000006E-2</v>
      </c>
    </row>
    <row r="120" spans="3:30">
      <c r="D120" s="1" t="s">
        <v>21</v>
      </c>
      <c r="E120" s="1" t="s">
        <v>22</v>
      </c>
      <c r="F120" s="1" t="s">
        <v>21</v>
      </c>
      <c r="G120" s="1" t="s">
        <v>22</v>
      </c>
      <c r="H120" s="1" t="s">
        <v>21</v>
      </c>
      <c r="I120" s="1" t="s">
        <v>22</v>
      </c>
      <c r="J120" s="1" t="s">
        <v>21</v>
      </c>
      <c r="K120" s="1" t="s">
        <v>22</v>
      </c>
      <c r="V120" s="4"/>
      <c r="W120" s="2"/>
      <c r="X120" s="2"/>
      <c r="Y120" s="2"/>
      <c r="Z120" s="2"/>
      <c r="AA120" s="2"/>
      <c r="AB120" s="2"/>
      <c r="AC120" s="2"/>
      <c r="AD120" s="2"/>
    </row>
    <row r="121" spans="3:30">
      <c r="C121" s="1" t="s">
        <v>0</v>
      </c>
      <c r="D121" s="1">
        <v>24.16</v>
      </c>
      <c r="E121" s="1">
        <v>0.36</v>
      </c>
      <c r="F121" s="1">
        <v>24.29</v>
      </c>
      <c r="G121" s="1">
        <v>0.42</v>
      </c>
      <c r="H121" s="1">
        <v>18.28</v>
      </c>
      <c r="J121" s="1">
        <v>17.29</v>
      </c>
      <c r="K121" s="1">
        <v>0.54</v>
      </c>
      <c r="L121" s="1">
        <f>(D121-0.944)/0.2397</f>
        <v>96.854401335002095</v>
      </c>
      <c r="M121" s="1">
        <f t="shared" ref="M121:S121" si="43">(E121-0.944)/0.2397</f>
        <v>-2.4363788068418857</v>
      </c>
      <c r="N121" s="1">
        <f t="shared" si="43"/>
        <v>97.396745932415527</v>
      </c>
      <c r="O121" s="1">
        <f t="shared" si="43"/>
        <v>-2.1860659157279936</v>
      </c>
      <c r="P121" s="1">
        <f t="shared" si="43"/>
        <v>72.323738005840639</v>
      </c>
      <c r="Q121" s="1">
        <f t="shared" si="43"/>
        <v>-3.9382561535252396</v>
      </c>
      <c r="R121" s="1">
        <f t="shared" si="43"/>
        <v>68.193575302461412</v>
      </c>
      <c r="S121" s="1">
        <f t="shared" si="43"/>
        <v>-1.6854401335002083</v>
      </c>
      <c r="V121" s="3"/>
      <c r="W121" s="5" t="s">
        <v>24</v>
      </c>
      <c r="X121" s="5"/>
      <c r="Y121" s="5"/>
      <c r="Z121" s="5"/>
      <c r="AA121" s="5" t="s">
        <v>25</v>
      </c>
      <c r="AB121" s="5"/>
      <c r="AC121" s="5"/>
      <c r="AD121" s="5"/>
    </row>
    <row r="122" spans="3:30">
      <c r="C122" s="1" t="s">
        <v>3</v>
      </c>
      <c r="D122" s="1">
        <v>41.11</v>
      </c>
      <c r="E122" s="1">
        <v>0.28999999999999998</v>
      </c>
      <c r="F122" s="1">
        <v>40.28</v>
      </c>
      <c r="G122" s="1">
        <v>0.28999999999999998</v>
      </c>
      <c r="H122" s="1">
        <v>24.48</v>
      </c>
      <c r="I122" s="1">
        <v>0.28999999999999998</v>
      </c>
      <c r="J122" s="1">
        <v>29.04</v>
      </c>
      <c r="K122" s="1">
        <v>0.57999999999999996</v>
      </c>
      <c r="L122" s="1">
        <f>(D122-6.3358)/0.6189</f>
        <v>56.187106156083374</v>
      </c>
      <c r="M122" s="1">
        <f t="shared" ref="M122:S122" si="44">(E122-6.3358)/0.6189</f>
        <v>-9.7686217482630475</v>
      </c>
      <c r="N122" s="1">
        <f t="shared" si="44"/>
        <v>54.846017127161097</v>
      </c>
      <c r="O122" s="1">
        <f t="shared" si="44"/>
        <v>-9.7686217482630475</v>
      </c>
      <c r="P122" s="1">
        <f t="shared" si="44"/>
        <v>29.316852480206819</v>
      </c>
      <c r="Q122" s="1">
        <f t="shared" si="44"/>
        <v>-9.7686217482630475</v>
      </c>
      <c r="R122" s="1">
        <f t="shared" si="44"/>
        <v>36.684763289707547</v>
      </c>
      <c r="S122" s="1">
        <f t="shared" si="44"/>
        <v>-9.30004847309743</v>
      </c>
      <c r="V122" s="4" t="s">
        <v>0</v>
      </c>
      <c r="W122" s="2">
        <v>162.5615353</v>
      </c>
      <c r="X122" s="2">
        <v>174.36799999999999</v>
      </c>
      <c r="Y122" s="2">
        <v>124.9729</v>
      </c>
      <c r="Z122" s="2">
        <v>112.41549999999999</v>
      </c>
      <c r="AA122" s="2"/>
      <c r="AB122" s="2"/>
      <c r="AC122" s="2"/>
      <c r="AD122" s="2"/>
    </row>
    <row r="123" spans="3:30">
      <c r="C123" s="1" t="s">
        <v>7</v>
      </c>
      <c r="D123" s="1">
        <v>12.35</v>
      </c>
      <c r="E123" s="1">
        <v>0.15</v>
      </c>
      <c r="F123" s="1">
        <v>14.02</v>
      </c>
      <c r="H123" s="1">
        <v>13.31</v>
      </c>
      <c r="I123" s="1">
        <v>0.28999999999999998</v>
      </c>
      <c r="J123" s="1">
        <v>10.67</v>
      </c>
      <c r="K123" s="1">
        <v>0.57999999999999996</v>
      </c>
      <c r="L123" s="1">
        <f>(D123+0.4622)/0.1817</f>
        <v>70.512933406714353</v>
      </c>
      <c r="M123" s="1">
        <f t="shared" ref="M123:S123" si="45">(E123+0.4622)/0.1817</f>
        <v>3.3692900385250413</v>
      </c>
      <c r="N123" s="1">
        <f t="shared" si="45"/>
        <v>79.703907539900925</v>
      </c>
      <c r="O123" s="1">
        <f t="shared" si="45"/>
        <v>2.5437534397358283</v>
      </c>
      <c r="P123" s="1">
        <f t="shared" si="45"/>
        <v>75.796367638965322</v>
      </c>
      <c r="Q123" s="1">
        <f t="shared" si="45"/>
        <v>4.1397908640616397</v>
      </c>
      <c r="R123" s="1">
        <f t="shared" si="45"/>
        <v>61.266923500275176</v>
      </c>
      <c r="S123" s="1">
        <f t="shared" si="45"/>
        <v>5.7358282883874523</v>
      </c>
      <c r="V123" s="4" t="s">
        <v>3</v>
      </c>
      <c r="W123" s="2">
        <v>132.19829999999999</v>
      </c>
      <c r="X123" s="2">
        <v>81.797060000000002</v>
      </c>
      <c r="Y123" s="2">
        <v>94.813699999999997</v>
      </c>
      <c r="Z123" s="2"/>
      <c r="AA123" s="2"/>
      <c r="AB123" s="2"/>
      <c r="AC123" s="2"/>
      <c r="AD123" s="2"/>
    </row>
    <row r="124" spans="3:30">
      <c r="C124" s="1" t="s">
        <v>6</v>
      </c>
      <c r="D124" s="1">
        <v>25.37</v>
      </c>
      <c r="F124" s="1">
        <v>28.39</v>
      </c>
      <c r="G124" s="1">
        <v>4.0999999999999996</v>
      </c>
      <c r="H124" s="1">
        <v>23.23</v>
      </c>
      <c r="I124" s="1">
        <v>2.59</v>
      </c>
      <c r="J124" s="1">
        <v>25.7</v>
      </c>
      <c r="K124" s="1">
        <v>5.91</v>
      </c>
      <c r="L124" s="1">
        <f>(D124-1.0887)/0.2464</f>
        <v>98.544237012987011</v>
      </c>
      <c r="M124" s="1">
        <f t="shared" ref="M124:S124" si="46">(E124-1.0887)/0.2464</f>
        <v>-4.4184253246753249</v>
      </c>
      <c r="N124" s="1">
        <f t="shared" si="46"/>
        <v>110.80073051948052</v>
      </c>
      <c r="O124" s="1">
        <f t="shared" si="46"/>
        <v>12.221185064935062</v>
      </c>
      <c r="P124" s="1">
        <f t="shared" si="46"/>
        <v>89.859172077922082</v>
      </c>
      <c r="Q124" s="1">
        <f t="shared" si="46"/>
        <v>6.0929383116883109</v>
      </c>
      <c r="R124" s="1">
        <f t="shared" si="46"/>
        <v>99.88352272727272</v>
      </c>
      <c r="S124" s="1">
        <f t="shared" si="46"/>
        <v>19.566964285714285</v>
      </c>
      <c r="V124" s="4" t="s">
        <v>7</v>
      </c>
      <c r="W124" s="2">
        <v>102.3731425</v>
      </c>
      <c r="X124" s="2">
        <v>71.778760000000005</v>
      </c>
      <c r="Y124" s="2">
        <v>97.75564</v>
      </c>
      <c r="Z124" s="2">
        <v>73.760040000000004</v>
      </c>
      <c r="AA124" s="2">
        <v>3.3692899999999999</v>
      </c>
      <c r="AB124" s="2">
        <v>2.5437530000000002</v>
      </c>
      <c r="AC124" s="2">
        <v>4.1397909999999998</v>
      </c>
      <c r="AD124" s="2">
        <v>5.7358279999999997</v>
      </c>
    </row>
    <row r="125" spans="3:30">
      <c r="C125" s="1" t="s">
        <v>5</v>
      </c>
      <c r="D125" s="1">
        <v>52.64</v>
      </c>
      <c r="F125" s="1">
        <v>55.09</v>
      </c>
      <c r="G125" s="1">
        <v>8.34</v>
      </c>
      <c r="H125" s="1">
        <v>35.090000000000003</v>
      </c>
      <c r="J125" s="1">
        <v>38.35</v>
      </c>
      <c r="K125" s="1">
        <v>7.48</v>
      </c>
      <c r="L125" s="1">
        <f>(D125-2.6496)/0.5423</f>
        <v>92.182186981375622</v>
      </c>
      <c r="M125" s="1">
        <f t="shared" ref="M125:S125" si="47">(E125-2.6496)/0.5423</f>
        <v>-4.8858565369721552</v>
      </c>
      <c r="N125" s="1">
        <f t="shared" si="47"/>
        <v>96.699981560022138</v>
      </c>
      <c r="O125" s="1">
        <f t="shared" si="47"/>
        <v>10.493085008297991</v>
      </c>
      <c r="P125" s="1">
        <f t="shared" si="47"/>
        <v>59.820025815969025</v>
      </c>
      <c r="Q125" s="1">
        <f t="shared" si="47"/>
        <v>-4.8858565369721552</v>
      </c>
      <c r="R125" s="1">
        <f t="shared" si="47"/>
        <v>65.831458602249683</v>
      </c>
      <c r="S125" s="1">
        <f t="shared" si="47"/>
        <v>8.9072469113037087</v>
      </c>
      <c r="V125" s="4" t="s">
        <v>6</v>
      </c>
      <c r="W125" s="2">
        <v>172.2049513</v>
      </c>
      <c r="X125" s="2">
        <v>127.03449999999999</v>
      </c>
      <c r="Y125" s="2">
        <v>110.9225</v>
      </c>
      <c r="Z125" s="2">
        <v>179.0556</v>
      </c>
      <c r="AA125" s="2"/>
      <c r="AB125" s="2">
        <v>12.22119</v>
      </c>
      <c r="AC125" s="2">
        <v>6.0929380000000002</v>
      </c>
      <c r="AD125" s="2">
        <v>19.566960000000002</v>
      </c>
    </row>
    <row r="126" spans="3:30">
      <c r="C126" s="1" t="s">
        <v>4</v>
      </c>
      <c r="D126" s="1">
        <v>14.1</v>
      </c>
      <c r="F126" s="1">
        <v>11.51</v>
      </c>
      <c r="H126" s="1">
        <v>7.48</v>
      </c>
      <c r="I126" s="1">
        <v>0.28999999999999998</v>
      </c>
      <c r="J126" s="1">
        <v>7.19</v>
      </c>
      <c r="L126" s="1">
        <f>(D126+0.081)/1.1784</f>
        <v>12.034114052953157</v>
      </c>
      <c r="M126" s="1">
        <f t="shared" ref="M126:S126" si="48">(E126+0.081)/1.1784</f>
        <v>6.8737270875763756E-2</v>
      </c>
      <c r="N126" s="1">
        <f t="shared" si="48"/>
        <v>9.8362186014935507</v>
      </c>
      <c r="O126" s="1">
        <f t="shared" si="48"/>
        <v>6.8737270875763756E-2</v>
      </c>
      <c r="P126" s="1">
        <f t="shared" si="48"/>
        <v>6.4163272233537016</v>
      </c>
      <c r="Q126" s="1">
        <f t="shared" si="48"/>
        <v>0.31483367277664631</v>
      </c>
      <c r="R126" s="1">
        <f t="shared" si="48"/>
        <v>6.1702308214528188</v>
      </c>
      <c r="S126" s="1">
        <f t="shared" si="48"/>
        <v>6.8737270875763756E-2</v>
      </c>
      <c r="V126" s="4" t="s">
        <v>5</v>
      </c>
      <c r="W126" s="2">
        <v>103.836253</v>
      </c>
      <c r="X126" s="2">
        <v>95.648899999999998</v>
      </c>
      <c r="Y126" s="2">
        <v>95.888620000000003</v>
      </c>
      <c r="Z126" s="2">
        <v>99.078739999999996</v>
      </c>
      <c r="AA126" s="2"/>
      <c r="AB126" s="2">
        <v>10.49309</v>
      </c>
      <c r="AC126" s="2"/>
      <c r="AD126" s="2">
        <v>8.9072469999999999</v>
      </c>
    </row>
    <row r="127" spans="3:30">
      <c r="V127" s="4" t="s">
        <v>4</v>
      </c>
      <c r="W127" s="2">
        <v>14.70723014</v>
      </c>
      <c r="X127" s="2">
        <v>9.8362189999999998</v>
      </c>
      <c r="Y127" s="2">
        <v>10.80363</v>
      </c>
      <c r="Z127" s="2">
        <v>10.56602</v>
      </c>
      <c r="AA127" s="2">
        <v>6.8737000000000006E-2</v>
      </c>
      <c r="AB127" s="2">
        <v>6.8737000000000006E-2</v>
      </c>
      <c r="AC127" s="2">
        <v>0.314834</v>
      </c>
      <c r="AD127" s="2">
        <v>6.8737000000000006E-2</v>
      </c>
    </row>
  </sheetData>
  <mergeCells count="14">
    <mergeCell ref="W121:Z121"/>
    <mergeCell ref="AA121:AD121"/>
    <mergeCell ref="W96:Z96"/>
    <mergeCell ref="AA96:AD96"/>
    <mergeCell ref="W105:Z105"/>
    <mergeCell ref="AA105:AD105"/>
    <mergeCell ref="W113:Z113"/>
    <mergeCell ref="AA113:AD113"/>
    <mergeCell ref="W66:Z66"/>
    <mergeCell ref="AA66:AD66"/>
    <mergeCell ref="W76:Z76"/>
    <mergeCell ref="AA76:AD76"/>
    <mergeCell ref="W87:Z87"/>
    <mergeCell ref="AA87:AD8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6676A-4A54-4D44-9701-B6D3D483FDBA}">
  <dimension ref="A1:X136"/>
  <sheetViews>
    <sheetView tabSelected="1" workbookViewId="0">
      <selection activeCell="G11" sqref="G11"/>
    </sheetView>
  </sheetViews>
  <sheetFormatPr defaultColWidth="9.6328125" defaultRowHeight="14.5"/>
  <cols>
    <col min="1" max="1" width="28.1796875" customWidth="1"/>
    <col min="7" max="7" width="27.26953125" customWidth="1"/>
    <col min="13" max="13" width="29.81640625" customWidth="1"/>
    <col min="17" max="17" width="12.90625" bestFit="1" customWidth="1"/>
    <col min="19" max="19" width="28.54296875" customWidth="1"/>
  </cols>
  <sheetData>
    <row r="1" spans="1:24">
      <c r="A1" t="s">
        <v>27</v>
      </c>
      <c r="M1" t="s">
        <v>9</v>
      </c>
    </row>
    <row r="3" spans="1:24">
      <c r="F3" t="s">
        <v>28</v>
      </c>
      <c r="L3" t="s">
        <v>28</v>
      </c>
      <c r="R3" t="s">
        <v>28</v>
      </c>
      <c r="X3" t="s">
        <v>28</v>
      </c>
    </row>
    <row r="4" spans="1:24">
      <c r="A4" s="6" t="s">
        <v>29</v>
      </c>
      <c r="B4">
        <v>0</v>
      </c>
      <c r="C4">
        <v>35.383065486725854</v>
      </c>
      <c r="D4">
        <v>102.95999115044248</v>
      </c>
      <c r="E4">
        <v>95.427166371681551</v>
      </c>
      <c r="F4">
        <f>AVERAGE(B4:E4)</f>
        <v>58.442555752212471</v>
      </c>
      <c r="G4" s="6" t="s">
        <v>30</v>
      </c>
      <c r="H4" cm="1">
        <f t="array" ref="H4:K4">F39:I39-N48:Q48</f>
        <v>132.95131502857146</v>
      </c>
      <c r="I4">
        <v>133.27188571428576</v>
      </c>
      <c r="J4">
        <v>212.73625714285708</v>
      </c>
      <c r="K4">
        <v>47.233000000000118</v>
      </c>
      <c r="L4">
        <f>AVERAGE(_xlfn.ANCHORARRAY(H4))</f>
        <v>131.54811447142862</v>
      </c>
      <c r="M4" s="6" t="s">
        <v>29</v>
      </c>
      <c r="N4">
        <v>0</v>
      </c>
      <c r="O4">
        <v>57.412672566371782</v>
      </c>
      <c r="P4">
        <v>40.146122123893804</v>
      </c>
      <c r="Q4">
        <v>80.378146902654862</v>
      </c>
      <c r="R4">
        <f>AVERAGE(N4:Q4)</f>
        <v>44.484235398230112</v>
      </c>
      <c r="S4" s="6" t="s">
        <v>30</v>
      </c>
      <c r="T4" cm="1">
        <f t="array" ref="T4:W4">F40:I40-R48:U48</f>
        <v>102.51106952113838</v>
      </c>
      <c r="U4">
        <v>52.509000000000015</v>
      </c>
      <c r="V4">
        <v>52.184228571428548</v>
      </c>
      <c r="W4">
        <v>157.62257142857146</v>
      </c>
      <c r="X4">
        <f>AVERAGE(_xlfn.ANCHORARRAY(T4))</f>
        <v>91.206717380284601</v>
      </c>
    </row>
    <row r="5" spans="1:24">
      <c r="A5" s="6" t="s">
        <v>31</v>
      </c>
      <c r="B5" cm="1">
        <f t="array" ref="B5:E5">N45:Q45-N46:Q46</f>
        <v>293.19688959999996</v>
      </c>
      <c r="C5">
        <v>198.53259999999995</v>
      </c>
      <c r="D5">
        <v>181.50780000000003</v>
      </c>
      <c r="E5">
        <v>133.63400000000001</v>
      </c>
      <c r="F5">
        <f t="shared" ref="F5:F8" si="0">AVERAGE(_xlfn.ANCHORARRAY(B5))</f>
        <v>201.71782239999999</v>
      </c>
      <c r="G5" s="6" t="s">
        <v>32</v>
      </c>
      <c r="H5" cm="1">
        <f t="array" ref="H5:K5">N48:Q48-N49:Q49</f>
        <v>136.93651540000002</v>
      </c>
      <c r="I5">
        <v>167.99740000000003</v>
      </c>
      <c r="J5">
        <v>48.520400000000052</v>
      </c>
      <c r="K5">
        <v>259.71280000000002</v>
      </c>
      <c r="L5">
        <f t="shared" ref="L5:L8" si="1">AVERAGE(_xlfn.ANCHORARRAY(H5))</f>
        <v>153.29177885000001</v>
      </c>
      <c r="M5" s="6" t="s">
        <v>31</v>
      </c>
      <c r="N5" cm="1">
        <f t="array" ref="N5:Q5">R45:U45-R46:U46</f>
        <v>281.93540000000002</v>
      </c>
      <c r="O5">
        <v>128.6198</v>
      </c>
      <c r="P5">
        <v>131.44499999999999</v>
      </c>
      <c r="Q5">
        <v>163.32639999999998</v>
      </c>
      <c r="R5">
        <f t="shared" ref="R5:R8" si="2">AVERAGE(_xlfn.ANCHORARRAY(N5))</f>
        <v>176.33164999999997</v>
      </c>
      <c r="S5" s="6" t="s">
        <v>32</v>
      </c>
      <c r="T5" cm="1">
        <f t="array" ref="T5:W5">R48:U48-R49:U49</f>
        <v>159.95280000000002</v>
      </c>
      <c r="U5">
        <v>194.74099999999999</v>
      </c>
      <c r="V5">
        <v>232.8372</v>
      </c>
      <c r="W5">
        <v>136.14179999999999</v>
      </c>
      <c r="X5">
        <f t="shared" ref="X5:X8" si="3">AVERAGE(_xlfn.ANCHORARRAY(T5))</f>
        <v>180.91819999999998</v>
      </c>
    </row>
    <row r="6" spans="1:24">
      <c r="A6" s="6" t="s">
        <v>33</v>
      </c>
      <c r="B6" cm="1">
        <f t="array" ref="B6:E6">N46:Q46-N47:Q47</f>
        <v>100.3008734</v>
      </c>
      <c r="C6">
        <v>125.3768</v>
      </c>
      <c r="D6">
        <v>54.473599999999976</v>
      </c>
      <c r="E6">
        <v>132.88591999999997</v>
      </c>
      <c r="F6">
        <f t="shared" si="0"/>
        <v>103.25929834999999</v>
      </c>
      <c r="G6" s="6" t="s">
        <v>34</v>
      </c>
      <c r="H6" cm="1">
        <f t="array" ref="H6:K6">N49:Q49-N50:Q50</f>
        <v>279.98201645799998</v>
      </c>
      <c r="I6">
        <v>203.18039999999999</v>
      </c>
      <c r="J6">
        <v>250.85717999999997</v>
      </c>
      <c r="K6">
        <v>192.46680000000001</v>
      </c>
      <c r="L6">
        <f t="shared" si="1"/>
        <v>231.62159911449999</v>
      </c>
      <c r="M6" s="6" t="s">
        <v>33</v>
      </c>
      <c r="N6" cm="1">
        <f t="array" ref="N6:Q6">R46:U46-R47:U47</f>
        <v>103.49059999999997</v>
      </c>
      <c r="O6">
        <v>125.5712</v>
      </c>
      <c r="P6">
        <v>154.02848</v>
      </c>
      <c r="Q6">
        <v>100.92086</v>
      </c>
      <c r="R6">
        <f t="shared" si="2"/>
        <v>121.002785</v>
      </c>
      <c r="S6" s="6" t="s">
        <v>34</v>
      </c>
      <c r="T6" cm="1">
        <f t="array" ref="T6:W6">R49:U49-R50:U50</f>
        <v>235.55555999999996</v>
      </c>
      <c r="U6">
        <v>257.42396000000002</v>
      </c>
      <c r="V6">
        <v>220.77998000000002</v>
      </c>
      <c r="W6">
        <v>214.17794799999999</v>
      </c>
      <c r="X6">
        <f t="shared" si="3"/>
        <v>231.984362</v>
      </c>
    </row>
    <row r="7" spans="1:24">
      <c r="A7" s="6" t="s">
        <v>35</v>
      </c>
      <c r="B7" cm="1">
        <f t="array" ref="B7:E7">N47:Q47</f>
        <v>174.846</v>
      </c>
      <c r="C7">
        <v>201.7978</v>
      </c>
      <c r="D7">
        <v>217.63560000000001</v>
      </c>
      <c r="E7">
        <v>193.12548000000001</v>
      </c>
      <c r="F7">
        <f t="shared" si="0"/>
        <v>196.85122000000001</v>
      </c>
      <c r="G7" s="6" t="s">
        <v>36</v>
      </c>
      <c r="H7" cm="1">
        <f t="array" ref="H7:K7">N50:Q50</f>
        <v>0.13747454200000001</v>
      </c>
      <c r="I7">
        <v>47.014600000000002</v>
      </c>
      <c r="J7">
        <v>35.779020000000003</v>
      </c>
      <c r="K7">
        <v>53.837400000000002</v>
      </c>
      <c r="L7">
        <f t="shared" si="1"/>
        <v>34.192123635500003</v>
      </c>
      <c r="M7" s="6" t="s">
        <v>35</v>
      </c>
      <c r="N7" cm="1">
        <f t="array" ref="N7:Q7">R47:U47</f>
        <v>202.77600000000001</v>
      </c>
      <c r="O7">
        <v>201.345</v>
      </c>
      <c r="P7">
        <v>190.33792</v>
      </c>
      <c r="Q7">
        <v>172.83654000000001</v>
      </c>
      <c r="R7">
        <f t="shared" si="2"/>
        <v>191.82386500000001</v>
      </c>
      <c r="S7" s="6" t="s">
        <v>36</v>
      </c>
      <c r="T7" cm="1">
        <f t="array" ref="T7:W7">R50:U50</f>
        <v>28.447040000000001</v>
      </c>
      <c r="U7">
        <v>23.576039999999999</v>
      </c>
      <c r="V7">
        <v>26.020019999999999</v>
      </c>
      <c r="W7">
        <v>16.736252</v>
      </c>
      <c r="X7">
        <f t="shared" si="3"/>
        <v>23.694837999999997</v>
      </c>
    </row>
    <row r="8" spans="1:24">
      <c r="A8" s="6" t="s">
        <v>37</v>
      </c>
      <c r="B8">
        <f>SUM(B4:B7)</f>
        <v>568.34376299999997</v>
      </c>
      <c r="C8">
        <f t="shared" ref="C8:E8" si="4">SUM(C4:C7)</f>
        <v>561.0902654867258</v>
      </c>
      <c r="D8">
        <f t="shared" si="4"/>
        <v>556.5769911504425</v>
      </c>
      <c r="E8">
        <f t="shared" si="4"/>
        <v>555.07256637168155</v>
      </c>
      <c r="F8">
        <f t="shared" si="0"/>
        <v>568.34376299999997</v>
      </c>
      <c r="G8" s="6" t="s">
        <v>37</v>
      </c>
      <c r="H8">
        <f>SUM(H4:H7)</f>
        <v>550.00732142857134</v>
      </c>
      <c r="I8">
        <f t="shared" ref="I8:K8" si="5">SUM(I4:I7)</f>
        <v>551.46428571428578</v>
      </c>
      <c r="J8">
        <f t="shared" si="5"/>
        <v>547.89285714285711</v>
      </c>
      <c r="K8">
        <f t="shared" si="5"/>
        <v>553.25000000000011</v>
      </c>
      <c r="L8">
        <f t="shared" si="1"/>
        <v>550.00732142857134</v>
      </c>
      <c r="M8" s="6" t="s">
        <v>37</v>
      </c>
      <c r="N8">
        <f>SUM(N3:N7)</f>
        <v>588.202</v>
      </c>
      <c r="O8">
        <f t="shared" ref="O8:Q8" si="6">SUM(O3:O7)</f>
        <v>512.94867256637178</v>
      </c>
      <c r="P8">
        <f t="shared" si="6"/>
        <v>515.9575221238938</v>
      </c>
      <c r="Q8">
        <f t="shared" si="6"/>
        <v>517.46194690265486</v>
      </c>
      <c r="R8">
        <f t="shared" si="2"/>
        <v>588.202</v>
      </c>
      <c r="S8" s="6" t="s">
        <v>37</v>
      </c>
      <c r="T8">
        <f>SUM(T4:T7)</f>
        <v>526.46646952113838</v>
      </c>
      <c r="U8">
        <f t="shared" ref="U8:W8" si="7">SUM(U4:U7)</f>
        <v>528.25</v>
      </c>
      <c r="V8">
        <f t="shared" si="7"/>
        <v>531.82142857142856</v>
      </c>
      <c r="W8">
        <f t="shared" si="7"/>
        <v>524.67857142857144</v>
      </c>
      <c r="X8">
        <f t="shared" si="3"/>
        <v>526.46646952113838</v>
      </c>
    </row>
    <row r="11" spans="1:24">
      <c r="A11" t="s">
        <v>38</v>
      </c>
      <c r="M11" t="s">
        <v>39</v>
      </c>
    </row>
    <row r="13" spans="1:24">
      <c r="F13" t="s">
        <v>28</v>
      </c>
      <c r="L13" t="s">
        <v>28</v>
      </c>
      <c r="R13" t="s">
        <v>28</v>
      </c>
      <c r="X13" t="s">
        <v>28</v>
      </c>
    </row>
    <row r="14" spans="1:24">
      <c r="A14" s="6" t="s">
        <v>29</v>
      </c>
      <c r="B14" cm="1">
        <f t="array" ref="B14:E14">B41:E41-F49:I49</f>
        <v>63.119512760780069</v>
      </c>
      <c r="C14">
        <v>0.1989382300885012</v>
      </c>
      <c r="D14">
        <v>4.7096338053097497</v>
      </c>
      <c r="E14">
        <v>-53.087379115044243</v>
      </c>
      <c r="F14">
        <f>AVERAGE(_xlfn.ANCHORARRAY(B14))</f>
        <v>3.7351764202835191</v>
      </c>
      <c r="G14" s="6" t="s">
        <v>30</v>
      </c>
      <c r="H14" cm="1">
        <f t="array" ref="H14:K14">F41:I41-F52:I52</f>
        <v>339.68489104312027</v>
      </c>
      <c r="I14">
        <v>243.05961292035403</v>
      </c>
      <c r="J14">
        <v>287.00125522123898</v>
      </c>
      <c r="K14">
        <v>188.54528353982306</v>
      </c>
      <c r="L14">
        <f>AVERAGE(_xlfn.ANCHORARRAY(H14))</f>
        <v>264.57276068113407</v>
      </c>
      <c r="M14" s="6" t="s">
        <v>29</v>
      </c>
      <c r="N14">
        <v>0</v>
      </c>
      <c r="O14">
        <v>88.440201636280278</v>
      </c>
      <c r="P14">
        <v>53.26278973756601</v>
      </c>
      <c r="Q14">
        <v>19.350808849557581</v>
      </c>
      <c r="R14">
        <f>AVERAGE(N14:Q14)</f>
        <v>40.263450055850967</v>
      </c>
      <c r="S14" s="6" t="s">
        <v>30</v>
      </c>
      <c r="T14">
        <v>0</v>
      </c>
      <c r="U14">
        <v>0</v>
      </c>
      <c r="V14">
        <v>0</v>
      </c>
      <c r="W14">
        <v>0</v>
      </c>
      <c r="X14">
        <v>0</v>
      </c>
    </row>
    <row r="15" spans="1:24">
      <c r="A15" s="6" t="s">
        <v>31</v>
      </c>
      <c r="B15">
        <v>0</v>
      </c>
      <c r="C15">
        <v>73.557580000000002</v>
      </c>
      <c r="D15">
        <v>65.4191</v>
      </c>
      <c r="E15">
        <v>79.384100000000004</v>
      </c>
      <c r="F15">
        <f>AVERAGE(B15:E15)</f>
        <v>54.590194999999994</v>
      </c>
      <c r="G15" s="6" t="s">
        <v>32</v>
      </c>
      <c r="H15">
        <v>0</v>
      </c>
      <c r="I15">
        <v>97.820319999999981</v>
      </c>
      <c r="J15">
        <v>60.465360000000004</v>
      </c>
      <c r="K15">
        <v>61.397559999999999</v>
      </c>
      <c r="L15">
        <f>AVERAGE(H15:K15)</f>
        <v>54.920809999999996</v>
      </c>
      <c r="M15" s="6" t="s">
        <v>31</v>
      </c>
      <c r="N15" cm="1">
        <f t="array" ref="N15:Q15">F57:I57-F58:I58</f>
        <v>229.75380000000001</v>
      </c>
      <c r="O15">
        <v>34.763120000000001</v>
      </c>
      <c r="P15">
        <v>44.242740000000012</v>
      </c>
      <c r="Q15">
        <v>204.47219999999999</v>
      </c>
      <c r="R15">
        <f t="shared" ref="R15:R18" si="8">AVERAGE(_xlfn.ANCHORARRAY(N15))</f>
        <v>128.30796500000002</v>
      </c>
      <c r="S15" s="6" t="s">
        <v>32</v>
      </c>
      <c r="T15" cm="1">
        <f t="array" ref="T15:W15">F60:I60-F61:I61</f>
        <v>345.30101999999999</v>
      </c>
      <c r="U15">
        <v>242.37007999999997</v>
      </c>
      <c r="V15">
        <v>153.51685999999998</v>
      </c>
      <c r="W15">
        <v>143.77228000000002</v>
      </c>
      <c r="X15">
        <f t="shared" ref="X15:X18" si="9">AVERAGE(_xlfn.ANCHORARRAY(T15))</f>
        <v>221.24006</v>
      </c>
    </row>
    <row r="16" spans="1:24">
      <c r="A16" s="6" t="s">
        <v>33</v>
      </c>
      <c r="B16">
        <v>24.771481999999999</v>
      </c>
      <c r="C16">
        <v>0</v>
      </c>
      <c r="D16">
        <v>0</v>
      </c>
      <c r="E16">
        <v>0</v>
      </c>
      <c r="F16">
        <f>AVERAGE(B16:E16)</f>
        <v>6.1928704999999997</v>
      </c>
      <c r="G16" s="6" t="s">
        <v>34</v>
      </c>
      <c r="H16" cm="1">
        <f t="array" ref="H16:K16">F53:I53-F54:I54</f>
        <v>49.739920000000005</v>
      </c>
      <c r="I16">
        <v>9.0101399999999998</v>
      </c>
      <c r="J16">
        <v>31.036087999999999</v>
      </c>
      <c r="K16">
        <v>125.54949599999999</v>
      </c>
      <c r="L16">
        <f t="shared" ref="L16:L18" si="10">AVERAGE(_xlfn.ANCHORARRAY(H16))</f>
        <v>53.833911000000001</v>
      </c>
      <c r="M16" s="6" t="s">
        <v>33</v>
      </c>
      <c r="N16">
        <v>24.771481999999999</v>
      </c>
      <c r="O16">
        <v>0</v>
      </c>
      <c r="P16">
        <v>0</v>
      </c>
      <c r="Q16">
        <v>0</v>
      </c>
      <c r="R16">
        <f>AVERAGE(N16:Q16)</f>
        <v>6.1928704999999997</v>
      </c>
      <c r="S16" s="6" t="s">
        <v>34</v>
      </c>
      <c r="T16" cm="1">
        <f t="array" ref="T16:W16">F61:I61-F62:I62</f>
        <v>66.280923999999999</v>
      </c>
      <c r="U16">
        <v>68.055046000000004</v>
      </c>
      <c r="V16">
        <v>75.818260000000009</v>
      </c>
      <c r="W16">
        <v>112.976258</v>
      </c>
      <c r="X16">
        <f t="shared" si="9"/>
        <v>80.782622000000003</v>
      </c>
    </row>
    <row r="17" spans="1:24">
      <c r="A17" s="6" t="s">
        <v>35</v>
      </c>
      <c r="B17" cm="1">
        <f t="array" ref="B17:E17">F51:I51</f>
        <v>15.874518</v>
      </c>
      <c r="C17">
        <v>33.596040000000002</v>
      </c>
      <c r="D17">
        <v>47.024760000000001</v>
      </c>
      <c r="E17">
        <v>73.441940000000002</v>
      </c>
      <c r="F17">
        <f t="shared" ref="F17:F18" si="11">AVERAGE(_xlfn.ANCHORARRAY(B17))</f>
        <v>42.484314499999996</v>
      </c>
      <c r="G17" s="6" t="s">
        <v>36</v>
      </c>
      <c r="H17" cm="1">
        <f t="array" ref="H17:K17">F54:I54</f>
        <v>3.0736599999999998</v>
      </c>
      <c r="I17">
        <v>34.251519999999999</v>
      </c>
      <c r="J17">
        <v>5.9928720000000002</v>
      </c>
      <c r="K17">
        <v>8.4368639999999999</v>
      </c>
      <c r="L17">
        <f t="shared" si="10"/>
        <v>12.938728999999999</v>
      </c>
      <c r="M17" s="6" t="s">
        <v>35</v>
      </c>
      <c r="N17" cm="1">
        <f t="array" ref="N17:Q17">F59:I59</f>
        <v>74.762799999999999</v>
      </c>
      <c r="O17">
        <v>45.15354</v>
      </c>
      <c r="P17">
        <v>66.067139999999995</v>
      </c>
      <c r="Q17">
        <v>85.43974</v>
      </c>
      <c r="R17">
        <f t="shared" ref="R17:R20" si="12">AVERAGE(_xlfn.ANCHORARRAY(N17))</f>
        <v>67.855805000000004</v>
      </c>
      <c r="S17" s="6" t="s">
        <v>36</v>
      </c>
      <c r="T17" cm="1">
        <f t="array" ref="T17:W17">F62:I62</f>
        <v>5.6364559999999999</v>
      </c>
      <c r="U17">
        <v>0.13747400000000001</v>
      </c>
      <c r="V17">
        <v>3.54888</v>
      </c>
      <c r="W17">
        <v>10.388662</v>
      </c>
      <c r="X17">
        <f t="shared" si="9"/>
        <v>4.9278680000000001</v>
      </c>
    </row>
    <row r="18" spans="1:24">
      <c r="A18" s="6" t="s">
        <v>37</v>
      </c>
      <c r="B18">
        <f>SUM(B14:B17)</f>
        <v>103.76551276078007</v>
      </c>
      <c r="C18">
        <f t="shared" ref="C18:E18" si="13">SUM(C14:C17)</f>
        <v>107.3525582300885</v>
      </c>
      <c r="D18">
        <f t="shared" si="13"/>
        <v>117.15349380530975</v>
      </c>
      <c r="E18">
        <f t="shared" si="13"/>
        <v>99.738660884955763</v>
      </c>
      <c r="F18">
        <f t="shared" si="11"/>
        <v>103.76551276078007</v>
      </c>
      <c r="G18" s="6" t="s">
        <v>37</v>
      </c>
      <c r="H18">
        <f>SUM(H14:H17)</f>
        <v>392.49847104312028</v>
      </c>
      <c r="I18">
        <f t="shared" ref="I18:K18" si="14">SUM(I14:I17)</f>
        <v>384.14159292035401</v>
      </c>
      <c r="J18">
        <f t="shared" si="14"/>
        <v>384.49557522123894</v>
      </c>
      <c r="K18">
        <f t="shared" si="14"/>
        <v>383.92920353982305</v>
      </c>
      <c r="L18">
        <f t="shared" si="10"/>
        <v>392.49847104312028</v>
      </c>
      <c r="M18" s="6" t="s">
        <v>37</v>
      </c>
      <c r="N18">
        <f>SUM(N14:N17)</f>
        <v>329.28808200000003</v>
      </c>
      <c r="O18">
        <f>SUM(O14:O17)</f>
        <v>168.35686163628029</v>
      </c>
      <c r="P18">
        <f>SUM(P14:P17)</f>
        <v>163.572669737566</v>
      </c>
      <c r="Q18">
        <f>SUM(Q14:Q17)</f>
        <v>309.26274884955757</v>
      </c>
      <c r="R18">
        <f t="shared" si="12"/>
        <v>329.28808200000003</v>
      </c>
      <c r="S18" s="6" t="s">
        <v>37</v>
      </c>
      <c r="T18">
        <f>SUM(T14:T17)</f>
        <v>417.21840000000003</v>
      </c>
      <c r="U18">
        <f t="shared" ref="U18:W18" si="15">SUM(U14:U17)</f>
        <v>310.56259999999997</v>
      </c>
      <c r="V18">
        <f t="shared" si="15"/>
        <v>232.88399999999999</v>
      </c>
      <c r="W18">
        <f t="shared" si="15"/>
        <v>267.13720000000006</v>
      </c>
      <c r="X18">
        <f t="shared" si="9"/>
        <v>417.21840000000003</v>
      </c>
    </row>
    <row r="20" spans="1:24">
      <c r="A20" s="6" t="s">
        <v>40</v>
      </c>
      <c r="M20" s="6" t="s">
        <v>41</v>
      </c>
    </row>
    <row r="21" spans="1:24">
      <c r="F21" t="s">
        <v>28</v>
      </c>
      <c r="L21" t="s">
        <v>28</v>
      </c>
      <c r="R21" t="s">
        <v>28</v>
      </c>
      <c r="X21" t="s">
        <v>28</v>
      </c>
    </row>
    <row r="22" spans="1:24">
      <c r="A22" s="6" t="s">
        <v>29</v>
      </c>
      <c r="B22" cm="1">
        <f t="array" ref="B22:E22">B43:E43-F65:I65</f>
        <v>26.34977954551762</v>
      </c>
      <c r="C22">
        <v>52.024246009679658</v>
      </c>
      <c r="D22">
        <v>87.784193081355568</v>
      </c>
      <c r="E22">
        <v>10.758103362831889</v>
      </c>
      <c r="F22">
        <f>AVERAGE(_xlfn.ANCHORARRAY(B22))</f>
        <v>44.229080499846184</v>
      </c>
      <c r="G22" s="6" t="s">
        <v>30</v>
      </c>
      <c r="H22" cm="1">
        <f t="array" ref="H22:K22">F43:I43-F68:I68</f>
        <v>97.26958549723895</v>
      </c>
      <c r="I22">
        <v>118.34668398769367</v>
      </c>
      <c r="J22">
        <v>103.54638700678429</v>
      </c>
      <c r="K22">
        <v>129.78165142857142</v>
      </c>
      <c r="L22">
        <f>AVERAGE(_xlfn.ANCHORARRAY(H22))</f>
        <v>112.23607698007208</v>
      </c>
      <c r="M22" s="6" t="s">
        <v>29</v>
      </c>
      <c r="N22" cm="1">
        <f t="array" ref="N22:Q22">B44:E44-F73:I73</f>
        <v>19.199880564773025</v>
      </c>
      <c r="O22">
        <v>1.1100553487449929</v>
      </c>
      <c r="P22">
        <v>89.087905780801009</v>
      </c>
      <c r="Q22">
        <v>56.062056637168155</v>
      </c>
      <c r="R22">
        <f>AVERAGE(_xlfn.ANCHORARRAY(N22))</f>
        <v>41.364974582871795</v>
      </c>
      <c r="S22" s="6" t="s">
        <v>30</v>
      </c>
      <c r="T22" cm="1">
        <f t="array" ref="T22:W22">F44:I44-F76:I76</f>
        <v>642.91698735827822</v>
      </c>
      <c r="U22">
        <v>569.86586663762955</v>
      </c>
      <c r="V22">
        <v>700.05892807892701</v>
      </c>
      <c r="W22">
        <v>626.21019999999999</v>
      </c>
      <c r="X22">
        <f>AVERAGE(_xlfn.ANCHORARRAY(T22))</f>
        <v>634.76299551870875</v>
      </c>
    </row>
    <row r="23" spans="1:24">
      <c r="A23" s="6" t="s">
        <v>31</v>
      </c>
      <c r="B23" cm="1">
        <f t="array" ref="B23:E23">F65:I65-F66:I66</f>
        <v>110.60492000000001</v>
      </c>
      <c r="C23">
        <v>88.911140000000003</v>
      </c>
      <c r="D23">
        <v>16.383219999999998</v>
      </c>
      <c r="E23">
        <v>91.072659999999999</v>
      </c>
      <c r="F23">
        <f t="shared" ref="F23:F26" si="16">AVERAGE(_xlfn.ANCHORARRAY(B23))</f>
        <v>76.742985000000004</v>
      </c>
      <c r="G23" s="6" t="s">
        <v>32</v>
      </c>
      <c r="H23" cm="1">
        <f t="array" ref="H23:K23">F68:I68-F69:I69</f>
        <v>91.779579999999996</v>
      </c>
      <c r="I23">
        <v>116.97484</v>
      </c>
      <c r="J23">
        <v>85.147446000000002</v>
      </c>
      <c r="K23">
        <v>61.703479999999992</v>
      </c>
      <c r="L23">
        <f t="shared" ref="L23:L26" si="17">AVERAGE(_xlfn.ANCHORARRAY(H23))</f>
        <v>88.901336499999999</v>
      </c>
      <c r="M23" s="6" t="s">
        <v>31</v>
      </c>
      <c r="N23" cm="1">
        <f t="array" ref="N23:Q23">F73:I73-F74:I74</f>
        <v>269.98310000000004</v>
      </c>
      <c r="O23">
        <v>218.20546000000002</v>
      </c>
      <c r="P23">
        <v>209.75895999999997</v>
      </c>
      <c r="Q23">
        <v>193.73232000000002</v>
      </c>
      <c r="R23">
        <f t="shared" ref="R23:R26" si="18">AVERAGE(_xlfn.ANCHORARRAY(N23))</f>
        <v>222.91996</v>
      </c>
      <c r="S23" s="6" t="s">
        <v>32</v>
      </c>
      <c r="T23" cm="1">
        <f t="array" ref="T23:W23">F76:I76-F77:I77</f>
        <v>212.83519999999999</v>
      </c>
      <c r="U23">
        <v>115.50294000000001</v>
      </c>
      <c r="V23">
        <v>199.13288</v>
      </c>
      <c r="W23">
        <v>192.77224000000001</v>
      </c>
      <c r="X23">
        <f t="shared" ref="X23:X26" si="19">AVERAGE(_xlfn.ANCHORARRAY(T23))</f>
        <v>180.06081499999999</v>
      </c>
    </row>
    <row r="24" spans="1:24">
      <c r="A24" s="6" t="s">
        <v>33</v>
      </c>
      <c r="B24">
        <v>0</v>
      </c>
      <c r="C24">
        <v>0</v>
      </c>
      <c r="D24">
        <v>14.803298</v>
      </c>
      <c r="E24">
        <v>0</v>
      </c>
      <c r="F24">
        <f>AVERAGE(B24:E24)</f>
        <v>3.7008245</v>
      </c>
      <c r="G24" s="6" t="s">
        <v>34</v>
      </c>
      <c r="H24">
        <v>31.470126</v>
      </c>
      <c r="I24">
        <v>0</v>
      </c>
      <c r="J24">
        <v>15.785954</v>
      </c>
      <c r="K24">
        <v>29.644560000000002</v>
      </c>
      <c r="L24">
        <f>AVERAGE(H24:K24)</f>
        <v>19.225159999999999</v>
      </c>
      <c r="M24" s="6" t="s">
        <v>33</v>
      </c>
      <c r="N24" cm="1">
        <f t="array" ref="N24:Q24">F74:I74-F75:I75</f>
        <v>115.07262</v>
      </c>
      <c r="O24">
        <v>168.58864</v>
      </c>
      <c r="P24">
        <v>138.38097999999999</v>
      </c>
      <c r="Q24">
        <v>141.68268</v>
      </c>
      <c r="R24">
        <f t="shared" si="18"/>
        <v>140.93123</v>
      </c>
      <c r="S24" s="6" t="s">
        <v>34</v>
      </c>
      <c r="T24">
        <v>0</v>
      </c>
      <c r="U24">
        <v>60.809581999999999</v>
      </c>
      <c r="V24">
        <v>53.164048000000001</v>
      </c>
      <c r="W24">
        <v>59.130086000000006</v>
      </c>
      <c r="X24">
        <f>AVERAGE(T24:W24)</f>
        <v>43.275929000000005</v>
      </c>
    </row>
    <row r="25" spans="1:24">
      <c r="A25" s="6" t="s">
        <v>35</v>
      </c>
      <c r="B25" cm="1">
        <f t="array" ref="B25:E25">F67:I67</f>
        <v>20.167300000000001</v>
      </c>
      <c r="C25">
        <v>13.452944</v>
      </c>
      <c r="D25">
        <v>14.003302</v>
      </c>
      <c r="E25">
        <v>38.659320000000001</v>
      </c>
      <c r="F25">
        <f t="shared" ref="F25:F28" si="20">AVERAGE(_xlfn.ANCHORARRAY(B25))</f>
        <v>21.5707165</v>
      </c>
      <c r="G25" s="6" t="s">
        <v>36</v>
      </c>
      <c r="H25" cm="1">
        <f t="array" ref="H25:K25">F70:I70</f>
        <v>0.13747400000000001</v>
      </c>
      <c r="I25">
        <v>0.13747400000000001</v>
      </c>
      <c r="J25">
        <v>1.5122199999999999</v>
      </c>
      <c r="K25">
        <v>3.54888</v>
      </c>
      <c r="L25">
        <f t="shared" ref="L25:L28" si="21">AVERAGE(_xlfn.ANCHORARRAY(H25))</f>
        <v>1.334012</v>
      </c>
      <c r="M25" s="6" t="s">
        <v>35</v>
      </c>
      <c r="N25" cm="1">
        <f t="array" ref="N25:Q25">F75:I75</f>
        <v>41.961480000000002</v>
      </c>
      <c r="O25">
        <v>30.293900000000001</v>
      </c>
      <c r="P25">
        <v>37.00826</v>
      </c>
      <c r="Q25">
        <v>55.3902</v>
      </c>
      <c r="R25">
        <f t="shared" si="18"/>
        <v>41.163460000000001</v>
      </c>
      <c r="S25" s="6" t="s">
        <v>36</v>
      </c>
      <c r="T25" cm="1">
        <f t="array" ref="T25:W25">F78:I78</f>
        <v>4.0410719999999998</v>
      </c>
      <c r="U25">
        <v>6.977258</v>
      </c>
      <c r="V25">
        <v>5.9928720000000002</v>
      </c>
      <c r="W25">
        <v>0.13747400000000001</v>
      </c>
      <c r="X25">
        <f t="shared" ref="X25:X28" si="22">AVERAGE(_xlfn.ANCHORARRAY(T25))</f>
        <v>4.2871689999999996</v>
      </c>
    </row>
    <row r="26" spans="1:24">
      <c r="A26" s="6" t="s">
        <v>37</v>
      </c>
      <c r="B26">
        <f>SUM(B22:B25)</f>
        <v>157.12199954551764</v>
      </c>
      <c r="C26">
        <f t="shared" ref="C26:E26" si="23">SUM(C22:C25)</f>
        <v>154.38833000967966</v>
      </c>
      <c r="D26">
        <f t="shared" si="23"/>
        <v>132.97401308135557</v>
      </c>
      <c r="E26">
        <f t="shared" si="23"/>
        <v>140.49008336283188</v>
      </c>
      <c r="F26">
        <f t="shared" si="20"/>
        <v>157.12199954551764</v>
      </c>
      <c r="G26" s="6" t="s">
        <v>37</v>
      </c>
      <c r="H26">
        <f>SUM(H22:H25)</f>
        <v>220.65676549723895</v>
      </c>
      <c r="I26">
        <f t="shared" ref="I26:K26" si="24">SUM(I22:I25)</f>
        <v>235.45899798769366</v>
      </c>
      <c r="J26">
        <f t="shared" si="24"/>
        <v>205.99200700678432</v>
      </c>
      <c r="K26">
        <f t="shared" si="24"/>
        <v>224.67857142857142</v>
      </c>
      <c r="L26">
        <f t="shared" si="21"/>
        <v>220.65676549723895</v>
      </c>
      <c r="M26" s="6" t="s">
        <v>37</v>
      </c>
      <c r="N26">
        <f>SUM(N22:N25)</f>
        <v>446.21708056477308</v>
      </c>
      <c r="O26">
        <f t="shared" ref="O26:Q26" si="25">SUM(O22:O25)</f>
        <v>418.19805534874502</v>
      </c>
      <c r="P26">
        <f t="shared" si="25"/>
        <v>474.23610578080098</v>
      </c>
      <c r="Q26">
        <f t="shared" si="25"/>
        <v>446.86725663716817</v>
      </c>
      <c r="R26">
        <f t="shared" si="18"/>
        <v>446.21708056477308</v>
      </c>
      <c r="S26" s="6" t="s">
        <v>37</v>
      </c>
      <c r="T26">
        <f>SUM(T22:T25)</f>
        <v>859.79325935827819</v>
      </c>
      <c r="U26">
        <f t="shared" ref="U26:W26" si="26">SUM(U22:U25)</f>
        <v>753.1556466376295</v>
      </c>
      <c r="V26">
        <f t="shared" si="26"/>
        <v>958.34872807892702</v>
      </c>
      <c r="W26">
        <f t="shared" si="26"/>
        <v>878.25</v>
      </c>
      <c r="X26">
        <f t="shared" si="22"/>
        <v>859.79325935827819</v>
      </c>
    </row>
    <row r="29" spans="1:24">
      <c r="A29" t="s">
        <v>42</v>
      </c>
      <c r="M29" t="s">
        <v>43</v>
      </c>
    </row>
    <row r="30" spans="1:24">
      <c r="R30" t="s">
        <v>28</v>
      </c>
      <c r="X30" t="s">
        <v>28</v>
      </c>
    </row>
    <row r="31" spans="1:24">
      <c r="A31" s="6" t="s">
        <v>29</v>
      </c>
      <c r="B31" t="s">
        <v>44</v>
      </c>
      <c r="C31" t="s">
        <v>44</v>
      </c>
      <c r="D31" t="s">
        <v>44</v>
      </c>
      <c r="E31" t="s">
        <v>44</v>
      </c>
      <c r="F31" t="s">
        <v>44</v>
      </c>
      <c r="G31" s="6" t="s">
        <v>30</v>
      </c>
      <c r="H31" t="s">
        <v>44</v>
      </c>
      <c r="I31" t="s">
        <v>44</v>
      </c>
      <c r="J31" t="s">
        <v>44</v>
      </c>
      <c r="K31" t="s">
        <v>44</v>
      </c>
      <c r="L31" t="s">
        <v>44</v>
      </c>
      <c r="M31" s="6" t="s">
        <v>29</v>
      </c>
      <c r="N31" t="s">
        <v>44</v>
      </c>
      <c r="O31" t="s">
        <v>44</v>
      </c>
      <c r="P31" t="s">
        <v>44</v>
      </c>
      <c r="Q31" t="s">
        <v>44</v>
      </c>
      <c r="R31" t="s">
        <v>44</v>
      </c>
      <c r="S31" s="6" t="s">
        <v>30</v>
      </c>
      <c r="T31" t="s">
        <v>44</v>
      </c>
      <c r="U31" t="s">
        <v>44</v>
      </c>
      <c r="V31" t="s">
        <v>44</v>
      </c>
      <c r="W31" t="s">
        <v>44</v>
      </c>
      <c r="X31" t="s">
        <v>44</v>
      </c>
    </row>
    <row r="32" spans="1:24">
      <c r="A32" s="6" t="s">
        <v>31</v>
      </c>
      <c r="B32" cm="1">
        <f t="array" ref="B32:E32">F81:I81-F82:I82</f>
        <v>1.8856900000000001</v>
      </c>
      <c r="C32">
        <v>14.818524</v>
      </c>
      <c r="D32">
        <v>11.647894000000001</v>
      </c>
      <c r="E32">
        <v>4.7225700000000002</v>
      </c>
      <c r="F32">
        <f t="shared" ref="F32:F34" si="27">AVERAGE(B32:E32)</f>
        <v>8.2686694999999997</v>
      </c>
      <c r="G32" s="6" t="s">
        <v>32</v>
      </c>
      <c r="H32" cm="1">
        <f t="array" ref="H32:K32">F84:I84-F85:I85</f>
        <v>122.722348</v>
      </c>
      <c r="I32">
        <v>17.137176</v>
      </c>
      <c r="J32">
        <v>46.571667999999995</v>
      </c>
      <c r="K32">
        <v>23.901845999999999</v>
      </c>
      <c r="L32">
        <f t="shared" ref="L32:L34" si="28">AVERAGE(H32:K32)</f>
        <v>52.583259499999997</v>
      </c>
      <c r="M32" s="6" t="s">
        <v>31</v>
      </c>
      <c r="N32" cm="1">
        <f t="array" ref="N32:Q32">F89:I89-F90:I90</f>
        <v>0</v>
      </c>
      <c r="O32">
        <v>0</v>
      </c>
      <c r="P32">
        <v>0</v>
      </c>
      <c r="Q32">
        <v>0</v>
      </c>
      <c r="R32">
        <f t="shared" ref="R32:R34" si="29">AVERAGE(N32:Q32)</f>
        <v>0</v>
      </c>
      <c r="S32" s="6" t="s">
        <v>32</v>
      </c>
      <c r="T32" cm="1">
        <f t="array" ref="T32:W32">F92:I92-F93:I93</f>
        <v>0</v>
      </c>
      <c r="U32">
        <v>3.4561999999999991</v>
      </c>
      <c r="V32">
        <v>12.185876</v>
      </c>
      <c r="W32">
        <v>21.319426000000004</v>
      </c>
      <c r="X32">
        <f t="shared" ref="X32:X34" si="30">AVERAGE(T32:W32)</f>
        <v>9.2403755000000007</v>
      </c>
    </row>
    <row r="33" spans="1:24">
      <c r="A33" s="6" t="s">
        <v>33</v>
      </c>
      <c r="B33" cm="1">
        <f t="array" ref="B33:E33">F82:I82-F83:I83</f>
        <v>-8.2795819999999996</v>
      </c>
      <c r="C33">
        <v>-8.3896540000000002</v>
      </c>
      <c r="D33">
        <v>-11.801871999999999</v>
      </c>
      <c r="E33">
        <v>-6.7385799999999998</v>
      </c>
      <c r="F33">
        <f t="shared" si="27"/>
        <v>-8.802422</v>
      </c>
      <c r="G33" s="6" t="s">
        <v>34</v>
      </c>
      <c r="H33" cm="1">
        <f t="array" ref="H33:K33">F85:I85-F86:I86</f>
        <v>0.76049199999999995</v>
      </c>
      <c r="I33">
        <v>-0.13747400000000001</v>
      </c>
      <c r="J33">
        <v>2.8143979999999997</v>
      </c>
      <c r="K33">
        <v>17.123819999999998</v>
      </c>
      <c r="L33">
        <f t="shared" si="28"/>
        <v>5.1403089999999994</v>
      </c>
      <c r="M33" s="6" t="s">
        <v>33</v>
      </c>
      <c r="N33" cm="1">
        <f t="array" ref="N33:Q33">F90:I90-F91:I91</f>
        <v>-6.7385799999999998</v>
      </c>
      <c r="O33">
        <v>-5.0875060000000003</v>
      </c>
      <c r="P33">
        <v>-8.2795819999999996</v>
      </c>
      <c r="Q33">
        <v>-11.471655999999999</v>
      </c>
      <c r="R33">
        <f t="shared" si="29"/>
        <v>-7.8943310000000002</v>
      </c>
      <c r="S33" s="6" t="s">
        <v>34</v>
      </c>
      <c r="T33" cm="1">
        <f t="array" ref="T33:W33">F93:I93-F94:I94</f>
        <v>-0.13747400000000001</v>
      </c>
      <c r="U33">
        <v>20.848706</v>
      </c>
      <c r="V33">
        <v>-0.62966800000000001</v>
      </c>
      <c r="W33">
        <v>17.677019999999999</v>
      </c>
      <c r="X33">
        <f t="shared" si="30"/>
        <v>9.4396459999999998</v>
      </c>
    </row>
    <row r="34" spans="1:24">
      <c r="A34" s="6" t="s">
        <v>35</v>
      </c>
      <c r="B34" cm="1">
        <f t="array" ref="B34:E34">F83:I83</f>
        <v>8.2795819999999996</v>
      </c>
      <c r="C34">
        <v>8.3896540000000002</v>
      </c>
      <c r="D34">
        <v>11.801871999999999</v>
      </c>
      <c r="E34">
        <v>6.7385799999999998</v>
      </c>
      <c r="F34">
        <f t="shared" si="27"/>
        <v>8.802422</v>
      </c>
      <c r="G34" s="6" t="s">
        <v>36</v>
      </c>
      <c r="H34" cm="1">
        <f t="array" ref="H34:K34">F86:I86</f>
        <v>1.1218600000000001</v>
      </c>
      <c r="I34">
        <v>0.13747400000000001</v>
      </c>
      <c r="J34">
        <v>0.13747400000000001</v>
      </c>
      <c r="K34">
        <v>0.13747400000000001</v>
      </c>
      <c r="L34">
        <f t="shared" si="28"/>
        <v>0.38357050000000009</v>
      </c>
      <c r="M34" s="6" t="s">
        <v>35</v>
      </c>
      <c r="N34" cm="1">
        <f t="array" ref="N34:Q34">F91:I91</f>
        <v>6.7385799999999998</v>
      </c>
      <c r="O34">
        <v>5.0875060000000003</v>
      </c>
      <c r="P34">
        <v>8.2795819999999996</v>
      </c>
      <c r="Q34">
        <v>11.471655999999999</v>
      </c>
      <c r="R34">
        <f t="shared" si="29"/>
        <v>7.8943310000000002</v>
      </c>
      <c r="S34" s="6" t="s">
        <v>36</v>
      </c>
      <c r="T34" cm="1">
        <f t="array" ref="T34:W34">F94:I94</f>
        <v>0.13747400000000001</v>
      </c>
      <c r="U34">
        <v>0.13747400000000001</v>
      </c>
      <c r="V34">
        <v>0.62966800000000001</v>
      </c>
      <c r="W34">
        <v>0.13747400000000001</v>
      </c>
      <c r="X34">
        <f t="shared" si="30"/>
        <v>0.26052250000000005</v>
      </c>
    </row>
    <row r="35" spans="1:24">
      <c r="A35" s="6" t="s">
        <v>37</v>
      </c>
      <c r="B35" t="s">
        <v>44</v>
      </c>
      <c r="C35" t="s">
        <v>44</v>
      </c>
      <c r="D35" t="s">
        <v>44</v>
      </c>
      <c r="E35" t="s">
        <v>44</v>
      </c>
      <c r="F35" t="s">
        <v>44</v>
      </c>
      <c r="G35" s="6" t="s">
        <v>37</v>
      </c>
      <c r="H35" t="s">
        <v>44</v>
      </c>
      <c r="I35" t="s">
        <v>44</v>
      </c>
      <c r="J35" t="s">
        <v>44</v>
      </c>
      <c r="K35" t="s">
        <v>44</v>
      </c>
      <c r="L35" t="s">
        <v>44</v>
      </c>
      <c r="M35" s="6" t="s">
        <v>37</v>
      </c>
      <c r="N35" t="s">
        <v>44</v>
      </c>
      <c r="O35" t="s">
        <v>44</v>
      </c>
      <c r="P35" t="s">
        <v>44</v>
      </c>
      <c r="Q35" t="s">
        <v>44</v>
      </c>
      <c r="R35" t="s">
        <v>44</v>
      </c>
      <c r="S35" s="6" t="s">
        <v>37</v>
      </c>
      <c r="T35" t="s">
        <v>44</v>
      </c>
      <c r="U35" t="s">
        <v>44</v>
      </c>
      <c r="V35" t="s">
        <v>44</v>
      </c>
      <c r="W35" t="s">
        <v>44</v>
      </c>
      <c r="X35" t="s">
        <v>44</v>
      </c>
    </row>
    <row r="38" spans="1:24">
      <c r="B38" t="s">
        <v>45</v>
      </c>
      <c r="C38" t="s">
        <v>45</v>
      </c>
      <c r="D38" t="s">
        <v>45</v>
      </c>
      <c r="E38" t="s">
        <v>45</v>
      </c>
      <c r="F38" t="s">
        <v>46</v>
      </c>
      <c r="G38" t="s">
        <v>46</v>
      </c>
      <c r="H38" t="s">
        <v>46</v>
      </c>
      <c r="I38" t="s">
        <v>46</v>
      </c>
      <c r="M38" s="7" t="s">
        <v>47</v>
      </c>
      <c r="N38" s="8" t="s">
        <v>24</v>
      </c>
      <c r="O38" s="8"/>
      <c r="P38" s="8"/>
      <c r="Q38" s="8"/>
      <c r="R38" s="8" t="s">
        <v>25</v>
      </c>
      <c r="S38" s="8"/>
      <c r="T38" s="8"/>
      <c r="U38" s="8"/>
    </row>
    <row r="39" spans="1:24">
      <c r="A39" t="s">
        <v>8</v>
      </c>
      <c r="B39">
        <v>558.65535398230088</v>
      </c>
      <c r="C39">
        <v>561.0902654867258</v>
      </c>
      <c r="D39">
        <v>556.5769911504425</v>
      </c>
      <c r="E39">
        <v>555.07256637168155</v>
      </c>
      <c r="F39">
        <v>550.00732142857146</v>
      </c>
      <c r="G39">
        <v>551.46428571428578</v>
      </c>
      <c r="H39">
        <v>547.89285714285711</v>
      </c>
      <c r="I39">
        <v>553.25000000000011</v>
      </c>
      <c r="M39" s="9" t="s">
        <v>0</v>
      </c>
      <c r="N39" s="10">
        <v>284.17188149999998</v>
      </c>
      <c r="O39" s="10">
        <v>262.85359999999997</v>
      </c>
      <c r="P39" s="10">
        <v>226.80850000000001</v>
      </c>
      <c r="Q39" s="10">
        <v>229.8227</v>
      </c>
      <c r="R39" s="10">
        <v>294.101</v>
      </c>
      <c r="S39" s="10">
        <v>227.768</v>
      </c>
      <c r="T39" s="10">
        <v>237.9057</v>
      </c>
      <c r="U39" s="10">
        <v>218.5419</v>
      </c>
    </row>
    <row r="40" spans="1:24">
      <c r="A40" t="s">
        <v>9</v>
      </c>
      <c r="B40">
        <v>515.40075558885997</v>
      </c>
      <c r="C40">
        <v>512.94867256637178</v>
      </c>
      <c r="D40">
        <v>515.9575221238938</v>
      </c>
      <c r="E40">
        <v>517.46194690265486</v>
      </c>
      <c r="F40">
        <v>526.46646952113838</v>
      </c>
      <c r="G40">
        <v>528.25</v>
      </c>
      <c r="H40">
        <v>531.82142857142856</v>
      </c>
      <c r="I40">
        <v>524.67857142857144</v>
      </c>
      <c r="M40" s="9" t="s">
        <v>3</v>
      </c>
      <c r="N40" s="10">
        <v>137.5734367</v>
      </c>
      <c r="O40" s="10">
        <v>163.5873</v>
      </c>
      <c r="P40" s="10">
        <v>136.05459999999999</v>
      </c>
      <c r="Q40" s="10">
        <v>163.00569999999999</v>
      </c>
      <c r="R40" s="10">
        <v>153.13329999999999</v>
      </c>
      <c r="S40" s="10">
        <v>163.4581</v>
      </c>
      <c r="T40" s="10">
        <v>172.1832</v>
      </c>
      <c r="U40" s="10">
        <v>136.87870000000001</v>
      </c>
    </row>
    <row r="41" spans="1:24">
      <c r="A41" t="s">
        <v>48</v>
      </c>
      <c r="B41">
        <v>96.043992760780071</v>
      </c>
      <c r="C41">
        <v>96.035398230088504</v>
      </c>
      <c r="D41">
        <v>96.123893805309748</v>
      </c>
      <c r="E41">
        <v>95.982300884955762</v>
      </c>
      <c r="F41">
        <v>384.17597104312028</v>
      </c>
      <c r="G41">
        <v>384.14159292035401</v>
      </c>
      <c r="H41">
        <v>384.49557522123899</v>
      </c>
      <c r="I41">
        <v>383.92920353982305</v>
      </c>
      <c r="M41" s="9" t="s">
        <v>7</v>
      </c>
      <c r="N41" s="10">
        <v>87.423000000000002</v>
      </c>
      <c r="O41" s="10">
        <v>100.8989</v>
      </c>
      <c r="P41" s="10">
        <v>108.81780000000001</v>
      </c>
      <c r="Q41" s="10">
        <v>96.562740000000005</v>
      </c>
      <c r="R41" s="10">
        <v>101.38800000000001</v>
      </c>
      <c r="S41" s="10">
        <v>100.6725</v>
      </c>
      <c r="T41" s="10">
        <v>95.168959999999998</v>
      </c>
      <c r="U41" s="10">
        <v>86.418270000000007</v>
      </c>
    </row>
    <row r="42" spans="1:24">
      <c r="A42" t="s">
        <v>49</v>
      </c>
      <c r="B42">
        <v>222.34085568692319</v>
      </c>
      <c r="C42">
        <v>230.08392163628028</v>
      </c>
      <c r="D42">
        <v>214.59778973756602</v>
      </c>
      <c r="E42">
        <v>223.82300884955757</v>
      </c>
      <c r="F42">
        <v>133.347046357593</v>
      </c>
      <c r="G42">
        <v>141.3319754355681</v>
      </c>
      <c r="H42">
        <v>125.36211727961793</v>
      </c>
      <c r="I42">
        <v>133.60714285714286</v>
      </c>
      <c r="M42" s="9" t="s">
        <v>6</v>
      </c>
      <c r="N42" s="10">
        <v>208.5280032</v>
      </c>
      <c r="O42" s="10">
        <v>209.09620000000001</v>
      </c>
      <c r="P42" s="10">
        <v>167.57830000000001</v>
      </c>
      <c r="Q42" s="10">
        <v>253.0085</v>
      </c>
      <c r="R42" s="10">
        <v>211.9777</v>
      </c>
      <c r="S42" s="10">
        <v>237.87049999999999</v>
      </c>
      <c r="T42" s="10">
        <v>239.8186</v>
      </c>
      <c r="U42" s="10">
        <v>183.52799999999999</v>
      </c>
    </row>
    <row r="43" spans="1:24">
      <c r="A43" t="s">
        <v>50</v>
      </c>
      <c r="B43">
        <v>136.95469954551763</v>
      </c>
      <c r="C43">
        <v>140.93538600967966</v>
      </c>
      <c r="D43">
        <v>132.97401308135557</v>
      </c>
      <c r="E43">
        <v>137.13274336283189</v>
      </c>
      <c r="F43">
        <v>220.65676549723895</v>
      </c>
      <c r="G43">
        <v>235.32152398769367</v>
      </c>
      <c r="H43">
        <v>205.99200700678429</v>
      </c>
      <c r="I43">
        <v>224.67857142857142</v>
      </c>
      <c r="M43" s="9" t="s">
        <v>5</v>
      </c>
      <c r="N43" s="10">
        <v>140.05974549999999</v>
      </c>
      <c r="O43" s="10">
        <v>125.0975</v>
      </c>
      <c r="P43" s="10">
        <v>143.31809999999999</v>
      </c>
      <c r="Q43" s="10">
        <v>123.1521</v>
      </c>
      <c r="R43" s="10">
        <v>132.00129999999999</v>
      </c>
      <c r="S43" s="10">
        <v>140.5</v>
      </c>
      <c r="T43" s="10">
        <v>123.4</v>
      </c>
      <c r="U43" s="10">
        <v>115.4571</v>
      </c>
    </row>
    <row r="44" spans="1:24">
      <c r="A44" t="s">
        <v>51</v>
      </c>
      <c r="B44">
        <v>446.21708056477303</v>
      </c>
      <c r="C44">
        <v>418.19805534874502</v>
      </c>
      <c r="D44">
        <v>474.23610578080098</v>
      </c>
      <c r="E44">
        <v>446.86725663716817</v>
      </c>
      <c r="F44">
        <v>855.75218735827821</v>
      </c>
      <c r="G44">
        <v>753.15564663762962</v>
      </c>
      <c r="H44">
        <v>958.34872807892702</v>
      </c>
      <c r="I44">
        <v>878.25</v>
      </c>
      <c r="M44" s="9" t="s">
        <v>4</v>
      </c>
      <c r="N44" s="10">
        <v>6.8737271000000003E-2</v>
      </c>
      <c r="O44" s="10">
        <v>23.507300000000001</v>
      </c>
      <c r="P44" s="10">
        <v>17.889510000000001</v>
      </c>
      <c r="Q44" s="10">
        <v>26.918700000000001</v>
      </c>
      <c r="R44" s="10">
        <v>14.223520000000001</v>
      </c>
      <c r="S44" s="10">
        <v>11.788019999999999</v>
      </c>
      <c r="T44" s="10">
        <v>13.010009999999999</v>
      </c>
      <c r="U44" s="10">
        <v>8.3681260000000002</v>
      </c>
    </row>
    <row r="45" spans="1:24">
      <c r="A45" t="s">
        <v>52</v>
      </c>
      <c r="B45" t="s">
        <v>44</v>
      </c>
      <c r="C45" t="s">
        <v>44</v>
      </c>
      <c r="D45" t="s">
        <v>44</v>
      </c>
      <c r="E45" t="s">
        <v>44</v>
      </c>
      <c r="F45" t="s">
        <v>44</v>
      </c>
      <c r="G45" t="s">
        <v>44</v>
      </c>
      <c r="H45" t="s">
        <v>44</v>
      </c>
      <c r="I45" t="s">
        <v>44</v>
      </c>
      <c r="M45" s="9" t="s">
        <v>0</v>
      </c>
      <c r="N45">
        <f>N39*2</f>
        <v>568.34376299999997</v>
      </c>
      <c r="O45">
        <f t="shared" ref="O45:U45" si="31">O39*2</f>
        <v>525.70719999999994</v>
      </c>
      <c r="P45">
        <f t="shared" si="31"/>
        <v>453.61700000000002</v>
      </c>
      <c r="Q45">
        <f t="shared" si="31"/>
        <v>459.6454</v>
      </c>
      <c r="R45">
        <f t="shared" si="31"/>
        <v>588.202</v>
      </c>
      <c r="S45">
        <f t="shared" si="31"/>
        <v>455.536</v>
      </c>
      <c r="T45">
        <f t="shared" si="31"/>
        <v>475.81139999999999</v>
      </c>
      <c r="U45">
        <f t="shared" si="31"/>
        <v>437.0838</v>
      </c>
    </row>
    <row r="46" spans="1:24">
      <c r="A46" t="s">
        <v>53</v>
      </c>
      <c r="B46" t="s">
        <v>44</v>
      </c>
      <c r="C46" t="s">
        <v>44</v>
      </c>
      <c r="D46" t="s">
        <v>44</v>
      </c>
      <c r="E46" t="s">
        <v>44</v>
      </c>
      <c r="F46" t="s">
        <v>44</v>
      </c>
      <c r="G46" t="s">
        <v>44</v>
      </c>
      <c r="H46" t="s">
        <v>44</v>
      </c>
      <c r="I46" t="s">
        <v>44</v>
      </c>
      <c r="M46" s="9" t="s">
        <v>3</v>
      </c>
      <c r="N46">
        <f t="shared" ref="N46:U50" si="32">N40*2</f>
        <v>275.1468734</v>
      </c>
      <c r="O46">
        <f t="shared" si="32"/>
        <v>327.1746</v>
      </c>
      <c r="P46">
        <f t="shared" si="32"/>
        <v>272.10919999999999</v>
      </c>
      <c r="Q46">
        <f t="shared" si="32"/>
        <v>326.01139999999998</v>
      </c>
      <c r="R46">
        <f t="shared" si="32"/>
        <v>306.26659999999998</v>
      </c>
      <c r="S46">
        <f t="shared" si="32"/>
        <v>326.9162</v>
      </c>
      <c r="T46">
        <f t="shared" si="32"/>
        <v>344.3664</v>
      </c>
      <c r="U46">
        <f t="shared" si="32"/>
        <v>273.75740000000002</v>
      </c>
    </row>
    <row r="47" spans="1:24">
      <c r="M47" s="9" t="s">
        <v>7</v>
      </c>
      <c r="N47">
        <f t="shared" si="32"/>
        <v>174.846</v>
      </c>
      <c r="O47">
        <f t="shared" si="32"/>
        <v>201.7978</v>
      </c>
      <c r="P47">
        <f t="shared" si="32"/>
        <v>217.63560000000001</v>
      </c>
      <c r="Q47">
        <f t="shared" si="32"/>
        <v>193.12548000000001</v>
      </c>
      <c r="R47">
        <f t="shared" si="32"/>
        <v>202.77600000000001</v>
      </c>
      <c r="S47">
        <f t="shared" si="32"/>
        <v>201.345</v>
      </c>
      <c r="T47">
        <f t="shared" si="32"/>
        <v>190.33792</v>
      </c>
      <c r="U47">
        <f t="shared" si="32"/>
        <v>172.83654000000001</v>
      </c>
    </row>
    <row r="48" spans="1:24">
      <c r="A48" t="s">
        <v>48</v>
      </c>
      <c r="B48" s="8" t="s">
        <v>25</v>
      </c>
      <c r="C48" s="8"/>
      <c r="D48" s="8"/>
      <c r="E48" s="8"/>
      <c r="M48" s="9" t="s">
        <v>6</v>
      </c>
      <c r="N48">
        <f t="shared" si="32"/>
        <v>417.0560064</v>
      </c>
      <c r="O48">
        <f t="shared" si="32"/>
        <v>418.19240000000002</v>
      </c>
      <c r="P48">
        <f t="shared" si="32"/>
        <v>335.15660000000003</v>
      </c>
      <c r="Q48">
        <f t="shared" si="32"/>
        <v>506.017</v>
      </c>
      <c r="R48">
        <f t="shared" si="32"/>
        <v>423.9554</v>
      </c>
      <c r="S48">
        <f t="shared" si="32"/>
        <v>475.74099999999999</v>
      </c>
      <c r="T48">
        <f t="shared" si="32"/>
        <v>479.63720000000001</v>
      </c>
      <c r="U48">
        <f t="shared" si="32"/>
        <v>367.05599999999998</v>
      </c>
    </row>
    <row r="49" spans="1:21">
      <c r="A49" s="9" t="s">
        <v>0</v>
      </c>
      <c r="B49" s="10">
        <v>16.462240000000001</v>
      </c>
      <c r="C49" s="10">
        <v>47.918230000000001</v>
      </c>
      <c r="D49" s="10">
        <v>45.707129999999999</v>
      </c>
      <c r="E49" s="10">
        <v>74.534840000000003</v>
      </c>
      <c r="F49">
        <f>B49*2</f>
        <v>32.924480000000003</v>
      </c>
      <c r="G49">
        <f t="shared" ref="G49:I54" si="33">C49*2</f>
        <v>95.836460000000002</v>
      </c>
      <c r="H49">
        <f t="shared" si="33"/>
        <v>91.414259999999999</v>
      </c>
      <c r="I49">
        <f t="shared" si="33"/>
        <v>149.06968000000001</v>
      </c>
      <c r="M49" s="9" t="s">
        <v>5</v>
      </c>
      <c r="N49">
        <f t="shared" si="32"/>
        <v>280.11949099999998</v>
      </c>
      <c r="O49">
        <f t="shared" si="32"/>
        <v>250.19499999999999</v>
      </c>
      <c r="P49">
        <f t="shared" si="32"/>
        <v>286.63619999999997</v>
      </c>
      <c r="Q49">
        <f t="shared" si="32"/>
        <v>246.30420000000001</v>
      </c>
      <c r="R49">
        <f t="shared" si="32"/>
        <v>264.00259999999997</v>
      </c>
      <c r="S49">
        <f t="shared" si="32"/>
        <v>281</v>
      </c>
      <c r="T49">
        <f t="shared" si="32"/>
        <v>246.8</v>
      </c>
      <c r="U49">
        <f t="shared" si="32"/>
        <v>230.91419999999999</v>
      </c>
    </row>
    <row r="50" spans="1:21">
      <c r="A50" s="9" t="s">
        <v>3</v>
      </c>
      <c r="B50" s="10">
        <v>20.323</v>
      </c>
      <c r="C50" s="10">
        <v>11.13944</v>
      </c>
      <c r="D50" s="10">
        <v>12.997579999999999</v>
      </c>
      <c r="E50" s="10">
        <v>34.842790000000001</v>
      </c>
      <c r="F50">
        <f t="shared" ref="F50:F54" si="34">B50*2</f>
        <v>40.646000000000001</v>
      </c>
      <c r="G50">
        <f t="shared" si="33"/>
        <v>22.278880000000001</v>
      </c>
      <c r="H50">
        <f t="shared" si="33"/>
        <v>25.995159999999998</v>
      </c>
      <c r="I50">
        <f t="shared" si="33"/>
        <v>69.685580000000002</v>
      </c>
      <c r="M50" s="9" t="s">
        <v>4</v>
      </c>
      <c r="N50">
        <f t="shared" si="32"/>
        <v>0.13747454200000001</v>
      </c>
      <c r="O50">
        <f t="shared" si="32"/>
        <v>47.014600000000002</v>
      </c>
      <c r="P50">
        <f t="shared" si="32"/>
        <v>35.779020000000003</v>
      </c>
      <c r="Q50">
        <f t="shared" si="32"/>
        <v>53.837400000000002</v>
      </c>
      <c r="R50">
        <f t="shared" si="32"/>
        <v>28.447040000000001</v>
      </c>
      <c r="S50">
        <f t="shared" si="32"/>
        <v>23.576039999999999</v>
      </c>
      <c r="T50">
        <f t="shared" si="32"/>
        <v>26.020019999999999</v>
      </c>
      <c r="U50">
        <f t="shared" si="32"/>
        <v>16.736252</v>
      </c>
    </row>
    <row r="51" spans="1:21">
      <c r="A51" s="9" t="s">
        <v>7</v>
      </c>
      <c r="B51" s="10">
        <v>7.9372590000000001</v>
      </c>
      <c r="C51" s="10">
        <v>16.798020000000001</v>
      </c>
      <c r="D51" s="10">
        <v>23.51238</v>
      </c>
      <c r="E51" s="10">
        <v>36.720970000000001</v>
      </c>
      <c r="F51">
        <f t="shared" si="34"/>
        <v>15.874518</v>
      </c>
      <c r="G51">
        <f t="shared" si="33"/>
        <v>33.596040000000002</v>
      </c>
      <c r="H51">
        <f t="shared" si="33"/>
        <v>47.024760000000001</v>
      </c>
      <c r="I51">
        <f t="shared" si="33"/>
        <v>73.441940000000002</v>
      </c>
    </row>
    <row r="52" spans="1:21">
      <c r="A52" s="9" t="s">
        <v>6</v>
      </c>
      <c r="B52" s="10">
        <v>22.245539999999998</v>
      </c>
      <c r="C52" s="10">
        <v>70.540989999999994</v>
      </c>
      <c r="D52" s="10">
        <v>48.747160000000001</v>
      </c>
      <c r="E52" s="10">
        <v>97.691959999999995</v>
      </c>
      <c r="F52">
        <f t="shared" si="34"/>
        <v>44.491079999999997</v>
      </c>
      <c r="G52">
        <f t="shared" si="33"/>
        <v>141.08197999999999</v>
      </c>
      <c r="H52">
        <f t="shared" si="33"/>
        <v>97.494320000000002</v>
      </c>
      <c r="I52">
        <f t="shared" si="33"/>
        <v>195.38391999999999</v>
      </c>
    </row>
    <row r="53" spans="1:21">
      <c r="A53" s="9" t="s">
        <v>5</v>
      </c>
      <c r="B53" s="10">
        <v>26.406790000000001</v>
      </c>
      <c r="C53" s="10">
        <v>21.63083</v>
      </c>
      <c r="D53" s="10">
        <v>18.514479999999999</v>
      </c>
      <c r="E53" s="10">
        <v>66.993179999999995</v>
      </c>
      <c r="F53">
        <f t="shared" si="34"/>
        <v>52.813580000000002</v>
      </c>
      <c r="G53">
        <f t="shared" si="33"/>
        <v>43.261659999999999</v>
      </c>
      <c r="H53">
        <f t="shared" si="33"/>
        <v>37.028959999999998</v>
      </c>
      <c r="I53">
        <f t="shared" si="33"/>
        <v>133.98635999999999</v>
      </c>
    </row>
    <row r="54" spans="1:21">
      <c r="A54" s="9" t="s">
        <v>4</v>
      </c>
      <c r="B54" s="10">
        <v>1.5368299999999999</v>
      </c>
      <c r="C54" s="10">
        <v>17.12576</v>
      </c>
      <c r="D54" s="10">
        <v>2.9964360000000001</v>
      </c>
      <c r="E54" s="10">
        <v>4.218432</v>
      </c>
      <c r="F54">
        <f t="shared" si="34"/>
        <v>3.0736599999999998</v>
      </c>
      <c r="G54">
        <f t="shared" si="33"/>
        <v>34.251519999999999</v>
      </c>
      <c r="H54">
        <f t="shared" si="33"/>
        <v>5.9928720000000002</v>
      </c>
      <c r="I54">
        <f t="shared" si="33"/>
        <v>8.4368639999999999</v>
      </c>
    </row>
    <row r="55" spans="1:21">
      <c r="B55" s="1"/>
      <c r="C55" s="1"/>
      <c r="D55" s="1"/>
      <c r="E55" s="1"/>
    </row>
    <row r="56" spans="1:21">
      <c r="A56" s="9" t="s">
        <v>49</v>
      </c>
      <c r="B56" s="7" t="s">
        <v>25</v>
      </c>
      <c r="C56" s="7"/>
      <c r="D56" s="7"/>
      <c r="E56" s="7"/>
    </row>
    <row r="57" spans="1:21">
      <c r="A57" s="9" t="s">
        <v>0</v>
      </c>
      <c r="B57" s="10">
        <v>114.87690000000001</v>
      </c>
      <c r="C57" s="10">
        <v>70.821860000000001</v>
      </c>
      <c r="D57" s="10">
        <v>80.667500000000004</v>
      </c>
      <c r="E57" s="10">
        <v>102.23609999999999</v>
      </c>
      <c r="F57">
        <f>B57*2</f>
        <v>229.75380000000001</v>
      </c>
      <c r="G57">
        <f t="shared" ref="G57:I62" si="35">C57*2</f>
        <v>141.64372</v>
      </c>
      <c r="H57">
        <f t="shared" si="35"/>
        <v>161.33500000000001</v>
      </c>
      <c r="I57">
        <f t="shared" si="35"/>
        <v>204.47219999999999</v>
      </c>
    </row>
    <row r="58" spans="1:21">
      <c r="A58" s="9" t="s">
        <v>3</v>
      </c>
      <c r="B58" s="10"/>
      <c r="C58" s="10">
        <v>53.440300000000001</v>
      </c>
      <c r="D58" s="10">
        <v>58.546129999999998</v>
      </c>
      <c r="E58" s="10"/>
      <c r="F58">
        <f t="shared" ref="F58:F62" si="36">B58*2</f>
        <v>0</v>
      </c>
      <c r="G58">
        <f t="shared" si="35"/>
        <v>106.8806</v>
      </c>
      <c r="H58">
        <f t="shared" si="35"/>
        <v>117.09226</v>
      </c>
      <c r="I58">
        <f t="shared" si="35"/>
        <v>0</v>
      </c>
    </row>
    <row r="59" spans="1:21">
      <c r="A59" s="9" t="s">
        <v>7</v>
      </c>
      <c r="B59" s="10">
        <v>37.381399999999999</v>
      </c>
      <c r="C59" s="10">
        <v>22.57677</v>
      </c>
      <c r="D59" s="10">
        <v>33.033569999999997</v>
      </c>
      <c r="E59" s="10">
        <v>42.71987</v>
      </c>
      <c r="F59">
        <f t="shared" si="36"/>
        <v>74.762799999999999</v>
      </c>
      <c r="G59">
        <f t="shared" si="35"/>
        <v>45.15354</v>
      </c>
      <c r="H59">
        <f t="shared" si="35"/>
        <v>66.067139999999995</v>
      </c>
      <c r="I59">
        <f t="shared" si="35"/>
        <v>85.43974</v>
      </c>
    </row>
    <row r="60" spans="1:21">
      <c r="A60" s="9" t="s">
        <v>6</v>
      </c>
      <c r="B60" s="10">
        <v>208.60919999999999</v>
      </c>
      <c r="C60" s="10">
        <v>155.28129999999999</v>
      </c>
      <c r="D60" s="10">
        <v>116.44199999999999</v>
      </c>
      <c r="E60" s="10">
        <v>133.5686</v>
      </c>
      <c r="F60">
        <f t="shared" si="36"/>
        <v>417.21839999999997</v>
      </c>
      <c r="G60">
        <f t="shared" si="35"/>
        <v>310.56259999999997</v>
      </c>
      <c r="H60">
        <f t="shared" si="35"/>
        <v>232.88399999999999</v>
      </c>
      <c r="I60">
        <f t="shared" si="35"/>
        <v>267.13720000000001</v>
      </c>
    </row>
    <row r="61" spans="1:21">
      <c r="A61" s="9" t="s">
        <v>5</v>
      </c>
      <c r="B61" s="10">
        <v>35.958689999999997</v>
      </c>
      <c r="C61" s="10">
        <v>34.096260000000001</v>
      </c>
      <c r="D61" s="10">
        <v>39.683570000000003</v>
      </c>
      <c r="E61" s="10">
        <v>61.682459999999999</v>
      </c>
      <c r="F61">
        <f t="shared" si="36"/>
        <v>71.917379999999994</v>
      </c>
      <c r="G61">
        <f t="shared" si="35"/>
        <v>68.192520000000002</v>
      </c>
      <c r="H61">
        <f t="shared" si="35"/>
        <v>79.367140000000006</v>
      </c>
      <c r="I61">
        <f t="shared" si="35"/>
        <v>123.36492</v>
      </c>
    </row>
    <row r="62" spans="1:21">
      <c r="A62" s="9" t="s">
        <v>4</v>
      </c>
      <c r="B62" s="10">
        <v>2.818228</v>
      </c>
      <c r="C62" s="10">
        <v>6.8737000000000006E-2</v>
      </c>
      <c r="D62" s="10">
        <v>1.77444</v>
      </c>
      <c r="E62" s="10">
        <v>5.194331</v>
      </c>
      <c r="F62">
        <f t="shared" si="36"/>
        <v>5.6364559999999999</v>
      </c>
      <c r="G62">
        <f t="shared" si="35"/>
        <v>0.13747400000000001</v>
      </c>
      <c r="H62">
        <f t="shared" si="35"/>
        <v>3.54888</v>
      </c>
      <c r="I62">
        <f t="shared" si="35"/>
        <v>10.388662</v>
      </c>
    </row>
    <row r="64" spans="1:21">
      <c r="A64" s="9" t="s">
        <v>50</v>
      </c>
      <c r="B64" s="7" t="s">
        <v>25</v>
      </c>
      <c r="C64" s="7"/>
      <c r="D64" s="7"/>
      <c r="E64" s="7"/>
    </row>
    <row r="65" spans="1:9">
      <c r="A65" s="9" t="s">
        <v>0</v>
      </c>
      <c r="B65" s="10">
        <v>55.302460000000004</v>
      </c>
      <c r="C65" s="10">
        <v>44.455570000000002</v>
      </c>
      <c r="D65" s="10">
        <v>22.594909999999999</v>
      </c>
      <c r="E65" s="10">
        <v>63.18732</v>
      </c>
      <c r="F65">
        <f>B65*2</f>
        <v>110.60492000000001</v>
      </c>
      <c r="G65">
        <f t="shared" ref="G65:I70" si="37">C65*2</f>
        <v>88.911140000000003</v>
      </c>
      <c r="H65">
        <f t="shared" si="37"/>
        <v>45.189819999999997</v>
      </c>
      <c r="I65">
        <f t="shared" si="37"/>
        <v>126.37464</v>
      </c>
    </row>
    <row r="66" spans="1:9">
      <c r="A66" s="9" t="s">
        <v>3</v>
      </c>
      <c r="B66" s="10"/>
      <c r="C66" s="10"/>
      <c r="D66" s="10">
        <v>14.4033</v>
      </c>
      <c r="E66" s="10">
        <v>17.65099</v>
      </c>
      <c r="F66">
        <f t="shared" ref="F66:F70" si="38">B66*2</f>
        <v>0</v>
      </c>
      <c r="G66">
        <f t="shared" si="37"/>
        <v>0</v>
      </c>
      <c r="H66">
        <f t="shared" si="37"/>
        <v>28.8066</v>
      </c>
      <c r="I66">
        <f t="shared" si="37"/>
        <v>35.30198</v>
      </c>
    </row>
    <row r="67" spans="1:9">
      <c r="A67" s="9" t="s">
        <v>7</v>
      </c>
      <c r="B67" s="10">
        <v>10.08365</v>
      </c>
      <c r="C67" s="10">
        <v>6.7264720000000002</v>
      </c>
      <c r="D67" s="10">
        <v>7.0016509999999998</v>
      </c>
      <c r="E67" s="10">
        <v>19.329660000000001</v>
      </c>
      <c r="F67">
        <f t="shared" si="38"/>
        <v>20.167300000000001</v>
      </c>
      <c r="G67">
        <f t="shared" si="37"/>
        <v>13.452944</v>
      </c>
      <c r="H67">
        <f t="shared" si="37"/>
        <v>14.003302</v>
      </c>
      <c r="I67">
        <f t="shared" si="37"/>
        <v>38.659320000000001</v>
      </c>
    </row>
    <row r="68" spans="1:9">
      <c r="A68" s="9" t="s">
        <v>6</v>
      </c>
      <c r="B68" s="10">
        <v>61.69359</v>
      </c>
      <c r="C68" s="10">
        <v>58.48742</v>
      </c>
      <c r="D68" s="10">
        <v>51.222810000000003</v>
      </c>
      <c r="E68" s="10">
        <v>47.448459999999997</v>
      </c>
      <c r="F68">
        <f t="shared" si="38"/>
        <v>123.38718</v>
      </c>
      <c r="G68">
        <f t="shared" si="37"/>
        <v>116.97484</v>
      </c>
      <c r="H68">
        <f t="shared" si="37"/>
        <v>102.44562000000001</v>
      </c>
      <c r="I68">
        <f t="shared" si="37"/>
        <v>94.896919999999994</v>
      </c>
    </row>
    <row r="69" spans="1:9">
      <c r="A69" s="9" t="s">
        <v>5</v>
      </c>
      <c r="B69" s="10">
        <v>15.803800000000001</v>
      </c>
      <c r="C69" s="10"/>
      <c r="D69" s="10">
        <v>8.6490869999999997</v>
      </c>
      <c r="E69" s="10">
        <v>16.596720000000001</v>
      </c>
      <c r="F69">
        <f t="shared" si="38"/>
        <v>31.607600000000001</v>
      </c>
      <c r="G69">
        <f t="shared" si="37"/>
        <v>0</v>
      </c>
      <c r="H69">
        <f t="shared" si="37"/>
        <v>17.298173999999999</v>
      </c>
      <c r="I69">
        <f t="shared" si="37"/>
        <v>33.193440000000002</v>
      </c>
    </row>
    <row r="70" spans="1:9">
      <c r="A70" s="9" t="s">
        <v>4</v>
      </c>
      <c r="B70" s="10">
        <v>6.8737000000000006E-2</v>
      </c>
      <c r="C70" s="10">
        <v>6.8737000000000006E-2</v>
      </c>
      <c r="D70" s="10">
        <v>0.75610999999999995</v>
      </c>
      <c r="E70" s="10">
        <v>1.77444</v>
      </c>
      <c r="F70">
        <f t="shared" si="38"/>
        <v>0.13747400000000001</v>
      </c>
      <c r="G70">
        <f t="shared" si="37"/>
        <v>0.13747400000000001</v>
      </c>
      <c r="H70">
        <f t="shared" si="37"/>
        <v>1.5122199999999999</v>
      </c>
      <c r="I70">
        <f t="shared" si="37"/>
        <v>3.54888</v>
      </c>
    </row>
    <row r="72" spans="1:9">
      <c r="A72" s="9" t="s">
        <v>51</v>
      </c>
      <c r="B72" s="7" t="s">
        <v>25</v>
      </c>
      <c r="C72" s="7"/>
      <c r="D72" s="7"/>
      <c r="E72" s="7"/>
    </row>
    <row r="73" spans="1:9">
      <c r="A73" s="9" t="s">
        <v>0</v>
      </c>
      <c r="B73" s="10">
        <v>213.5086</v>
      </c>
      <c r="C73" s="10">
        <v>208.54400000000001</v>
      </c>
      <c r="D73" s="10">
        <v>192.57409999999999</v>
      </c>
      <c r="E73" s="10">
        <v>195.40260000000001</v>
      </c>
      <c r="F73">
        <f>B73*2</f>
        <v>427.0172</v>
      </c>
      <c r="G73">
        <f t="shared" ref="G73:I78" si="39">C73*2</f>
        <v>417.08800000000002</v>
      </c>
      <c r="H73">
        <f t="shared" si="39"/>
        <v>385.14819999999997</v>
      </c>
      <c r="I73">
        <f t="shared" si="39"/>
        <v>390.80520000000001</v>
      </c>
    </row>
    <row r="74" spans="1:9">
      <c r="A74" s="9" t="s">
        <v>3</v>
      </c>
      <c r="B74" s="10">
        <v>78.517049999999998</v>
      </c>
      <c r="C74" s="10">
        <v>99.441270000000003</v>
      </c>
      <c r="D74" s="10">
        <v>87.69462</v>
      </c>
      <c r="E74" s="10">
        <v>98.536439999999999</v>
      </c>
      <c r="F74">
        <f t="shared" ref="F74:F78" si="40">B74*2</f>
        <v>157.0341</v>
      </c>
      <c r="G74">
        <f t="shared" si="39"/>
        <v>198.88254000000001</v>
      </c>
      <c r="H74">
        <f t="shared" si="39"/>
        <v>175.38924</v>
      </c>
      <c r="I74">
        <f t="shared" si="39"/>
        <v>197.07288</v>
      </c>
    </row>
    <row r="75" spans="1:9">
      <c r="A75" s="9" t="s">
        <v>7</v>
      </c>
      <c r="B75" s="10">
        <v>20.980740000000001</v>
      </c>
      <c r="C75" s="10">
        <v>15.14695</v>
      </c>
      <c r="D75" s="10">
        <v>18.50413</v>
      </c>
      <c r="E75" s="10">
        <v>27.6951</v>
      </c>
      <c r="F75">
        <f t="shared" si="40"/>
        <v>41.961480000000002</v>
      </c>
      <c r="G75">
        <f t="shared" si="39"/>
        <v>30.293900000000001</v>
      </c>
      <c r="H75">
        <f t="shared" si="39"/>
        <v>37.00826</v>
      </c>
      <c r="I75">
        <f t="shared" si="39"/>
        <v>55.3902</v>
      </c>
    </row>
    <row r="76" spans="1:9">
      <c r="A76" s="9" t="s">
        <v>6</v>
      </c>
      <c r="B76" s="10">
        <v>106.41759999999999</v>
      </c>
      <c r="C76" s="10">
        <v>91.644890000000004</v>
      </c>
      <c r="D76" s="10">
        <v>129.14490000000001</v>
      </c>
      <c r="E76" s="10">
        <v>126.01990000000001</v>
      </c>
      <c r="F76">
        <f t="shared" si="40"/>
        <v>212.83519999999999</v>
      </c>
      <c r="G76">
        <f t="shared" si="39"/>
        <v>183.28978000000001</v>
      </c>
      <c r="H76">
        <f t="shared" si="39"/>
        <v>258.28980000000001</v>
      </c>
      <c r="I76">
        <f t="shared" si="39"/>
        <v>252.03980000000001</v>
      </c>
    </row>
    <row r="77" spans="1:9">
      <c r="A77" s="9" t="s">
        <v>5</v>
      </c>
      <c r="B77" s="10"/>
      <c r="C77" s="10">
        <v>33.893419999999999</v>
      </c>
      <c r="D77" s="10">
        <v>29.57846</v>
      </c>
      <c r="E77" s="10">
        <v>29.633780000000002</v>
      </c>
      <c r="F77">
        <f t="shared" si="40"/>
        <v>0</v>
      </c>
      <c r="G77">
        <f t="shared" si="39"/>
        <v>67.786839999999998</v>
      </c>
      <c r="H77">
        <f t="shared" si="39"/>
        <v>59.15692</v>
      </c>
      <c r="I77">
        <f t="shared" si="39"/>
        <v>59.267560000000003</v>
      </c>
    </row>
    <row r="78" spans="1:9">
      <c r="A78" s="9" t="s">
        <v>4</v>
      </c>
      <c r="B78" s="10">
        <v>2.0205359999999999</v>
      </c>
      <c r="C78" s="10">
        <v>3.488629</v>
      </c>
      <c r="D78" s="10">
        <v>2.9964360000000001</v>
      </c>
      <c r="E78" s="10">
        <v>6.8737000000000006E-2</v>
      </c>
      <c r="F78">
        <f t="shared" si="40"/>
        <v>4.0410719999999998</v>
      </c>
      <c r="G78">
        <f t="shared" si="39"/>
        <v>6.977258</v>
      </c>
      <c r="H78">
        <f t="shared" si="39"/>
        <v>5.9928720000000002</v>
      </c>
      <c r="I78">
        <f t="shared" si="39"/>
        <v>0.13747400000000001</v>
      </c>
    </row>
    <row r="80" spans="1:9">
      <c r="A80" s="9" t="s">
        <v>52</v>
      </c>
      <c r="B80" s="7" t="s">
        <v>25</v>
      </c>
      <c r="C80" s="7"/>
      <c r="D80" s="7"/>
      <c r="E80" s="7"/>
    </row>
    <row r="81" spans="1:15">
      <c r="A81" s="9" t="s">
        <v>0</v>
      </c>
      <c r="B81" s="10">
        <v>0.94284500000000004</v>
      </c>
      <c r="C81" s="10">
        <v>7.409262</v>
      </c>
      <c r="D81" s="10">
        <v>5.8239470000000004</v>
      </c>
      <c r="E81" s="10">
        <v>2.3612850000000001</v>
      </c>
      <c r="F81">
        <f>B81*2</f>
        <v>1.8856900000000001</v>
      </c>
      <c r="G81">
        <f t="shared" ref="G81:I86" si="41">C81*2</f>
        <v>14.818524</v>
      </c>
      <c r="H81">
        <f t="shared" si="41"/>
        <v>11.647894000000001</v>
      </c>
      <c r="I81">
        <f t="shared" si="41"/>
        <v>4.7225700000000002</v>
      </c>
    </row>
    <row r="82" spans="1:15">
      <c r="A82" s="9" t="s">
        <v>3</v>
      </c>
      <c r="B82" s="10"/>
      <c r="C82" s="10"/>
      <c r="D82" s="10"/>
      <c r="E82" s="10"/>
      <c r="F82">
        <f t="shared" ref="F82:F86" si="42">B82*2</f>
        <v>0</v>
      </c>
      <c r="G82">
        <f t="shared" si="41"/>
        <v>0</v>
      </c>
      <c r="H82">
        <f t="shared" si="41"/>
        <v>0</v>
      </c>
      <c r="I82">
        <f t="shared" si="41"/>
        <v>0</v>
      </c>
    </row>
    <row r="83" spans="1:15">
      <c r="A83" s="9" t="s">
        <v>7</v>
      </c>
      <c r="B83" s="10">
        <v>4.1397909999999998</v>
      </c>
      <c r="C83" s="10">
        <v>4.1948270000000001</v>
      </c>
      <c r="D83" s="10">
        <v>5.9009359999999997</v>
      </c>
      <c r="E83" s="10">
        <v>3.3692899999999999</v>
      </c>
      <c r="F83">
        <f t="shared" si="42"/>
        <v>8.2795819999999996</v>
      </c>
      <c r="G83">
        <f t="shared" si="41"/>
        <v>8.3896540000000002</v>
      </c>
      <c r="H83">
        <f t="shared" si="41"/>
        <v>11.801871999999999</v>
      </c>
      <c r="I83">
        <f t="shared" si="41"/>
        <v>6.7385799999999998</v>
      </c>
    </row>
    <row r="84" spans="1:15">
      <c r="A84" s="9" t="s">
        <v>6</v>
      </c>
      <c r="B84" s="10">
        <v>62.302349999999997</v>
      </c>
      <c r="C84" s="10">
        <v>8.5685880000000001</v>
      </c>
      <c r="D84" s="10">
        <v>24.761769999999999</v>
      </c>
      <c r="E84" s="10">
        <v>20.581569999999999</v>
      </c>
      <c r="F84">
        <f t="shared" si="42"/>
        <v>124.60469999999999</v>
      </c>
      <c r="G84">
        <f t="shared" si="41"/>
        <v>17.137176</v>
      </c>
      <c r="H84">
        <f t="shared" si="41"/>
        <v>49.523539999999997</v>
      </c>
      <c r="I84">
        <f t="shared" si="41"/>
        <v>41.163139999999999</v>
      </c>
    </row>
    <row r="85" spans="1:15">
      <c r="A85" s="9" t="s">
        <v>5</v>
      </c>
      <c r="B85" s="10">
        <v>0.94117600000000001</v>
      </c>
      <c r="C85" s="10"/>
      <c r="D85" s="10">
        <v>1.4759359999999999</v>
      </c>
      <c r="E85" s="10">
        <v>8.6306469999999997</v>
      </c>
      <c r="F85">
        <f t="shared" si="42"/>
        <v>1.882352</v>
      </c>
      <c r="G85">
        <f t="shared" si="41"/>
        <v>0</v>
      </c>
      <c r="H85">
        <f t="shared" si="41"/>
        <v>2.9518719999999998</v>
      </c>
      <c r="I85">
        <f t="shared" si="41"/>
        <v>17.261293999999999</v>
      </c>
    </row>
    <row r="86" spans="1:15">
      <c r="A86" s="9" t="s">
        <v>4</v>
      </c>
      <c r="B86" s="10">
        <v>0.56093000000000004</v>
      </c>
      <c r="C86" s="10">
        <v>6.8737000000000006E-2</v>
      </c>
      <c r="D86" s="10">
        <v>6.8737000000000006E-2</v>
      </c>
      <c r="E86" s="10">
        <v>6.8737000000000006E-2</v>
      </c>
      <c r="F86">
        <f t="shared" si="42"/>
        <v>1.1218600000000001</v>
      </c>
      <c r="G86">
        <f t="shared" si="41"/>
        <v>0.13747400000000001</v>
      </c>
      <c r="H86">
        <f t="shared" si="41"/>
        <v>0.13747400000000001</v>
      </c>
      <c r="I86">
        <f t="shared" si="41"/>
        <v>0.13747400000000001</v>
      </c>
    </row>
    <row r="88" spans="1:15">
      <c r="A88" s="9" t="s">
        <v>53</v>
      </c>
      <c r="B88" s="7" t="s">
        <v>25</v>
      </c>
      <c r="C88" s="7"/>
      <c r="D88" s="7"/>
      <c r="E88" s="7"/>
    </row>
    <row r="89" spans="1:15">
      <c r="A89" s="9" t="s">
        <v>0</v>
      </c>
      <c r="B89" s="10"/>
      <c r="C89" s="10"/>
      <c r="D89" s="10"/>
      <c r="E89" s="10"/>
      <c r="F89">
        <f>B89*2</f>
        <v>0</v>
      </c>
      <c r="G89">
        <f t="shared" ref="G89:I94" si="43">C89*2</f>
        <v>0</v>
      </c>
      <c r="H89">
        <f t="shared" si="43"/>
        <v>0</v>
      </c>
      <c r="I89">
        <f t="shared" si="43"/>
        <v>0</v>
      </c>
    </row>
    <row r="90" spans="1:15">
      <c r="A90" s="9" t="s">
        <v>3</v>
      </c>
      <c r="B90" s="10"/>
      <c r="C90" s="10"/>
      <c r="D90" s="10"/>
      <c r="E90" s="10"/>
      <c r="F90">
        <f t="shared" ref="F90:F94" si="44">B90*2</f>
        <v>0</v>
      </c>
      <c r="G90">
        <f t="shared" si="43"/>
        <v>0</v>
      </c>
      <c r="H90">
        <f t="shared" si="43"/>
        <v>0</v>
      </c>
      <c r="I90">
        <f t="shared" si="43"/>
        <v>0</v>
      </c>
    </row>
    <row r="91" spans="1:15">
      <c r="A91" s="9" t="s">
        <v>7</v>
      </c>
      <c r="B91" s="10">
        <v>3.3692899999999999</v>
      </c>
      <c r="C91" s="10">
        <v>2.5437530000000002</v>
      </c>
      <c r="D91" s="10">
        <v>4.1397909999999998</v>
      </c>
      <c r="E91" s="10">
        <v>5.7358279999999997</v>
      </c>
      <c r="F91">
        <f t="shared" si="44"/>
        <v>6.7385799999999998</v>
      </c>
      <c r="G91">
        <f t="shared" si="43"/>
        <v>5.0875060000000003</v>
      </c>
      <c r="H91">
        <f t="shared" si="43"/>
        <v>8.2795819999999996</v>
      </c>
      <c r="I91">
        <f t="shared" si="43"/>
        <v>11.471655999999999</v>
      </c>
    </row>
    <row r="92" spans="1:15">
      <c r="A92" s="9" t="s">
        <v>6</v>
      </c>
      <c r="B92" s="10"/>
      <c r="C92" s="10">
        <v>12.22119</v>
      </c>
      <c r="D92" s="10">
        <v>6.0929380000000002</v>
      </c>
      <c r="E92" s="10">
        <v>19.566960000000002</v>
      </c>
      <c r="F92">
        <f t="shared" si="44"/>
        <v>0</v>
      </c>
      <c r="G92">
        <f t="shared" si="43"/>
        <v>24.44238</v>
      </c>
      <c r="H92">
        <f t="shared" si="43"/>
        <v>12.185876</v>
      </c>
      <c r="I92">
        <f t="shared" si="43"/>
        <v>39.133920000000003</v>
      </c>
      <c r="N92" s="1" t="s">
        <v>54</v>
      </c>
      <c r="O92" s="1"/>
    </row>
    <row r="93" spans="1:15">
      <c r="A93" s="9" t="s">
        <v>5</v>
      </c>
      <c r="B93" s="10"/>
      <c r="C93" s="10">
        <v>10.49309</v>
      </c>
      <c r="D93" s="10"/>
      <c r="E93" s="10">
        <v>8.9072469999999999</v>
      </c>
      <c r="F93">
        <f t="shared" si="44"/>
        <v>0</v>
      </c>
      <c r="G93">
        <f t="shared" si="43"/>
        <v>20.986180000000001</v>
      </c>
      <c r="H93">
        <f t="shared" si="43"/>
        <v>0</v>
      </c>
      <c r="I93">
        <f t="shared" si="43"/>
        <v>17.814494</v>
      </c>
      <c r="N93" s="1" t="s">
        <v>55</v>
      </c>
      <c r="O93" s="1"/>
    </row>
    <row r="94" spans="1:15">
      <c r="A94" s="9" t="s">
        <v>4</v>
      </c>
      <c r="B94" s="10">
        <v>6.8737000000000006E-2</v>
      </c>
      <c r="C94" s="10">
        <v>6.8737000000000006E-2</v>
      </c>
      <c r="D94" s="10">
        <v>0.314834</v>
      </c>
      <c r="E94" s="10">
        <v>6.8737000000000006E-2</v>
      </c>
      <c r="F94">
        <f t="shared" si="44"/>
        <v>0.13747400000000001</v>
      </c>
      <c r="G94">
        <f t="shared" si="43"/>
        <v>0.13747400000000001</v>
      </c>
      <c r="H94">
        <f t="shared" si="43"/>
        <v>0.62966800000000001</v>
      </c>
      <c r="I94">
        <f t="shared" si="43"/>
        <v>0.13747400000000001</v>
      </c>
      <c r="N94" s="1" t="s">
        <v>56</v>
      </c>
      <c r="O94" s="1"/>
    </row>
    <row r="97" spans="1:18">
      <c r="A97" t="s">
        <v>57</v>
      </c>
      <c r="G97" t="s">
        <v>58</v>
      </c>
      <c r="M97" t="s">
        <v>57</v>
      </c>
      <c r="P97" t="s">
        <v>58</v>
      </c>
    </row>
    <row r="98" spans="1:18">
      <c r="A98" t="s">
        <v>8</v>
      </c>
      <c r="B98" s="10">
        <v>101.7342</v>
      </c>
      <c r="C98" s="10">
        <v>93.693870000000004</v>
      </c>
      <c r="D98" s="10">
        <v>81.50121</v>
      </c>
      <c r="E98" s="10">
        <v>82.808160000000001</v>
      </c>
      <c r="F98">
        <f>AVERAGE(B98:E98)</f>
        <v>89.934359999999998</v>
      </c>
      <c r="G98" t="s">
        <v>8</v>
      </c>
      <c r="H98" s="10">
        <v>75.827359999999999</v>
      </c>
      <c r="I98" s="10">
        <v>75.833089999999999</v>
      </c>
      <c r="J98" s="10">
        <v>61.17192</v>
      </c>
      <c r="K98" s="10">
        <v>91.462630000000004</v>
      </c>
      <c r="L98">
        <v>76.073749364493565</v>
      </c>
      <c r="M98" t="s">
        <v>48</v>
      </c>
      <c r="N98">
        <f>_xlfn.T.TEST(B100:E100,B98:F98,2,2)</f>
        <v>0.19762046597954583</v>
      </c>
      <c r="P98" t="s">
        <v>48</v>
      </c>
      <c r="Q98">
        <f>_xlfn.T.TEST(H100:K100,H98:K98,2,2)</f>
        <v>4.9644002621707052E-3</v>
      </c>
      <c r="R98" t="s">
        <v>59</v>
      </c>
    </row>
    <row r="99" spans="1:18">
      <c r="A99" t="s">
        <v>9</v>
      </c>
      <c r="B99" s="10">
        <v>114.12520000000001</v>
      </c>
      <c r="C99" s="10">
        <v>88.807329999999993</v>
      </c>
      <c r="D99" s="10">
        <v>92.219099999999997</v>
      </c>
      <c r="E99" s="10">
        <v>84.466849999999994</v>
      </c>
      <c r="F99">
        <f t="shared" ref="F99:F103" si="45">AVERAGE(B99:E99)</f>
        <v>94.904619999999994</v>
      </c>
      <c r="G99" t="s">
        <v>9</v>
      </c>
      <c r="H99" s="10">
        <v>80.528469999999999</v>
      </c>
      <c r="I99" s="10">
        <v>90.059820000000002</v>
      </c>
      <c r="J99" s="10">
        <v>90.187640000000002</v>
      </c>
      <c r="K99" s="10">
        <v>69.958259999999996</v>
      </c>
      <c r="L99">
        <v>82.683548128176739</v>
      </c>
      <c r="M99" t="s">
        <v>49</v>
      </c>
      <c r="N99">
        <f>_xlfn.T.TEST(B101:E101,B98:F98,2,2)</f>
        <v>0.20967545363859649</v>
      </c>
      <c r="P99" t="s">
        <v>49</v>
      </c>
      <c r="Q99">
        <f>_xlfn.T.TEST(H101:K101,H98:K98,2,2)</f>
        <v>1.8352910882993365E-6</v>
      </c>
      <c r="R99" t="s">
        <v>60</v>
      </c>
    </row>
    <row r="100" spans="1:18">
      <c r="A100" t="s">
        <v>48</v>
      </c>
      <c r="B100" s="10">
        <v>94.280619999999999</v>
      </c>
      <c r="C100" s="10">
        <v>99.792850000000001</v>
      </c>
      <c r="D100" s="10">
        <v>95.100449999999995</v>
      </c>
      <c r="E100" s="10">
        <v>95.309600000000003</v>
      </c>
      <c r="F100">
        <f t="shared" si="45"/>
        <v>96.120879999999985</v>
      </c>
      <c r="G100" t="s">
        <v>48</v>
      </c>
      <c r="H100" s="10">
        <v>11.580909999999999</v>
      </c>
      <c r="I100" s="10">
        <v>36.726559999999999</v>
      </c>
      <c r="J100" s="10">
        <v>25.35642</v>
      </c>
      <c r="K100" s="10">
        <v>50.890610000000002</v>
      </c>
      <c r="L100">
        <v>31.138625478688841</v>
      </c>
      <c r="M100" t="s">
        <v>50</v>
      </c>
      <c r="N100">
        <f>_xlfn.T.TEST(B101:E101,B98:F98,2,2)</f>
        <v>0.20967545363859649</v>
      </c>
      <c r="P100" t="s">
        <v>50</v>
      </c>
      <c r="Q100">
        <f>_xlfn.T.TEST(H102:K102,H98:K98,2,2)</f>
        <v>7.7181304035925258E-3</v>
      </c>
      <c r="R100" t="s">
        <v>59</v>
      </c>
    </row>
    <row r="101" spans="1:18">
      <c r="A101" t="s">
        <v>49</v>
      </c>
      <c r="B101" s="10">
        <v>83.334000000000003</v>
      </c>
      <c r="C101" s="10">
        <v>81.561760000000007</v>
      </c>
      <c r="D101" s="10">
        <v>75.180179999999993</v>
      </c>
      <c r="E101" s="10">
        <v>91.354410000000001</v>
      </c>
      <c r="F101">
        <f t="shared" si="45"/>
        <v>82.857587499999994</v>
      </c>
      <c r="G101" t="s">
        <v>49</v>
      </c>
      <c r="H101" s="10">
        <v>242.88159999999999</v>
      </c>
      <c r="I101" s="10">
        <v>219.7398</v>
      </c>
      <c r="J101" s="10">
        <v>235.76900000000001</v>
      </c>
      <c r="K101" s="10">
        <v>219.94229999999999</v>
      </c>
      <c r="L101">
        <v>229.58319087608214</v>
      </c>
      <c r="M101" t="s">
        <v>51</v>
      </c>
      <c r="N101">
        <f>_xlfn.T.TEST(B103:E103,B98:F98,2,2)</f>
        <v>0.85020324929520164</v>
      </c>
      <c r="P101" t="s">
        <v>51</v>
      </c>
      <c r="Q101">
        <f>_xlfn.T.TEST(H103:K103,H98:K98,2,2)</f>
        <v>2.0948180158790418E-4</v>
      </c>
      <c r="R101" t="s">
        <v>60</v>
      </c>
    </row>
    <row r="102" spans="1:18">
      <c r="A102" t="s">
        <v>50</v>
      </c>
      <c r="B102" s="10">
        <v>80.760220000000004</v>
      </c>
      <c r="C102" s="10">
        <v>63.086460000000002</v>
      </c>
      <c r="D102" s="10">
        <v>63.98395</v>
      </c>
      <c r="E102" s="10">
        <v>62.154969999999999</v>
      </c>
      <c r="F102">
        <f t="shared" si="45"/>
        <v>67.496399999999994</v>
      </c>
      <c r="G102" t="s">
        <v>50</v>
      </c>
      <c r="H102" s="10">
        <v>55.918149999999997</v>
      </c>
      <c r="I102" s="10">
        <v>49.70852</v>
      </c>
      <c r="J102" s="10">
        <v>49.732810000000001</v>
      </c>
      <c r="K102" s="10">
        <v>42.236750000000001</v>
      </c>
      <c r="L102">
        <v>49.399056717977942</v>
      </c>
      <c r="M102" t="s">
        <v>52</v>
      </c>
      <c r="N102" t="s">
        <v>44</v>
      </c>
      <c r="P102" t="s">
        <v>52</v>
      </c>
      <c r="Q102" t="s">
        <v>44</v>
      </c>
    </row>
    <row r="103" spans="1:18">
      <c r="A103" t="s">
        <v>51</v>
      </c>
      <c r="B103" s="10">
        <v>95.697190000000006</v>
      </c>
      <c r="C103" s="10">
        <v>99.734560000000002</v>
      </c>
      <c r="D103" s="10">
        <v>81.214439999999996</v>
      </c>
      <c r="E103" s="10">
        <v>87.454430000000002</v>
      </c>
      <c r="F103">
        <f t="shared" si="45"/>
        <v>91.025155000000012</v>
      </c>
      <c r="G103" t="s">
        <v>51</v>
      </c>
      <c r="H103" s="10">
        <v>24.871130000000001</v>
      </c>
      <c r="I103" s="10">
        <v>24.33624</v>
      </c>
      <c r="J103" s="10">
        <v>26.951550000000001</v>
      </c>
      <c r="K103" s="10">
        <v>28.697959999999998</v>
      </c>
      <c r="L103">
        <v>26.214217419492197</v>
      </c>
      <c r="M103" s="6" t="s">
        <v>53</v>
      </c>
      <c r="N103" t="s">
        <v>44</v>
      </c>
      <c r="P103" s="6" t="s">
        <v>53</v>
      </c>
      <c r="Q103" t="s">
        <v>44</v>
      </c>
    </row>
    <row r="104" spans="1:18">
      <c r="A104" t="s">
        <v>52</v>
      </c>
      <c r="B104" t="s">
        <v>44</v>
      </c>
      <c r="C104" t="s">
        <v>44</v>
      </c>
      <c r="D104" t="s">
        <v>44</v>
      </c>
      <c r="E104" t="s">
        <v>44</v>
      </c>
      <c r="F104" t="s">
        <v>44</v>
      </c>
      <c r="G104" t="s">
        <v>52</v>
      </c>
      <c r="H104" t="s">
        <v>44</v>
      </c>
      <c r="I104" t="s">
        <v>44</v>
      </c>
      <c r="J104" t="s">
        <v>44</v>
      </c>
      <c r="K104" t="s">
        <v>44</v>
      </c>
      <c r="L104" t="s">
        <v>44</v>
      </c>
    </row>
    <row r="105" spans="1:18">
      <c r="A105" s="6" t="s">
        <v>53</v>
      </c>
      <c r="B105" t="s">
        <v>44</v>
      </c>
      <c r="C105" t="s">
        <v>44</v>
      </c>
      <c r="D105" t="s">
        <v>44</v>
      </c>
      <c r="E105" t="s">
        <v>44</v>
      </c>
      <c r="F105" t="s">
        <v>44</v>
      </c>
      <c r="G105" s="6" t="s">
        <v>53</v>
      </c>
      <c r="H105" t="s">
        <v>44</v>
      </c>
      <c r="I105" t="s">
        <v>44</v>
      </c>
      <c r="J105" t="s">
        <v>44</v>
      </c>
      <c r="K105" t="s">
        <v>44</v>
      </c>
      <c r="L105" t="s">
        <v>44</v>
      </c>
    </row>
    <row r="106" spans="1:18">
      <c r="A106" s="6"/>
      <c r="G106" s="6"/>
    </row>
    <row r="107" spans="1:18">
      <c r="A107" s="6" t="s">
        <v>61</v>
      </c>
      <c r="G107" s="6" t="s">
        <v>62</v>
      </c>
      <c r="M107" s="6" t="s">
        <v>61</v>
      </c>
      <c r="P107" s="6" t="s">
        <v>62</v>
      </c>
    </row>
    <row r="108" spans="1:18">
      <c r="A108" t="s">
        <v>8</v>
      </c>
      <c r="B108" s="10">
        <v>48.412050000000001</v>
      </c>
      <c r="C108" s="10">
        <v>62.235140000000001</v>
      </c>
      <c r="D108" s="10">
        <v>59.986550000000001</v>
      </c>
      <c r="E108" s="10">
        <v>70.926720000000003</v>
      </c>
      <c r="F108">
        <v>60.390115042475692</v>
      </c>
      <c r="G108" t="s">
        <v>8</v>
      </c>
      <c r="H108" s="10">
        <v>67.16592</v>
      </c>
      <c r="I108" s="10">
        <v>59.827730000000003</v>
      </c>
      <c r="J108" s="10">
        <v>75.523070000000004</v>
      </c>
      <c r="K108" s="10">
        <v>58.675080000000001</v>
      </c>
      <c r="L108">
        <v>65.297948044252124</v>
      </c>
      <c r="M108" t="s">
        <v>48</v>
      </c>
      <c r="N108">
        <f>_xlfn.T.TEST(B110:E110,B108:E108,2,2)</f>
        <v>0.34577542539196587</v>
      </c>
      <c r="P108" t="s">
        <v>48</v>
      </c>
      <c r="Q108">
        <f>_xlfn.T.TEST(H110:K110,H108:K108,2,2)</f>
        <v>0.78595597490271707</v>
      </c>
    </row>
    <row r="109" spans="1:18">
      <c r="A109" t="s">
        <v>9</v>
      </c>
      <c r="B109" s="10">
        <v>52.068269999999998</v>
      </c>
      <c r="C109" s="10">
        <v>71.765169999999998</v>
      </c>
      <c r="D109" s="10">
        <v>72.374560000000002</v>
      </c>
      <c r="E109" s="10">
        <v>62.6327</v>
      </c>
      <c r="F109">
        <v>64.710176068703717</v>
      </c>
      <c r="G109" t="s">
        <v>9</v>
      </c>
      <c r="H109" s="10">
        <v>62.27131</v>
      </c>
      <c r="I109" s="10">
        <v>59.065750000000001</v>
      </c>
      <c r="J109" s="10">
        <v>51.455559999999998</v>
      </c>
      <c r="K109" s="10">
        <v>62.909799999999997</v>
      </c>
      <c r="L109">
        <v>58.925606568481747</v>
      </c>
      <c r="M109" t="s">
        <v>49</v>
      </c>
      <c r="N109">
        <f>_xlfn.T.TEST(B111:E111,B108:E108,2,2)</f>
        <v>0.12388159394655371</v>
      </c>
      <c r="P109" t="s">
        <v>49</v>
      </c>
      <c r="Q109">
        <f>_xlfn.T.TEST(H111:K111,H108:K108,2,2)</f>
        <v>1.6152896973582165E-4</v>
      </c>
      <c r="R109" t="s">
        <v>60</v>
      </c>
    </row>
    <row r="110" spans="1:18">
      <c r="A110" t="s">
        <v>48</v>
      </c>
      <c r="B110" s="10">
        <v>53.452199999999998</v>
      </c>
      <c r="C110" s="10">
        <v>53.246769999999998</v>
      </c>
      <c r="D110" s="10">
        <v>58.436660000000003</v>
      </c>
      <c r="E110" s="10">
        <v>56.746980000000001</v>
      </c>
      <c r="F110">
        <v>55.470656459656219</v>
      </c>
      <c r="G110" t="s">
        <v>48</v>
      </c>
      <c r="H110" s="10">
        <v>58.706000000000003</v>
      </c>
      <c r="I110" s="10">
        <v>60.664200000000001</v>
      </c>
      <c r="J110" s="10">
        <v>67.980630000000005</v>
      </c>
      <c r="K110" s="10">
        <v>68.575940000000003</v>
      </c>
      <c r="L110">
        <v>63.981692422988701</v>
      </c>
      <c r="M110" t="s">
        <v>50</v>
      </c>
      <c r="N110">
        <f>_xlfn.T.TEST(B112:E112,B108:E108,2,2)</f>
        <v>0.10881694444044986</v>
      </c>
      <c r="P110" t="s">
        <v>50</v>
      </c>
      <c r="Q110">
        <f>_xlfn.T.TEST(H112:K112,H108:K108,2,2)</f>
        <v>5.2667208802286325E-4</v>
      </c>
      <c r="R110" t="s">
        <v>60</v>
      </c>
    </row>
    <row r="111" spans="1:18">
      <c r="A111" t="s">
        <v>49</v>
      </c>
      <c r="B111" s="10"/>
      <c r="C111" s="10">
        <v>75.457350000000005</v>
      </c>
      <c r="D111" s="10">
        <v>72.577100000000002</v>
      </c>
      <c r="E111" s="10"/>
      <c r="F111">
        <v>74.017224535656553</v>
      </c>
      <c r="G111" t="s">
        <v>49</v>
      </c>
      <c r="H111" s="10">
        <v>27.237349999999999</v>
      </c>
      <c r="I111" s="10">
        <v>26.957740000000001</v>
      </c>
      <c r="J111" s="10">
        <v>34.080120000000001</v>
      </c>
      <c r="K111" s="10">
        <v>31.18036</v>
      </c>
      <c r="L111">
        <v>29.863890108950137</v>
      </c>
      <c r="M111" t="s">
        <v>51</v>
      </c>
      <c r="N111">
        <f>_xlfn.T.TEST(B113:E113,B108:E108,2,2)</f>
        <v>1.8921351709599823E-2</v>
      </c>
      <c r="O111" t="s">
        <v>63</v>
      </c>
      <c r="P111" t="s">
        <v>51</v>
      </c>
      <c r="Q111">
        <f>_xlfn.T.TEST(H113:K113,H108:K108,2,2)</f>
        <v>5.7982741099921404E-4</v>
      </c>
      <c r="R111" t="s">
        <v>60</v>
      </c>
    </row>
    <row r="112" spans="1:18">
      <c r="A112" t="s">
        <v>50</v>
      </c>
      <c r="B112" s="10"/>
      <c r="C112" s="10"/>
      <c r="D112" s="10">
        <v>43.74577</v>
      </c>
      <c r="E112" s="10">
        <v>47.93439</v>
      </c>
      <c r="F112">
        <v>45.840079516969546</v>
      </c>
      <c r="G112" t="s">
        <v>50</v>
      </c>
      <c r="H112" s="10">
        <v>25.616599999999998</v>
      </c>
      <c r="I112" s="10"/>
      <c r="J112" s="10">
        <v>21.88523</v>
      </c>
      <c r="K112" s="10">
        <v>29.97842</v>
      </c>
      <c r="L112">
        <v>25.826747280882884</v>
      </c>
      <c r="M112" t="s">
        <v>52</v>
      </c>
      <c r="N112" t="s">
        <v>44</v>
      </c>
      <c r="P112" t="s">
        <v>52</v>
      </c>
      <c r="Q112">
        <f>_xlfn.T.TEST(H114:K114,H108:K108,2,2)</f>
        <v>1.3483787314985991E-4</v>
      </c>
      <c r="R112" t="s">
        <v>60</v>
      </c>
    </row>
    <row r="113" spans="1:18">
      <c r="A113" t="s">
        <v>51</v>
      </c>
      <c r="B113" s="10">
        <v>41.774650000000001</v>
      </c>
      <c r="C113" s="10">
        <v>47.683590000000002</v>
      </c>
      <c r="D113" s="10">
        <v>45.538119999999999</v>
      </c>
      <c r="E113" s="10">
        <v>45.427390000000003</v>
      </c>
      <c r="F113">
        <v>45.105939628754676</v>
      </c>
      <c r="G113" t="s">
        <v>51</v>
      </c>
      <c r="H113" s="10"/>
      <c r="I113" s="10">
        <v>30.983429999999998</v>
      </c>
      <c r="J113" s="10">
        <v>25.903310000000001</v>
      </c>
      <c r="K113" s="10">
        <v>28.515160000000002</v>
      </c>
      <c r="L113">
        <v>27.800632503897386</v>
      </c>
      <c r="M113" s="6" t="s">
        <v>53</v>
      </c>
      <c r="N113" t="s">
        <v>44</v>
      </c>
      <c r="P113" s="6" t="s">
        <v>53</v>
      </c>
      <c r="Q113">
        <f>_xlfn.T.TEST(H115:K115,H108:K108,2,2)</f>
        <v>0.9556660050219814</v>
      </c>
    </row>
    <row r="114" spans="1:18">
      <c r="A114" t="s">
        <v>52</v>
      </c>
      <c r="B114" s="10">
        <v>0</v>
      </c>
      <c r="C114" s="10">
        <v>0</v>
      </c>
      <c r="D114" s="10">
        <v>0</v>
      </c>
      <c r="E114" s="10">
        <v>0</v>
      </c>
      <c r="F114">
        <v>0</v>
      </c>
      <c r="G114" t="s">
        <v>52</v>
      </c>
      <c r="H114" s="10">
        <v>15.510659</v>
      </c>
      <c r="I114" s="10"/>
      <c r="J114" s="10">
        <v>15.960542999999999</v>
      </c>
      <c r="K114" s="10">
        <v>17.933859999999999</v>
      </c>
      <c r="L114">
        <v>16.468354444227817</v>
      </c>
    </row>
    <row r="115" spans="1:18">
      <c r="A115" s="6" t="s">
        <v>53</v>
      </c>
      <c r="B115" s="10">
        <v>0</v>
      </c>
      <c r="C115" s="10">
        <v>0</v>
      </c>
      <c r="D115" s="10">
        <v>0</v>
      </c>
      <c r="E115" s="10">
        <v>0</v>
      </c>
      <c r="F115">
        <v>0</v>
      </c>
      <c r="G115" s="6" t="s">
        <v>53</v>
      </c>
      <c r="H115" s="10"/>
      <c r="I115" s="10">
        <v>70.859809999999996</v>
      </c>
      <c r="J115" s="10"/>
      <c r="K115" s="10">
        <v>60.52187</v>
      </c>
      <c r="L115">
        <v>65.690840212901662</v>
      </c>
    </row>
    <row r="117" spans="1:18">
      <c r="A117" s="6" t="s">
        <v>64</v>
      </c>
      <c r="G117" s="6" t="s">
        <v>65</v>
      </c>
      <c r="M117" s="6" t="s">
        <v>64</v>
      </c>
      <c r="P117" s="6" t="s">
        <v>65</v>
      </c>
    </row>
    <row r="118" spans="1:18">
      <c r="A118" t="s">
        <v>8</v>
      </c>
      <c r="B118" s="10">
        <v>63.546419999999998</v>
      </c>
      <c r="C118" s="10">
        <v>61.678930000000001</v>
      </c>
      <c r="D118" s="10">
        <v>79.980980000000002</v>
      </c>
      <c r="E118" s="10">
        <v>59.238869999999999</v>
      </c>
      <c r="F118">
        <v>66.111302048504612</v>
      </c>
      <c r="G118" t="s">
        <v>8</v>
      </c>
      <c r="H118" s="10">
        <v>14.049077</v>
      </c>
      <c r="I118" s="10">
        <v>14.791180000000001</v>
      </c>
      <c r="J118" s="10">
        <v>12.482379999999999</v>
      </c>
      <c r="K118" s="10">
        <v>11.858090000000001</v>
      </c>
      <c r="L118">
        <v>13.295183160549829</v>
      </c>
      <c r="M118" t="s">
        <v>48</v>
      </c>
      <c r="N118">
        <f>_xlfn.T.TEST(B120:E120,B118:E118,2,2)</f>
        <v>7.0832929643998232E-4</v>
      </c>
      <c r="O118" t="s">
        <v>60</v>
      </c>
      <c r="P118" t="s">
        <v>48</v>
      </c>
      <c r="Q118">
        <f>_xlfn.T.TEST(H120:K120,H118:K118,2,2)</f>
        <v>1.1806588426244311E-5</v>
      </c>
      <c r="R118" t="s">
        <v>60</v>
      </c>
    </row>
    <row r="119" spans="1:18">
      <c r="A119" t="s">
        <v>9</v>
      </c>
      <c r="B119" s="10">
        <v>66.208979999999997</v>
      </c>
      <c r="C119" s="10">
        <v>61.589179999999999</v>
      </c>
      <c r="D119" s="10">
        <v>55.271920000000001</v>
      </c>
      <c r="E119" s="10">
        <v>63.134929999999997</v>
      </c>
      <c r="F119">
        <v>61.55125229062044</v>
      </c>
      <c r="G119" t="s">
        <v>9</v>
      </c>
      <c r="H119" s="10">
        <v>10.77529</v>
      </c>
      <c r="I119" s="10">
        <v>8.3900500000000005</v>
      </c>
      <c r="J119" s="10">
        <v>10.542960000000001</v>
      </c>
      <c r="K119" s="10">
        <v>7.2478230000000003</v>
      </c>
      <c r="L119">
        <v>9.2390295715521411</v>
      </c>
      <c r="M119" t="s">
        <v>49</v>
      </c>
      <c r="N119">
        <f>_xlfn.T.TEST(B121:E121,B118:E118,2,2)</f>
        <v>0.11294383392235247</v>
      </c>
      <c r="P119" t="s">
        <v>49</v>
      </c>
      <c r="Q119">
        <f>_xlfn.T.TEST(H121:K121,H118:K118,2,2)</f>
        <v>3.357654891058188E-4</v>
      </c>
      <c r="R119" t="s">
        <v>60</v>
      </c>
    </row>
    <row r="120" spans="1:18">
      <c r="A120" t="s">
        <v>48</v>
      </c>
      <c r="B120" s="10">
        <v>109.05555</v>
      </c>
      <c r="C120" s="10">
        <v>130.79769999999999</v>
      </c>
      <c r="D120" s="10">
        <v>130.8981</v>
      </c>
      <c r="E120" s="10">
        <v>105.3904</v>
      </c>
      <c r="F120">
        <v>119.03545784596321</v>
      </c>
      <c r="G120" t="s">
        <v>48</v>
      </c>
      <c r="H120" s="10">
        <v>25.819828999999999</v>
      </c>
      <c r="I120" s="10">
        <v>29.172920000000001</v>
      </c>
      <c r="J120" s="10">
        <v>26.184280000000001</v>
      </c>
      <c r="K120" s="10">
        <v>26.296807999999999</v>
      </c>
      <c r="L120">
        <v>26.868460537300425</v>
      </c>
      <c r="M120" t="s">
        <v>50</v>
      </c>
      <c r="N120">
        <f>_xlfn.T.TEST(B122:E122,B118:E118,2,2)</f>
        <v>0.14075988472303166</v>
      </c>
      <c r="P120" t="s">
        <v>50</v>
      </c>
      <c r="Q120">
        <f>_xlfn.T.TEST(H122:K122,H118:K118,2,2)</f>
        <v>3.8500576701585342E-3</v>
      </c>
      <c r="R120" t="s">
        <v>59</v>
      </c>
    </row>
    <row r="121" spans="1:18">
      <c r="A121" t="s">
        <v>49</v>
      </c>
      <c r="B121" s="10"/>
      <c r="C121" s="10">
        <v>42.24671</v>
      </c>
      <c r="D121" s="10">
        <v>56.42315</v>
      </c>
      <c r="E121" s="10"/>
      <c r="F121">
        <v>49.334930703686034</v>
      </c>
      <c r="G121" t="s">
        <v>49</v>
      </c>
      <c r="H121" s="10">
        <v>7.8374050000000004</v>
      </c>
      <c r="I121" s="10">
        <v>4.2015969999999996</v>
      </c>
      <c r="J121" s="10">
        <v>4.4714729999999996</v>
      </c>
      <c r="K121" s="10">
        <v>4.4210830000000003</v>
      </c>
      <c r="L121">
        <v>5.2328892195170704</v>
      </c>
      <c r="M121" t="s">
        <v>51</v>
      </c>
      <c r="N121">
        <f>_xlfn.T.TEST(B123:E123,B118:E118,2,2)</f>
        <v>2.3296657232653131E-4</v>
      </c>
      <c r="O121" t="s">
        <v>60</v>
      </c>
      <c r="P121" t="s">
        <v>51</v>
      </c>
      <c r="Q121">
        <f>_xlfn.T.TEST(H123:K123,H118:K118,2,2)</f>
        <v>1.9312862224147508E-3</v>
      </c>
      <c r="R121" t="s">
        <v>59</v>
      </c>
    </row>
    <row r="122" spans="1:18">
      <c r="A122" t="s">
        <v>50</v>
      </c>
      <c r="B122" s="10"/>
      <c r="C122" s="10"/>
      <c r="D122" s="10">
        <v>78.611440000000002</v>
      </c>
      <c r="E122" s="10">
        <v>79.510300000000001</v>
      </c>
      <c r="F122">
        <v>79.060890506806487</v>
      </c>
      <c r="G122" t="s">
        <v>50</v>
      </c>
      <c r="H122" s="10">
        <v>4.4349400000000001</v>
      </c>
      <c r="I122" s="10"/>
      <c r="J122" s="10">
        <v>8.7420790000000004</v>
      </c>
      <c r="K122" s="10">
        <v>6.6915100000000001</v>
      </c>
      <c r="L122">
        <v>6.6228428719867001</v>
      </c>
      <c r="M122" t="s">
        <v>52</v>
      </c>
      <c r="N122" t="s">
        <v>44</v>
      </c>
      <c r="P122" t="s">
        <v>52</v>
      </c>
      <c r="Q122">
        <f>_xlfn.T.TEST(H124:K124,H118:K118,2,2)</f>
        <v>2.5871617028095108E-3</v>
      </c>
      <c r="R122" t="s">
        <v>59</v>
      </c>
    </row>
    <row r="123" spans="1:18">
      <c r="A123" t="s">
        <v>51</v>
      </c>
      <c r="B123" s="10">
        <v>26.721250000000001</v>
      </c>
      <c r="C123" s="10">
        <v>15.232060000000001</v>
      </c>
      <c r="D123" s="10">
        <v>21.100639999999999</v>
      </c>
      <c r="E123" s="10">
        <v>28.106449999999999</v>
      </c>
      <c r="F123">
        <v>22.790102230085964</v>
      </c>
      <c r="G123" t="s">
        <v>51</v>
      </c>
      <c r="H123" s="10"/>
      <c r="I123" s="10">
        <v>7.2929399999999998</v>
      </c>
      <c r="J123" s="10">
        <v>8.1304700000000008</v>
      </c>
      <c r="K123" s="10">
        <v>5.2319550000000001</v>
      </c>
      <c r="L123">
        <v>6.8851201039437635</v>
      </c>
      <c r="M123" s="6" t="s">
        <v>53</v>
      </c>
      <c r="N123" t="s">
        <v>44</v>
      </c>
      <c r="P123" s="6" t="s">
        <v>53</v>
      </c>
      <c r="Q123">
        <f>_xlfn.T.TEST(H125:K125,H118:K118,2,2)</f>
        <v>2.4733919171695016E-4</v>
      </c>
      <c r="R123" t="s">
        <v>60</v>
      </c>
    </row>
    <row r="124" spans="1:18">
      <c r="A124" t="s">
        <v>52</v>
      </c>
      <c r="B124">
        <v>0</v>
      </c>
      <c r="C124">
        <v>0</v>
      </c>
      <c r="D124">
        <v>0</v>
      </c>
      <c r="E124">
        <v>0</v>
      </c>
      <c r="F124">
        <v>0</v>
      </c>
      <c r="G124" t="s">
        <v>52</v>
      </c>
      <c r="H124" s="10">
        <v>19.598839999999999</v>
      </c>
      <c r="I124" s="10"/>
      <c r="J124" s="10">
        <v>24.65718</v>
      </c>
      <c r="K124" s="10">
        <v>20.796429</v>
      </c>
      <c r="L124">
        <v>21.684150613107921</v>
      </c>
    </row>
    <row r="125" spans="1:18">
      <c r="A125" s="6" t="s">
        <v>53</v>
      </c>
      <c r="B125">
        <v>0</v>
      </c>
      <c r="C125">
        <v>0</v>
      </c>
      <c r="D125">
        <v>0</v>
      </c>
      <c r="E125">
        <v>0</v>
      </c>
      <c r="F125">
        <v>0</v>
      </c>
      <c r="G125" s="6" t="s">
        <v>53</v>
      </c>
      <c r="H125" s="10"/>
      <c r="I125" s="10">
        <v>0.65506900000000001</v>
      </c>
      <c r="J125" s="10"/>
      <c r="K125" s="10">
        <v>0.77169699999999997</v>
      </c>
      <c r="L125">
        <v>0.71338333300513168</v>
      </c>
    </row>
    <row r="126" spans="1:18">
      <c r="A126" s="6"/>
    </row>
    <row r="127" spans="1:18">
      <c r="A127" s="6"/>
    </row>
    <row r="132" spans="1:1">
      <c r="A132" s="6"/>
    </row>
    <row r="133" spans="1:1">
      <c r="A133" s="6"/>
    </row>
    <row r="134" spans="1:1">
      <c r="A134" s="6"/>
    </row>
    <row r="135" spans="1:1">
      <c r="A135" s="6"/>
    </row>
    <row r="136" spans="1:1">
      <c r="A136" s="6"/>
    </row>
  </sheetData>
  <mergeCells count="3">
    <mergeCell ref="N38:Q38"/>
    <mergeCell ref="R38:U38"/>
    <mergeCell ref="B48:E4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 2 data</vt:lpstr>
      <vt:lpstr>Fig 2 calculations</vt:lpstr>
    </vt:vector>
  </TitlesOfParts>
  <Company>University of Kansas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Arafi, Parnian</dc:creator>
  <cp:lastModifiedBy>Wolfe, Michael Scott</cp:lastModifiedBy>
  <dcterms:created xsi:type="dcterms:W3CDTF">2023-11-10T02:08:17Z</dcterms:created>
  <dcterms:modified xsi:type="dcterms:W3CDTF">2025-01-21T15:41:51Z</dcterms:modified>
</cp:coreProperties>
</file>