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umarr14\Desktop\Work Folder\Edc3 Scd6 mutant related documents\Edc3Scd6 061924 Manuscript and figures\scd6edc3_supply data for the manuscript_AGH_071824\"/>
    </mc:Choice>
  </mc:AlternateContent>
  <xr:revisionPtr revIDLastSave="0" documentId="13_ncr:1_{7DF6EDF2-C2DA-4343-A8AE-3CDFC1057D83}" xr6:coauthVersionLast="47" xr6:coauthVersionMax="47" xr10:uidLastSave="{00000000-0000-0000-0000-000000000000}"/>
  <bookViews>
    <workbookView xWindow="-110" yWindow="-110" windowWidth="19420" windowHeight="10420" xr2:uid="{D2D3EC3F-F54A-479D-800B-9C879086BCA8}"/>
  </bookViews>
  <sheets>
    <sheet name="Notes" sheetId="5" r:id="rId1"/>
    <sheet name="ATP Production_Mutant vs WT" sheetId="3" r:id="rId2"/>
    <sheet name="Fraction ATP from respiration" sheetId="6" r:id="rId3"/>
    <sheet name="ATP Standard Curv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6" l="1"/>
  <c r="I16" i="6"/>
  <c r="J13" i="6"/>
  <c r="M5" i="6"/>
  <c r="N5" i="6" s="1"/>
  <c r="L5" i="6"/>
  <c r="J5" i="6"/>
  <c r="J6" i="6"/>
  <c r="J15" i="6" s="1"/>
  <c r="J7" i="6"/>
  <c r="J16" i="6" s="1"/>
  <c r="J8" i="6"/>
  <c r="J17" i="6" s="1"/>
  <c r="J9" i="6"/>
  <c r="J18" i="6" s="1"/>
  <c r="I5" i="6"/>
  <c r="I6" i="6"/>
  <c r="I15" i="6" s="1"/>
  <c r="I7" i="6"/>
  <c r="I8" i="6"/>
  <c r="I9" i="6"/>
  <c r="I18" i="6" s="1"/>
  <c r="I4" i="6"/>
  <c r="I14" i="6" s="1"/>
  <c r="J4" i="6"/>
  <c r="H5" i="6"/>
  <c r="H14" i="6" s="1"/>
  <c r="H6" i="6"/>
  <c r="L6" i="6" s="1"/>
  <c r="H7" i="6"/>
  <c r="M7" i="6" s="1"/>
  <c r="N7" i="6" s="1"/>
  <c r="H8" i="6"/>
  <c r="M8" i="6" s="1"/>
  <c r="N8" i="6" s="1"/>
  <c r="H9" i="6"/>
  <c r="M9" i="6" s="1"/>
  <c r="N9" i="6" s="1"/>
  <c r="H4" i="6"/>
  <c r="H13" i="6" s="1"/>
  <c r="T14" i="3"/>
  <c r="T15" i="3"/>
  <c r="T16" i="3"/>
  <c r="T17" i="3"/>
  <c r="T18" i="3"/>
  <c r="P28" i="3"/>
  <c r="V28" i="3" s="1"/>
  <c r="O28" i="3"/>
  <c r="U28" i="3" s="1"/>
  <c r="N28" i="3"/>
  <c r="T28" i="3" s="1"/>
  <c r="L28" i="3"/>
  <c r="K28" i="3"/>
  <c r="J28" i="3"/>
  <c r="P27" i="3"/>
  <c r="V27" i="3" s="1"/>
  <c r="O27" i="3"/>
  <c r="U27" i="3" s="1"/>
  <c r="N27" i="3"/>
  <c r="T27" i="3" s="1"/>
  <c r="L27" i="3"/>
  <c r="K27" i="3"/>
  <c r="J27" i="3"/>
  <c r="P26" i="3"/>
  <c r="V26" i="3" s="1"/>
  <c r="O26" i="3"/>
  <c r="U26" i="3" s="1"/>
  <c r="N26" i="3"/>
  <c r="T26" i="3" s="1"/>
  <c r="L26" i="3"/>
  <c r="K26" i="3"/>
  <c r="J26" i="3"/>
  <c r="P25" i="3"/>
  <c r="V25" i="3" s="1"/>
  <c r="O25" i="3"/>
  <c r="U25" i="3" s="1"/>
  <c r="N25" i="3"/>
  <c r="T25" i="3" s="1"/>
  <c r="L25" i="3"/>
  <c r="K25" i="3"/>
  <c r="J25" i="3"/>
  <c r="P24" i="3"/>
  <c r="V24" i="3" s="1"/>
  <c r="O24" i="3"/>
  <c r="U24" i="3" s="1"/>
  <c r="N24" i="3"/>
  <c r="T24" i="3" s="1"/>
  <c r="L24" i="3"/>
  <c r="K24" i="3"/>
  <c r="J24" i="3"/>
  <c r="P23" i="3"/>
  <c r="V23" i="3" s="1"/>
  <c r="AF23" i="3" s="1"/>
  <c r="O23" i="3"/>
  <c r="U23" i="3" s="1"/>
  <c r="N23" i="3"/>
  <c r="T23" i="3" s="1"/>
  <c r="L23" i="3"/>
  <c r="K23" i="3"/>
  <c r="J23" i="3"/>
  <c r="P19" i="3"/>
  <c r="V19" i="3" s="1"/>
  <c r="O19" i="3"/>
  <c r="U19" i="3" s="1"/>
  <c r="N19" i="3"/>
  <c r="T19" i="3" s="1"/>
  <c r="L19" i="3"/>
  <c r="K19" i="3"/>
  <c r="J19" i="3"/>
  <c r="P18" i="3"/>
  <c r="V18" i="3" s="1"/>
  <c r="O18" i="3"/>
  <c r="U18" i="3" s="1"/>
  <c r="N18" i="3"/>
  <c r="L18" i="3"/>
  <c r="K18" i="3"/>
  <c r="J18" i="3"/>
  <c r="P17" i="3"/>
  <c r="V17" i="3" s="1"/>
  <c r="O17" i="3"/>
  <c r="U17" i="3" s="1"/>
  <c r="N17" i="3"/>
  <c r="L17" i="3"/>
  <c r="K17" i="3"/>
  <c r="J17" i="3"/>
  <c r="P16" i="3"/>
  <c r="V16" i="3" s="1"/>
  <c r="O16" i="3"/>
  <c r="U16" i="3" s="1"/>
  <c r="N16" i="3"/>
  <c r="L16" i="3"/>
  <c r="K16" i="3"/>
  <c r="J16" i="3"/>
  <c r="P15" i="3"/>
  <c r="V15" i="3" s="1"/>
  <c r="O15" i="3"/>
  <c r="U15" i="3" s="1"/>
  <c r="N15" i="3"/>
  <c r="Z15" i="3" s="1"/>
  <c r="AA15" i="3" s="1"/>
  <c r="L15" i="3"/>
  <c r="K15" i="3"/>
  <c r="J15" i="3"/>
  <c r="P14" i="3"/>
  <c r="V14" i="3" s="1"/>
  <c r="AF14" i="3" s="1"/>
  <c r="O14" i="3"/>
  <c r="U14" i="3" s="1"/>
  <c r="N14" i="3"/>
  <c r="L14" i="3"/>
  <c r="K14" i="3"/>
  <c r="J14" i="3"/>
  <c r="M13" i="6" l="1"/>
  <c r="N13" i="6" s="1"/>
  <c r="O14" i="6"/>
  <c r="L14" i="6"/>
  <c r="M14" i="6"/>
  <c r="N14" i="6" s="1"/>
  <c r="M6" i="6"/>
  <c r="N6" i="6" s="1"/>
  <c r="I13" i="6"/>
  <c r="O18" i="6" s="1"/>
  <c r="I17" i="6"/>
  <c r="O5" i="6"/>
  <c r="H18" i="6"/>
  <c r="M4" i="6"/>
  <c r="N4" i="6" s="1"/>
  <c r="O6" i="6"/>
  <c r="H17" i="6"/>
  <c r="L9" i="6"/>
  <c r="O7" i="6"/>
  <c r="H16" i="6"/>
  <c r="L4" i="6"/>
  <c r="L8" i="6"/>
  <c r="O8" i="6"/>
  <c r="H15" i="6"/>
  <c r="O15" i="6" s="1"/>
  <c r="L7" i="6"/>
  <c r="O9" i="6"/>
  <c r="AF27" i="3"/>
  <c r="AE15" i="3"/>
  <c r="AF26" i="3"/>
  <c r="AE18" i="3"/>
  <c r="AE19" i="3"/>
  <c r="AF25" i="3"/>
  <c r="AE17" i="3"/>
  <c r="AF17" i="3"/>
  <c r="AF24" i="3"/>
  <c r="AF28" i="3"/>
  <c r="AE16" i="3"/>
  <c r="AD19" i="3"/>
  <c r="Y19" i="3"/>
  <c r="Z19" i="3"/>
  <c r="AA19" i="3" s="1"/>
  <c r="AB16" i="3"/>
  <c r="AF15" i="3"/>
  <c r="AD18" i="3"/>
  <c r="Y18" i="3"/>
  <c r="Z18" i="3"/>
  <c r="AA18" i="3" s="1"/>
  <c r="AB18" i="3"/>
  <c r="Z25" i="3"/>
  <c r="AA25" i="3" s="1"/>
  <c r="Y25" i="3"/>
  <c r="AD25" i="3"/>
  <c r="AB25" i="3"/>
  <c r="AE25" i="3"/>
  <c r="AF19" i="3"/>
  <c r="AD26" i="3"/>
  <c r="Z26" i="3"/>
  <c r="AA26" i="3" s="1"/>
  <c r="Y26" i="3"/>
  <c r="AD17" i="3"/>
  <c r="Y17" i="3"/>
  <c r="Z17" i="3"/>
  <c r="AA17" i="3" s="1"/>
  <c r="AF18" i="3"/>
  <c r="Y24" i="3"/>
  <c r="AD24" i="3"/>
  <c r="Z24" i="3"/>
  <c r="AA24" i="3" s="1"/>
  <c r="Y28" i="3"/>
  <c r="Z28" i="3"/>
  <c r="AA28" i="3" s="1"/>
  <c r="AD28" i="3"/>
  <c r="AI28" i="3" s="1"/>
  <c r="AF16" i="3"/>
  <c r="AE28" i="3"/>
  <c r="Y16" i="3"/>
  <c r="Z16" i="3"/>
  <c r="AA16" i="3" s="1"/>
  <c r="AD16" i="3"/>
  <c r="AD23" i="3"/>
  <c r="Z23" i="3"/>
  <c r="AA23" i="3" s="1"/>
  <c r="Y23" i="3"/>
  <c r="AB28" i="3"/>
  <c r="AB26" i="3"/>
  <c r="AB24" i="3"/>
  <c r="Z27" i="3"/>
  <c r="AA27" i="3" s="1"/>
  <c r="Y27" i="3"/>
  <c r="AB27" i="3"/>
  <c r="AD27" i="3"/>
  <c r="AJ28" i="3"/>
  <c r="AK28" i="3" s="1"/>
  <c r="AE24" i="3"/>
  <c r="AJ24" i="3" s="1"/>
  <c r="AK24" i="3" s="1"/>
  <c r="AE23" i="3"/>
  <c r="AE26" i="3"/>
  <c r="AE27" i="3"/>
  <c r="AB17" i="3"/>
  <c r="AD14" i="3"/>
  <c r="Y14" i="3"/>
  <c r="AE14" i="3"/>
  <c r="Y15" i="3"/>
  <c r="Z14" i="3"/>
  <c r="AA14" i="3" s="1"/>
  <c r="AD15" i="3"/>
  <c r="AB19" i="3"/>
  <c r="AB15" i="3"/>
  <c r="AL26" i="3"/>
  <c r="M18" i="6" l="1"/>
  <c r="N18" i="6" s="1"/>
  <c r="L18" i="6"/>
  <c r="M16" i="6"/>
  <c r="N16" i="6" s="1"/>
  <c r="L16" i="6"/>
  <c r="L15" i="6"/>
  <c r="M15" i="6"/>
  <c r="N15" i="6" s="1"/>
  <c r="L13" i="6"/>
  <c r="O16" i="6"/>
  <c r="O17" i="6"/>
  <c r="L17" i="6"/>
  <c r="M17" i="6"/>
  <c r="N17" i="6" s="1"/>
  <c r="AJ25" i="3"/>
  <c r="AK25" i="3" s="1"/>
  <c r="AL28" i="3"/>
  <c r="AI24" i="3"/>
  <c r="AI26" i="3"/>
  <c r="AJ23" i="3"/>
  <c r="AK23" i="3" s="1"/>
  <c r="AI25" i="3"/>
  <c r="AI23" i="3"/>
  <c r="AL27" i="3"/>
  <c r="AJ27" i="3"/>
  <c r="AK27" i="3" s="1"/>
  <c r="AI27" i="3"/>
  <c r="AL25" i="3"/>
  <c r="AL24" i="3"/>
  <c r="AJ26" i="3"/>
  <c r="AK26" i="3" s="1"/>
  <c r="AI15" i="3"/>
  <c r="AI14" i="3"/>
  <c r="AL19" i="3"/>
  <c r="AJ16" i="3"/>
  <c r="AK16" i="3" s="1"/>
  <c r="AJ14" i="3"/>
  <c r="AK14" i="3" s="1"/>
  <c r="AL16" i="3"/>
  <c r="AJ19" i="3"/>
  <c r="AK19" i="3" s="1"/>
  <c r="AI16" i="3"/>
  <c r="AI19" i="3"/>
  <c r="AJ15" i="3"/>
  <c r="AK15" i="3" s="1"/>
  <c r="AL15" i="3"/>
  <c r="AI17" i="3"/>
  <c r="AL17" i="3"/>
  <c r="AJ17" i="3"/>
  <c r="AK17" i="3" s="1"/>
  <c r="AL18" i="3"/>
  <c r="AJ18" i="3"/>
  <c r="AK18" i="3" s="1"/>
  <c r="AI18" i="3"/>
</calcChain>
</file>

<file path=xl/sharedStrings.xml><?xml version="1.0" encoding="utf-8"?>
<sst xmlns="http://schemas.openxmlformats.org/spreadsheetml/2006/main" count="282" uniqueCount="75">
  <si>
    <t>Well</t>
  </si>
  <si>
    <t>Replicate</t>
  </si>
  <si>
    <t>A</t>
  </si>
  <si>
    <t>Rep_1</t>
  </si>
  <si>
    <t>M</t>
  </si>
  <si>
    <t>B</t>
  </si>
  <si>
    <t>Rep_2</t>
  </si>
  <si>
    <t>C</t>
  </si>
  <si>
    <t>Rep_3</t>
  </si>
  <si>
    <t>Strain</t>
  </si>
  <si>
    <t>WT</t>
  </si>
  <si>
    <r>
      <t>dhh1</t>
    </r>
    <r>
      <rPr>
        <i/>
        <sz val="11"/>
        <color theme="1"/>
        <rFont val="Calibri"/>
        <family val="2"/>
      </rPr>
      <t>∆</t>
    </r>
  </si>
  <si>
    <r>
      <t>pat1</t>
    </r>
    <r>
      <rPr>
        <i/>
        <sz val="11"/>
        <color theme="1"/>
        <rFont val="Calibri"/>
        <family val="2"/>
      </rPr>
      <t>∆</t>
    </r>
  </si>
  <si>
    <r>
      <t>dcp2</t>
    </r>
    <r>
      <rPr>
        <i/>
        <sz val="11"/>
        <color theme="1"/>
        <rFont val="Calibri"/>
        <family val="2"/>
      </rPr>
      <t>∆</t>
    </r>
  </si>
  <si>
    <t>Cells OD 600</t>
  </si>
  <si>
    <t>t-Test</t>
  </si>
  <si>
    <t>STDEV</t>
  </si>
  <si>
    <t>SEM</t>
  </si>
  <si>
    <t>p-Value</t>
  </si>
  <si>
    <t>&lt; 0.05</t>
  </si>
  <si>
    <t>*</t>
  </si>
  <si>
    <t>**</t>
  </si>
  <si>
    <t>Firefly Luciferase Unit</t>
  </si>
  <si>
    <t>ATP Conc. (µM)</t>
  </si>
  <si>
    <t>ATP (µM)</t>
  </si>
  <si>
    <t>D</t>
  </si>
  <si>
    <t>E</t>
  </si>
  <si>
    <t>F</t>
  </si>
  <si>
    <t>dhh1∆</t>
  </si>
  <si>
    <t>pat1∆</t>
  </si>
  <si>
    <t>dcp2∆</t>
  </si>
  <si>
    <t>G</t>
  </si>
  <si>
    <t>Substrate with blank</t>
  </si>
  <si>
    <t>5 OD cell volume in ml</t>
  </si>
  <si>
    <r>
      <t>ATP (</t>
    </r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M)</t>
    </r>
  </si>
  <si>
    <r>
      <t>Relative ATP (</t>
    </r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M)</t>
    </r>
  </si>
  <si>
    <t>5 mM NaN3</t>
  </si>
  <si>
    <t>Untreated</t>
  </si>
  <si>
    <t xml:space="preserve">NaN3 </t>
  </si>
  <si>
    <t>Inhibitor</t>
  </si>
  <si>
    <t>Firefly luciferase unit</t>
  </si>
  <si>
    <t xml:space="preserve">Relative Average ATP </t>
  </si>
  <si>
    <t>dilution Factor</t>
  </si>
  <si>
    <t>Cell OD Unit</t>
  </si>
  <si>
    <r>
      <t>ATP (</t>
    </r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M)/OD Unit</t>
    </r>
  </si>
  <si>
    <t>Average ATP (µM)/OD Unit</t>
  </si>
  <si>
    <t xml:space="preserve">Untreated </t>
  </si>
  <si>
    <t>Sod. Azide</t>
  </si>
  <si>
    <t>Sheet_Index</t>
  </si>
  <si>
    <t>Sheet_Name</t>
  </si>
  <si>
    <t>Contents</t>
  </si>
  <si>
    <t>ATP Production_Mutant vs WT</t>
  </si>
  <si>
    <t>ATP Standard Curve</t>
  </si>
  <si>
    <t>This page</t>
  </si>
  <si>
    <t>Average and Relative ATP production mutants vs WT, SEM, p-value</t>
  </si>
  <si>
    <t xml:space="preserve">ATP standard curve </t>
  </si>
  <si>
    <r>
      <t>Source file for Ethanol and ATP production from cultured yeast cells; mutants (</t>
    </r>
    <r>
      <rPr>
        <i/>
        <sz val="11"/>
        <color theme="1"/>
        <rFont val="Calibri"/>
        <family val="2"/>
        <scheme val="minor"/>
      </rPr>
      <t>dhh1</t>
    </r>
    <r>
      <rPr>
        <sz val="11"/>
        <color theme="1"/>
        <rFont val="Calibri"/>
        <family val="2"/>
      </rPr>
      <t>∆</t>
    </r>
    <r>
      <rPr>
        <i/>
        <sz val="11"/>
        <color theme="1"/>
        <rFont val="Calibri"/>
        <family val="2"/>
        <scheme val="minor"/>
      </rPr>
      <t>, pat1</t>
    </r>
    <r>
      <rPr>
        <sz val="11"/>
        <color theme="1"/>
        <rFont val="Calibri"/>
        <family val="2"/>
      </rPr>
      <t>∆</t>
    </r>
    <r>
      <rPr>
        <i/>
        <sz val="11"/>
        <color theme="1"/>
        <rFont val="Calibri"/>
        <family val="2"/>
        <scheme val="minor"/>
      </rPr>
      <t>, dhh1</t>
    </r>
    <r>
      <rPr>
        <sz val="11"/>
        <color theme="1"/>
        <rFont val="Calibri"/>
        <family val="2"/>
      </rPr>
      <t>∆</t>
    </r>
    <r>
      <rPr>
        <i/>
        <sz val="11"/>
        <color theme="1"/>
        <rFont val="Calibri"/>
        <family val="2"/>
        <scheme val="minor"/>
      </rPr>
      <t>pat1</t>
    </r>
    <r>
      <rPr>
        <sz val="11"/>
        <color theme="1"/>
        <rFont val="Calibri"/>
        <family val="2"/>
      </rPr>
      <t>∆</t>
    </r>
    <r>
      <rPr>
        <i/>
        <sz val="11"/>
        <color theme="1"/>
        <rFont val="Calibri"/>
        <family val="2"/>
        <scheme val="minor"/>
      </rPr>
      <t>, edc3</t>
    </r>
    <r>
      <rPr>
        <sz val="11"/>
        <color theme="1"/>
        <rFont val="Calibri"/>
        <family val="2"/>
      </rPr>
      <t>∆</t>
    </r>
    <r>
      <rPr>
        <i/>
        <sz val="11"/>
        <color theme="1"/>
        <rFont val="Calibri"/>
        <family val="2"/>
        <scheme val="minor"/>
      </rPr>
      <t>scd6</t>
    </r>
    <r>
      <rPr>
        <sz val="11"/>
        <color theme="1"/>
        <rFont val="Calibri"/>
        <family val="2"/>
      </rPr>
      <t>∆</t>
    </r>
    <r>
      <rPr>
        <i/>
        <sz val="11"/>
        <color theme="1"/>
        <rFont val="Calibri"/>
        <family val="2"/>
        <scheme val="minor"/>
      </rPr>
      <t xml:space="preserve"> and dcp2</t>
    </r>
    <r>
      <rPr>
        <sz val="11"/>
        <color theme="1"/>
        <rFont val="Calibri"/>
        <family val="2"/>
      </rPr>
      <t>∆</t>
    </r>
    <r>
      <rPr>
        <sz val="11"/>
        <color theme="1"/>
        <rFont val="Calibri"/>
        <family val="2"/>
        <scheme val="minor"/>
      </rPr>
      <t>) and WT</t>
    </r>
  </si>
  <si>
    <t>ATP (µM)/OD Unit</t>
  </si>
  <si>
    <t xml:space="preserve"> ATP (µM) produced by respiration</t>
  </si>
  <si>
    <t>Average ATP produced by respiration</t>
  </si>
  <si>
    <t>WT:d1</t>
  </si>
  <si>
    <t>WT:p1</t>
  </si>
  <si>
    <t>WT:dcp2</t>
  </si>
  <si>
    <t>Relative ATP prdoction by respiration</t>
  </si>
  <si>
    <t>ATP</t>
  </si>
  <si>
    <t>&lt; 0.005</t>
  </si>
  <si>
    <t>ATP production by respiration</t>
  </si>
  <si>
    <t>Notes</t>
  </si>
  <si>
    <t>Fraction of ATP production from respiration in mutants vs WT, SEM, p-value</t>
  </si>
  <si>
    <r>
      <t>pat1</t>
    </r>
    <r>
      <rPr>
        <i/>
        <sz val="11"/>
        <color theme="1"/>
        <rFont val="Calibri"/>
        <family val="2"/>
      </rPr>
      <t>∆dhh1∆</t>
    </r>
  </si>
  <si>
    <r>
      <t>scd6∆edc3</t>
    </r>
    <r>
      <rPr>
        <i/>
        <sz val="11"/>
        <color theme="1"/>
        <rFont val="Calibri"/>
        <family val="2"/>
      </rPr>
      <t>∆</t>
    </r>
  </si>
  <si>
    <t>scd6∆edc3∆</t>
  </si>
  <si>
    <t>pat1∆dhh1∆</t>
  </si>
  <si>
    <t>WT:p1d1</t>
  </si>
  <si>
    <t>WT:s6e3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</si>
</sst>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"/>
    <numFmt numFmtId="165" formatCode="0.000"/>
    <numFmt numFmtId="166" formatCode="0.0000"/>
    <numFmt numFmtId="167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vertical="center"/>
    </xf>
    <xf numFmtId="0" fontId="0" fillId="0" borderId="7" xfId="0" applyBorder="1"/>
    <xf numFmtId="0" fontId="0" fillId="0" borderId="11" xfId="0" applyBorder="1"/>
    <xf numFmtId="2" fontId="0" fillId="0" borderId="0" xfId="0" applyNumberFormat="1"/>
    <xf numFmtId="0" fontId="2" fillId="0" borderId="0" xfId="0" applyFont="1"/>
    <xf numFmtId="0" fontId="0" fillId="0" borderId="8" xfId="0" applyBorder="1"/>
    <xf numFmtId="0" fontId="0" fillId="0" borderId="13" xfId="0" applyBorder="1"/>
    <xf numFmtId="0" fontId="0" fillId="0" borderId="12" xfId="0" applyBorder="1"/>
    <xf numFmtId="164" fontId="0" fillId="0" borderId="0" xfId="0" applyNumberFormat="1"/>
    <xf numFmtId="0" fontId="4" fillId="0" borderId="0" xfId="0" applyFont="1"/>
    <xf numFmtId="11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0" fontId="5" fillId="0" borderId="0" xfId="0" applyFont="1" applyAlignment="1">
      <alignment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/>
    <xf numFmtId="0" fontId="0" fillId="0" borderId="10" xfId="0" applyBorder="1"/>
    <xf numFmtId="0" fontId="0" fillId="0" borderId="16" xfId="0" applyBorder="1"/>
    <xf numFmtId="0" fontId="0" fillId="0" borderId="17" xfId="0" applyBorder="1"/>
    <xf numFmtId="0" fontId="2" fillId="0" borderId="16" xfId="0" applyFont="1" applyBorder="1"/>
    <xf numFmtId="2" fontId="0" fillId="0" borderId="8" xfId="0" applyNumberFormat="1" applyBorder="1"/>
    <xf numFmtId="0" fontId="0" fillId="0" borderId="14" xfId="0" applyBorder="1"/>
    <xf numFmtId="0" fontId="0" fillId="0" borderId="15" xfId="0" applyBorder="1"/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18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044625380964726"/>
          <c:y val="5.1400554097404488E-2"/>
          <c:w val="0.79273374029154431"/>
          <c:h val="0.68319845435987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'ATP Production_Mutant vs WT'!$D$34</c:f>
              <c:strCache>
                <c:ptCount val="1"/>
                <c:pt idx="0">
                  <c:v>Untreated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'ATP Production_Mutant vs WT'!$F$35:$F$40</c:f>
                <c:numCache>
                  <c:formatCode>General</c:formatCode>
                  <c:ptCount val="6"/>
                  <c:pt idx="0">
                    <c:v>4.7416146782717071E-2</c:v>
                  </c:pt>
                  <c:pt idx="1">
                    <c:v>6.2717217292032126E-2</c:v>
                  </c:pt>
                  <c:pt idx="2">
                    <c:v>0.16747239970257738</c:v>
                  </c:pt>
                  <c:pt idx="3">
                    <c:v>5.5718387528527341E-2</c:v>
                  </c:pt>
                  <c:pt idx="4">
                    <c:v>1.2017296998930059E-2</c:v>
                  </c:pt>
                  <c:pt idx="5">
                    <c:v>5.8018675753708782E-2</c:v>
                  </c:pt>
                </c:numCache>
              </c:numRef>
            </c:plus>
            <c:minus>
              <c:numRef>
                <c:f>'ATP Production_Mutant vs WT'!$F$35:$F$40</c:f>
                <c:numCache>
                  <c:formatCode>General</c:formatCode>
                  <c:ptCount val="6"/>
                  <c:pt idx="0">
                    <c:v>4.7416146782717071E-2</c:v>
                  </c:pt>
                  <c:pt idx="1">
                    <c:v>6.2717217292032126E-2</c:v>
                  </c:pt>
                  <c:pt idx="2">
                    <c:v>0.16747239970257738</c:v>
                  </c:pt>
                  <c:pt idx="3">
                    <c:v>5.5718387528527341E-2</c:v>
                  </c:pt>
                  <c:pt idx="4">
                    <c:v>1.2017296998930059E-2</c:v>
                  </c:pt>
                  <c:pt idx="5">
                    <c:v>5.8018675753708782E-2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'ATP Production_Mutant vs WT'!$C$35:$C$40</c:f>
              <c:strCache>
                <c:ptCount val="6"/>
                <c:pt idx="0">
                  <c:v>WT</c:v>
                </c:pt>
                <c:pt idx="1">
                  <c:v>dhh1∆</c:v>
                </c:pt>
                <c:pt idx="2">
                  <c:v>pat1∆</c:v>
                </c:pt>
                <c:pt idx="3">
                  <c:v>pat1∆dhh1∆</c:v>
                </c:pt>
                <c:pt idx="4">
                  <c:v>scd6∆edc3∆</c:v>
                </c:pt>
                <c:pt idx="5">
                  <c:v>dcp2∆</c:v>
                </c:pt>
              </c:strCache>
            </c:strRef>
          </c:cat>
          <c:val>
            <c:numRef>
              <c:f>'ATP Production_Mutant vs WT'!$D$35:$D$40</c:f>
              <c:numCache>
                <c:formatCode>General</c:formatCode>
                <c:ptCount val="6"/>
                <c:pt idx="0">
                  <c:v>2.2800866666666666</c:v>
                </c:pt>
                <c:pt idx="1">
                  <c:v>1.683208888888889</c:v>
                </c:pt>
                <c:pt idx="2">
                  <c:v>3.7755555555555556</c:v>
                </c:pt>
                <c:pt idx="3">
                  <c:v>0.78477740740740742</c:v>
                </c:pt>
                <c:pt idx="4">
                  <c:v>1.1276422222222222</c:v>
                </c:pt>
                <c:pt idx="5">
                  <c:v>0.84765666666666684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A4-4F74-9617-80D564CD39CE}"/>
            </c:ext>
          </c:extLst>
        </c:ser>
        <c:ser>
          <c:idx val="1"/>
          <c:order val="1"/>
          <c:tx>
            <c:strRef>
              <c:f>'ATP Production_Mutant vs WT'!$E$34</c:f>
              <c:strCache>
                <c:ptCount val="1"/>
                <c:pt idx="0">
                  <c:v>Sod. Azide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'ATP Production_Mutant vs WT'!$G$35:$G$40</c:f>
                <c:numCache>
                  <c:formatCode>General</c:formatCode>
                  <c:ptCount val="6"/>
                  <c:pt idx="0">
                    <c:v>3.1853790268320657E-2</c:v>
                  </c:pt>
                  <c:pt idx="1">
                    <c:v>1.612866709293697E-2</c:v>
                  </c:pt>
                  <c:pt idx="2">
                    <c:v>4.1121356622897842E-2</c:v>
                  </c:pt>
                  <c:pt idx="3">
                    <c:v>2.489658691302284E-2</c:v>
                  </c:pt>
                  <c:pt idx="4">
                    <c:v>3.1046743750848656E-2</c:v>
                  </c:pt>
                  <c:pt idx="5">
                    <c:v>6.3744260238125759E-3</c:v>
                  </c:pt>
                </c:numCache>
              </c:numRef>
            </c:plus>
            <c:minus>
              <c:numRef>
                <c:f>'ATP Production_Mutant vs WT'!$G$35:$G$40</c:f>
                <c:numCache>
                  <c:formatCode>General</c:formatCode>
                  <c:ptCount val="6"/>
                  <c:pt idx="0">
                    <c:v>3.1853790268320657E-2</c:v>
                  </c:pt>
                  <c:pt idx="1">
                    <c:v>1.612866709293697E-2</c:v>
                  </c:pt>
                  <c:pt idx="2">
                    <c:v>4.1121356622897842E-2</c:v>
                  </c:pt>
                  <c:pt idx="3">
                    <c:v>2.489658691302284E-2</c:v>
                  </c:pt>
                  <c:pt idx="4">
                    <c:v>3.1046743750848656E-2</c:v>
                  </c:pt>
                  <c:pt idx="5">
                    <c:v>6.3744260238125759E-3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'ATP Production_Mutant vs WT'!$C$35:$C$40</c:f>
              <c:strCache>
                <c:ptCount val="6"/>
                <c:pt idx="0">
                  <c:v>WT</c:v>
                </c:pt>
                <c:pt idx="1">
                  <c:v>dhh1∆</c:v>
                </c:pt>
                <c:pt idx="2">
                  <c:v>pat1∆</c:v>
                </c:pt>
                <c:pt idx="3">
                  <c:v>pat1∆dhh1∆</c:v>
                </c:pt>
                <c:pt idx="4">
                  <c:v>scd6∆edc3∆</c:v>
                </c:pt>
                <c:pt idx="5">
                  <c:v>dcp2∆</c:v>
                </c:pt>
              </c:strCache>
            </c:strRef>
          </c:cat>
          <c:val>
            <c:numRef>
              <c:f>'ATP Production_Mutant vs WT'!$E$35:$E$40</c:f>
              <c:numCache>
                <c:formatCode>General</c:formatCode>
                <c:ptCount val="6"/>
                <c:pt idx="0">
                  <c:v>1.2147059259259259</c:v>
                </c:pt>
                <c:pt idx="1">
                  <c:v>0.46848037037037038</c:v>
                </c:pt>
                <c:pt idx="2">
                  <c:v>0.71821740740740747</c:v>
                </c:pt>
                <c:pt idx="3">
                  <c:v>0.29340111111111111</c:v>
                </c:pt>
                <c:pt idx="4">
                  <c:v>0.34288666666666673</c:v>
                </c:pt>
                <c:pt idx="5">
                  <c:v>0.16341629629629631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A4-4F74-9617-80D564CD3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327771520"/>
        <c:axId val="1373922736"/>
      </c:barChart>
      <c:catAx>
        <c:axId val="3277715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3922736"/>
        <c:crosses val="autoZero"/>
        <c:auto val="1"/>
        <c:lblAlgn val="ctr"/>
        <c:lblOffset val="100"/>
        <c:noMultiLvlLbl val="0"/>
      </c:catAx>
      <c:valAx>
        <c:axId val="1373922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>
                    <a:solidFill>
                      <a:schemeClr val="tx1"/>
                    </a:solidFill>
                  </a:rPr>
                  <a:t>ATP</a:t>
                </a:r>
                <a:r>
                  <a:rPr lang="en-US" sz="900" baseline="0">
                    <a:solidFill>
                      <a:schemeClr val="tx1"/>
                    </a:solidFill>
                  </a:rPr>
                  <a:t> (µM)/Unit Cell OD</a:t>
                </a:r>
                <a:endParaRPr lang="en-US" sz="900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3.3473057638510276E-3"/>
              <c:y val="0.186314887722368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771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8430988407947293"/>
          <c:y val="5.6133712452610077E-2"/>
          <c:w val="0.27948090484149191"/>
          <c:h val="0.14390237678623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686596867699228"/>
          <c:y val="5.1400554097404488E-2"/>
          <c:w val="0.70313403132300767"/>
          <c:h val="0.654911417322834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'ATP Production_Mutant vs WT'!$Y$13</c:f>
              <c:strCache>
                <c:ptCount val="1"/>
                <c:pt idx="0">
                  <c:v>ATP (µM)</c:v>
                </c:pt>
              </c:strCache>
            </c:strRef>
          </c:tx>
          <c:spPr>
            <a:solidFill>
              <a:schemeClr val="accent3">
                <a:lumMod val="20000"/>
                <a:lumOff val="8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'ATP Production_Mutant vs WT'!$AA$14:$AA$19</c:f>
                <c:numCache>
                  <c:formatCode>General</c:formatCode>
                  <c:ptCount val="6"/>
                  <c:pt idx="0">
                    <c:v>4.7416146782717071E-2</c:v>
                  </c:pt>
                  <c:pt idx="1">
                    <c:v>6.2717217292032126E-2</c:v>
                  </c:pt>
                  <c:pt idx="2">
                    <c:v>0.16747239970257738</c:v>
                  </c:pt>
                  <c:pt idx="3">
                    <c:v>5.5718387528527341E-2</c:v>
                  </c:pt>
                  <c:pt idx="4">
                    <c:v>1.2017296998930059E-2</c:v>
                  </c:pt>
                  <c:pt idx="5">
                    <c:v>5.8018675753708782E-2</c:v>
                  </c:pt>
                </c:numCache>
              </c:numRef>
            </c:plus>
            <c:minus>
              <c:numRef>
                <c:f>'ATP Production_Mutant vs WT'!$AA$14:$AA$19</c:f>
                <c:numCache>
                  <c:formatCode>General</c:formatCode>
                  <c:ptCount val="6"/>
                  <c:pt idx="0">
                    <c:v>4.7416146782717071E-2</c:v>
                  </c:pt>
                  <c:pt idx="1">
                    <c:v>6.2717217292032126E-2</c:v>
                  </c:pt>
                  <c:pt idx="2">
                    <c:v>0.16747239970257738</c:v>
                  </c:pt>
                  <c:pt idx="3">
                    <c:v>5.5718387528527341E-2</c:v>
                  </c:pt>
                  <c:pt idx="4">
                    <c:v>1.2017296998930059E-2</c:v>
                  </c:pt>
                  <c:pt idx="5">
                    <c:v>5.8018675753708782E-2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'ATP Production_Mutant vs WT'!$X$14:$X$19</c:f>
              <c:strCache>
                <c:ptCount val="6"/>
                <c:pt idx="0">
                  <c:v>WT</c:v>
                </c:pt>
                <c:pt idx="1">
                  <c:v>dhh1∆</c:v>
                </c:pt>
                <c:pt idx="2">
                  <c:v>pat1∆</c:v>
                </c:pt>
                <c:pt idx="3">
                  <c:v>pat1∆dhh1∆</c:v>
                </c:pt>
                <c:pt idx="4">
                  <c:v>scd6∆edc3∆</c:v>
                </c:pt>
                <c:pt idx="5">
                  <c:v>dcp2∆</c:v>
                </c:pt>
              </c:strCache>
            </c:strRef>
          </c:cat>
          <c:val>
            <c:numRef>
              <c:f>'ATP Production_Mutant vs WT'!$Y$14:$Y$19</c:f>
              <c:numCache>
                <c:formatCode>0.00</c:formatCode>
                <c:ptCount val="6"/>
                <c:pt idx="0">
                  <c:v>2.2800866666666666</c:v>
                </c:pt>
                <c:pt idx="1">
                  <c:v>1.683208888888889</c:v>
                </c:pt>
                <c:pt idx="2">
                  <c:v>3.7755555555555556</c:v>
                </c:pt>
                <c:pt idx="3">
                  <c:v>0.78477740740740742</c:v>
                </c:pt>
                <c:pt idx="4">
                  <c:v>1.1276422222222222</c:v>
                </c:pt>
                <c:pt idx="5">
                  <c:v>0.84765666666666684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C5-463E-B3E9-D3E56B1B70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327725440"/>
        <c:axId val="279487152"/>
      </c:barChart>
      <c:catAx>
        <c:axId val="3277254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9487152"/>
        <c:crosses val="autoZero"/>
        <c:auto val="1"/>
        <c:lblAlgn val="ctr"/>
        <c:lblOffset val="100"/>
        <c:noMultiLvlLbl val="0"/>
      </c:catAx>
      <c:valAx>
        <c:axId val="279487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 b="0" i="0" u="none" strike="noStrike" kern="1200" baseline="0">
                    <a:solidFill>
                      <a:schemeClr val="tx1"/>
                    </a:solidFill>
                  </a:rPr>
                  <a:t>ATP (µM)/Unit Cell OD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0.181126421697287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725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53176247705878"/>
          <c:y val="5.1400554097404488E-2"/>
          <c:w val="0.67130282398910668"/>
          <c:h val="0.683556065908428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'Fraction ATP from respiration'!$N$13:$N$18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6.6722457050262918E-2</c:v>
                  </c:pt>
                  <c:pt idx="2">
                    <c:v>9.500630870077853E-2</c:v>
                  </c:pt>
                  <c:pt idx="3">
                    <c:v>4.3934699481612931E-2</c:v>
                  </c:pt>
                  <c:pt idx="4">
                    <c:v>3.4818002631566189E-2</c:v>
                  </c:pt>
                  <c:pt idx="5">
                    <c:v>8.2121860773924485E-2</c:v>
                  </c:pt>
                </c:numCache>
              </c:numRef>
            </c:plus>
            <c:minus>
              <c:numRef>
                <c:f>'Fraction ATP from respiration'!$N$13:$N$18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6.6722457050262918E-2</c:v>
                  </c:pt>
                  <c:pt idx="2">
                    <c:v>9.500630870077853E-2</c:v>
                  </c:pt>
                  <c:pt idx="3">
                    <c:v>4.3934699481612931E-2</c:v>
                  </c:pt>
                  <c:pt idx="4">
                    <c:v>3.4818002631566189E-2</c:v>
                  </c:pt>
                  <c:pt idx="5">
                    <c:v>8.2121860773924485E-2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'Fraction ATP from respiration'!$K$13:$K$18</c:f>
              <c:strCache>
                <c:ptCount val="6"/>
                <c:pt idx="0">
                  <c:v>WT</c:v>
                </c:pt>
                <c:pt idx="1">
                  <c:v>dhh1∆</c:v>
                </c:pt>
                <c:pt idx="2">
                  <c:v>pat1∆</c:v>
                </c:pt>
                <c:pt idx="3">
                  <c:v>pat1∆dhh1∆</c:v>
                </c:pt>
                <c:pt idx="4">
                  <c:v>scd6∆edc3∆</c:v>
                </c:pt>
                <c:pt idx="5">
                  <c:v>dcp2∆</c:v>
                </c:pt>
              </c:strCache>
            </c:strRef>
          </c:cat>
          <c:val>
            <c:numRef>
              <c:f>'Fraction ATP from respiration'!$L$13:$L$18</c:f>
              <c:numCache>
                <c:formatCode>General</c:formatCode>
                <c:ptCount val="6"/>
                <c:pt idx="0">
                  <c:v>1</c:v>
                </c:pt>
                <c:pt idx="1">
                  <c:v>1.5505863030244644</c:v>
                </c:pt>
                <c:pt idx="2">
                  <c:v>1.7380199109821988</c:v>
                </c:pt>
                <c:pt idx="3">
                  <c:v>1.3448636354567582</c:v>
                </c:pt>
                <c:pt idx="4">
                  <c:v>1.4909531562062834</c:v>
                </c:pt>
                <c:pt idx="5">
                  <c:v>1.7322195373549099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77-4BA6-95E7-1A2F98A8D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360580671"/>
        <c:axId val="1360581631"/>
      </c:barChart>
      <c:catAx>
        <c:axId val="1360580671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0581631"/>
        <c:crosses val="autoZero"/>
        <c:auto val="1"/>
        <c:lblAlgn val="ctr"/>
        <c:lblOffset val="100"/>
        <c:noMultiLvlLbl val="0"/>
      </c:catAx>
      <c:valAx>
        <c:axId val="1360581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 ATP production by respiration</a:t>
                </a:r>
              </a:p>
            </c:rich>
          </c:tx>
          <c:layout>
            <c:manualLayout>
              <c:xMode val="edge"/>
              <c:yMode val="edge"/>
              <c:x val="2.4060150375939851E-2"/>
              <c:y val="0.165520924467774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0580671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107615346923891"/>
          <c:y val="5.1400554097404488E-2"/>
          <c:w val="0.69524801440340944"/>
          <c:h val="0.683556065908428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'Fraction ATP from respiration'!$N$4:$N$9</c:f>
                <c:numCache>
                  <c:formatCode>General</c:formatCode>
                  <c:ptCount val="6"/>
                  <c:pt idx="0">
                    <c:v>1.7700491110434226E-2</c:v>
                  </c:pt>
                  <c:pt idx="1">
                    <c:v>5.7299204516872418E-3</c:v>
                  </c:pt>
                  <c:pt idx="2">
                    <c:v>1.9153421267118064E-2</c:v>
                  </c:pt>
                  <c:pt idx="3">
                    <c:v>1.1865717605418633E-2</c:v>
                  </c:pt>
                  <c:pt idx="4">
                    <c:v>2.8469304652220317E-2</c:v>
                  </c:pt>
                  <c:pt idx="5">
                    <c:v>1.260692104089813E-2</c:v>
                  </c:pt>
                </c:numCache>
              </c:numRef>
            </c:plus>
            <c:minus>
              <c:numRef>
                <c:f>'Fraction ATP from respiration'!$N$4:$N$9</c:f>
                <c:numCache>
                  <c:formatCode>General</c:formatCode>
                  <c:ptCount val="6"/>
                  <c:pt idx="0">
                    <c:v>1.7700491110434226E-2</c:v>
                  </c:pt>
                  <c:pt idx="1">
                    <c:v>5.7299204516872418E-3</c:v>
                  </c:pt>
                  <c:pt idx="2">
                    <c:v>1.9153421267118064E-2</c:v>
                  </c:pt>
                  <c:pt idx="3">
                    <c:v>1.1865717605418633E-2</c:v>
                  </c:pt>
                  <c:pt idx="4">
                    <c:v>2.8469304652220317E-2</c:v>
                  </c:pt>
                  <c:pt idx="5">
                    <c:v>1.260692104089813E-2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'Fraction ATP from respiration'!$K$4:$K$9</c:f>
              <c:strCache>
                <c:ptCount val="6"/>
                <c:pt idx="0">
                  <c:v>WT</c:v>
                </c:pt>
                <c:pt idx="1">
                  <c:v>dhh1∆</c:v>
                </c:pt>
                <c:pt idx="2">
                  <c:v>pat1∆</c:v>
                </c:pt>
                <c:pt idx="3">
                  <c:v>pat1∆dhh1∆</c:v>
                </c:pt>
                <c:pt idx="4">
                  <c:v>scd6∆edc3∆</c:v>
                </c:pt>
                <c:pt idx="5">
                  <c:v>dcp2∆</c:v>
                </c:pt>
              </c:strCache>
            </c:strRef>
          </c:cat>
          <c:val>
            <c:numRef>
              <c:f>'Fraction ATP from respiration'!$L$4:$L$9</c:f>
              <c:numCache>
                <c:formatCode>General</c:formatCode>
                <c:ptCount val="6"/>
                <c:pt idx="0">
                  <c:v>0.46682185753438948</c:v>
                </c:pt>
                <c:pt idx="1">
                  <c:v>0.72151270463625561</c:v>
                </c:pt>
                <c:pt idx="2">
                  <c:v>0.80819725967922507</c:v>
                </c:pt>
                <c:pt idx="3">
                  <c:v>0.62643561020296257</c:v>
                </c:pt>
                <c:pt idx="4">
                  <c:v>0.69574828499438013</c:v>
                </c:pt>
                <c:pt idx="5">
                  <c:v>0.80584779465349732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F2-4B72-A15E-EB9BD62B8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227001360"/>
        <c:axId val="1226998000"/>
      </c:barChart>
      <c:catAx>
        <c:axId val="12270013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6998000"/>
        <c:crosses val="autoZero"/>
        <c:auto val="1"/>
        <c:lblAlgn val="ctr"/>
        <c:lblOffset val="100"/>
        <c:noMultiLvlLbl val="0"/>
      </c:catAx>
      <c:valAx>
        <c:axId val="1226998000"/>
        <c:scaling>
          <c:orientation val="minMax"/>
          <c:max val="0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chemeClr val="tx1"/>
                    </a:solidFill>
                  </a:rPr>
                  <a:t>ATP production by respiration</a:t>
                </a:r>
                <a:endParaRPr lang="en-US" sz="1000"/>
              </a:p>
            </c:rich>
          </c:tx>
          <c:layout>
            <c:manualLayout>
              <c:xMode val="edge"/>
              <c:yMode val="edge"/>
              <c:x val="1.6689847009735744E-2"/>
              <c:y val="0.135377661125692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7001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ATP Standard</a:t>
            </a:r>
          </a:p>
        </c:rich>
      </c:tx>
      <c:layout>
        <c:manualLayout>
          <c:xMode val="edge"/>
          <c:yMode val="edge"/>
          <c:x val="0.40608221333313543"/>
          <c:y val="0.13888888888888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6003725500382197"/>
          <c:y val="4.2557961504811906E-2"/>
          <c:w val="0.70236547010323047"/>
          <c:h val="0.80810549722951297"/>
        </c:manualLayout>
      </c:layout>
      <c:scatterChart>
        <c:scatterStyle val="lineMarker"/>
        <c:varyColors val="0"/>
        <c:ser>
          <c:idx val="0"/>
          <c:order val="0"/>
          <c:tx>
            <c:strRef>
              <c:f>'ATP Standard Curve'!$C$6</c:f>
              <c:strCache>
                <c:ptCount val="1"/>
                <c:pt idx="0">
                  <c:v>Firefly Luciferase Unit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1.857614640771223E-2"/>
                  <c:y val="-6.107648002333041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'ATP Standard Curve'!$B$7:$B$17</c:f>
              <c:numCache>
                <c:formatCode>General</c:formatCode>
                <c:ptCount val="1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0.05</c:v>
                </c:pt>
                <c:pt idx="4">
                  <c:v>0.1</c:v>
                </c:pt>
                <c:pt idx="5">
                  <c:v>0.2</c:v>
                </c:pt>
                <c:pt idx="6">
                  <c:v>0.4</c:v>
                </c:pt>
                <c:pt idx="7">
                  <c:v>0.6</c:v>
                </c:pt>
                <c:pt idx="8">
                  <c:v>0.8</c:v>
                </c:pt>
                <c:pt idx="9">
                  <c:v>1</c:v>
                </c:pt>
                <c:pt idx="10">
                  <c:v>2</c:v>
                </c:pt>
              </c:numCache>
            </c:numRef>
          </c:xVal>
          <c:yVal>
            <c:numRef>
              <c:f>'ATP Standard Curve'!$C$7:$C$17</c:f>
              <c:numCache>
                <c:formatCode>General</c:formatCode>
                <c:ptCount val="11"/>
                <c:pt idx="0">
                  <c:v>485</c:v>
                </c:pt>
                <c:pt idx="1">
                  <c:v>87658</c:v>
                </c:pt>
                <c:pt idx="2">
                  <c:v>193905</c:v>
                </c:pt>
                <c:pt idx="3">
                  <c:v>455628</c:v>
                </c:pt>
                <c:pt idx="4">
                  <c:v>999268</c:v>
                </c:pt>
                <c:pt idx="5">
                  <c:v>2018881</c:v>
                </c:pt>
                <c:pt idx="6">
                  <c:v>3994406</c:v>
                </c:pt>
                <c:pt idx="7">
                  <c:v>5840131</c:v>
                </c:pt>
                <c:pt idx="8">
                  <c:v>7683602</c:v>
                </c:pt>
                <c:pt idx="9">
                  <c:v>9235974</c:v>
                </c:pt>
                <c:pt idx="10">
                  <c:v>17574618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8C3-4439-9F11-946C94E3C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98416"/>
        <c:axId val="1440327248"/>
      </c:scatterChart>
      <c:valAx>
        <c:axId val="5798416"/>
        <c:scaling>
          <c:orientation val="minMax"/>
          <c:max val="2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ATP</a:t>
                </a:r>
                <a:r>
                  <a:rPr lang="en-US" baseline="0">
                    <a:solidFill>
                      <a:schemeClr val="tx1"/>
                    </a:solidFill>
                  </a:rPr>
                  <a:t> (µM)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0327248"/>
        <c:crosses val="autoZero"/>
        <c:crossBetween val="midCat"/>
      </c:valAx>
      <c:valAx>
        <c:axId val="1440327248"/>
        <c:scaling>
          <c:orientation val="minMax"/>
          <c:max val="18000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>
                    <a:solidFill>
                      <a:schemeClr val="tx1"/>
                    </a:solidFill>
                  </a:rPr>
                  <a:t>Firefly Luciferase Unit</a:t>
                </a:r>
              </a:p>
            </c:rich>
          </c:tx>
          <c:layout>
            <c:manualLayout>
              <c:xMode val="edge"/>
              <c:yMode val="edge"/>
              <c:x val="1.1111111111111112E-2"/>
              <c:y val="0.227920676582093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984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123825</xdr:colOff>
      <xdr:row>30</xdr:row>
      <xdr:rowOff>149225</xdr:rowOff>
    </xdr:from>
    <xdr:to>
      <xdr:col>12</xdr:col>
      <xdr:colOff>82550</xdr:colOff>
      <xdr:row>45</xdr:row>
      <xdr:rowOff>130175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F774C15-62F2-B746-E456-1860FCC777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3175</xdr:colOff>
      <xdr:row>29</xdr:row>
      <xdr:rowOff>28575</xdr:rowOff>
    </xdr:from>
    <xdr:to>
      <xdr:col>26</xdr:col>
      <xdr:colOff>196850</xdr:colOff>
      <xdr:row>44</xdr:row>
      <xdr:rowOff>9525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EB1304B-6572-1897-96FD-2E58FE39F6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14</xdr:row>
      <xdr:rowOff>50800</xdr:rowOff>
    </xdr:from>
    <xdr:to>
      <xdr:col>19</xdr:col>
      <xdr:colOff>184150</xdr:colOff>
      <xdr:row>27</xdr:row>
      <xdr:rowOff>174624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FC1DBF9-B64E-D728-948A-429B3C540E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28575</xdr:colOff>
      <xdr:row>0</xdr:row>
      <xdr:rowOff>34925</xdr:rowOff>
    </xdr:from>
    <xdr:to>
      <xdr:col>19</xdr:col>
      <xdr:colOff>209550</xdr:colOff>
      <xdr:row>13</xdr:row>
      <xdr:rowOff>177800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0D6DAB7-1DA4-E3D5-6794-8261C2E19C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3175</xdr:colOff>
      <xdr:row>5</xdr:row>
      <xdr:rowOff>9525</xdr:rowOff>
    </xdr:from>
    <xdr:to>
      <xdr:col>10</xdr:col>
      <xdr:colOff>323850</xdr:colOff>
      <xdr:row>19</xdr:row>
      <xdr:rowOff>174625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C53B526-7883-076E-DF3B-38BA5BA439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C02EB-6513-4BA9-8E4E-C89CB661EEC9}">
  <dimension ref="A1:D7"/>
  <sheetViews>
    <sheetView tabSelected="1" workbookViewId="0">
      <selection activeCell="D15" sqref="D15"/>
    </sheetView>
  </sheetViews>
  <sheetFormatPr defaultRowHeight="14.5" x14ac:dyDescent="0.35"/>
  <cols>
    <col min="2" max="2" width="11.81640625" customWidth="1"/>
    <col min="3" max="3" width="28.54296875" customWidth="1"/>
    <col min="4" max="4" width="58.81640625" customWidth="1"/>
  </cols>
  <sheetData>
    <row r="1" spans="1:4" x14ac:dyDescent="0.35">
      <c r="A1" t="s">
        <v>56</v>
      </c>
    </row>
    <row r="3" spans="1:4" x14ac:dyDescent="0.35">
      <c r="B3" t="s">
        <v>48</v>
      </c>
      <c r="C3" t="s">
        <v>49</v>
      </c>
      <c r="D3" t="s">
        <v>50</v>
      </c>
    </row>
    <row r="4" spans="1:4" x14ac:dyDescent="0.35">
      <c r="B4">
        <v>1</v>
      </c>
      <c r="C4" t="s">
        <v>67</v>
      </c>
      <c r="D4" t="s">
        <v>53</v>
      </c>
    </row>
    <row r="5" spans="1:4" x14ac:dyDescent="0.35">
      <c r="B5">
        <v>2</v>
      </c>
      <c r="C5" t="s">
        <v>51</v>
      </c>
      <c r="D5" t="s">
        <v>54</v>
      </c>
    </row>
    <row r="6" spans="1:4" x14ac:dyDescent="0.35">
      <c r="B6">
        <v>3</v>
      </c>
      <c r="C6" t="s">
        <v>66</v>
      </c>
      <c r="D6" t="s">
        <v>68</v>
      </c>
    </row>
    <row r="7" spans="1:4" x14ac:dyDescent="0.35">
      <c r="B7">
        <v>4</v>
      </c>
      <c r="C7" t="s">
        <v>52</v>
      </c>
      <c r="D7" t="s">
        <v>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8259E-0FC9-4B50-AED6-04228DABE59B}">
  <dimension ref="A1:AL52"/>
  <sheetViews>
    <sheetView workbookViewId="0">
      <selection activeCell="N37" sqref="N37"/>
    </sheetView>
  </sheetViews>
  <sheetFormatPr defaultRowHeight="14.5" x14ac:dyDescent="0.35"/>
  <cols>
    <col min="1" max="1" width="13.36328125" customWidth="1"/>
    <col min="5" max="6" width="11.1796875" customWidth="1"/>
    <col min="11" max="11" width="11.81640625" customWidth="1"/>
    <col min="12" max="12" width="11.36328125" customWidth="1"/>
    <col min="14" max="15" width="11.36328125" bestFit="1" customWidth="1"/>
    <col min="16" max="16" width="9.6328125" customWidth="1"/>
    <col min="18" max="18" width="13.453125" customWidth="1"/>
    <col min="19" max="20" width="9.36328125" bestFit="1" customWidth="1"/>
    <col min="22" max="22" width="11.81640625" bestFit="1" customWidth="1"/>
  </cols>
  <sheetData>
    <row r="1" spans="1:38" ht="15" thickBot="1" x14ac:dyDescent="0.4">
      <c r="C1" t="s">
        <v>40</v>
      </c>
    </row>
    <row r="2" spans="1:38" ht="15" thickBot="1" x14ac:dyDescent="0.4">
      <c r="B2" s="16" t="s">
        <v>0</v>
      </c>
      <c r="C2" s="17">
        <v>1</v>
      </c>
      <c r="D2" s="17">
        <v>2</v>
      </c>
      <c r="E2" s="17">
        <v>3</v>
      </c>
      <c r="F2" s="17">
        <v>4</v>
      </c>
      <c r="G2" s="17">
        <v>5</v>
      </c>
      <c r="H2" s="17">
        <v>6</v>
      </c>
      <c r="I2" s="18" t="s">
        <v>1</v>
      </c>
      <c r="J2" s="8" t="s">
        <v>39</v>
      </c>
    </row>
    <row r="3" spans="1:38" x14ac:dyDescent="0.35">
      <c r="B3" s="2" t="s">
        <v>2</v>
      </c>
      <c r="C3" s="6">
        <v>2323743</v>
      </c>
      <c r="D3" s="6">
        <v>1808961</v>
      </c>
      <c r="E3" s="6">
        <v>3661880</v>
      </c>
      <c r="F3" s="6">
        <v>889923</v>
      </c>
      <c r="G3" s="6">
        <v>1222137</v>
      </c>
      <c r="H3" s="6">
        <v>1054209</v>
      </c>
      <c r="I3" s="19" t="s">
        <v>3</v>
      </c>
      <c r="J3" s="33" t="s">
        <v>37</v>
      </c>
      <c r="U3" s="4"/>
      <c r="V3" s="12"/>
      <c r="W3" s="12"/>
    </row>
    <row r="4" spans="1:38" x14ac:dyDescent="0.35">
      <c r="B4" s="2" t="s">
        <v>5</v>
      </c>
      <c r="C4" s="6">
        <v>2183012</v>
      </c>
      <c r="D4" s="6">
        <v>1616189</v>
      </c>
      <c r="E4" s="6">
        <v>3801123</v>
      </c>
      <c r="F4" s="6">
        <v>983605</v>
      </c>
      <c r="G4" s="6">
        <v>1184685</v>
      </c>
      <c r="H4" s="6">
        <v>914083</v>
      </c>
      <c r="I4" s="19" t="s">
        <v>6</v>
      </c>
      <c r="J4" s="34"/>
      <c r="L4" t="s">
        <v>4</v>
      </c>
      <c r="M4" s="11">
        <v>9000000</v>
      </c>
      <c r="T4" s="5"/>
      <c r="U4" s="4"/>
      <c r="V4" s="12"/>
      <c r="W4" s="12"/>
      <c r="X4" s="9"/>
    </row>
    <row r="5" spans="1:38" ht="15" thickBot="1" x14ac:dyDescent="0.4">
      <c r="B5" s="20" t="s">
        <v>7</v>
      </c>
      <c r="C5" s="21">
        <v>2214184</v>
      </c>
      <c r="D5" s="21">
        <v>1684219</v>
      </c>
      <c r="E5" s="21">
        <v>3295702</v>
      </c>
      <c r="F5" s="21">
        <v>810076</v>
      </c>
      <c r="G5" s="21">
        <v>1202517</v>
      </c>
      <c r="H5" s="21">
        <v>885086</v>
      </c>
      <c r="I5" s="22" t="s">
        <v>8</v>
      </c>
      <c r="J5" s="35"/>
      <c r="L5" t="s">
        <v>7</v>
      </c>
      <c r="M5">
        <v>188235</v>
      </c>
      <c r="T5" s="5"/>
      <c r="U5" s="4"/>
      <c r="V5" s="12"/>
      <c r="W5" s="12"/>
      <c r="X5" s="9"/>
    </row>
    <row r="6" spans="1:38" x14ac:dyDescent="0.35">
      <c r="B6" s="16" t="s">
        <v>25</v>
      </c>
      <c r="C6" s="17">
        <v>1296311</v>
      </c>
      <c r="D6" s="17">
        <v>627017</v>
      </c>
      <c r="E6" s="17">
        <v>775114</v>
      </c>
      <c r="F6" s="17">
        <v>433857</v>
      </c>
      <c r="G6" s="17">
        <v>514427</v>
      </c>
      <c r="H6" s="17">
        <v>341442</v>
      </c>
      <c r="I6" s="18" t="s">
        <v>3</v>
      </c>
      <c r="J6" s="33" t="s">
        <v>38</v>
      </c>
      <c r="T6" s="5"/>
      <c r="U6" s="4"/>
      <c r="V6" s="12"/>
      <c r="W6" s="12"/>
      <c r="X6" s="9"/>
    </row>
    <row r="7" spans="1:38" x14ac:dyDescent="0.35">
      <c r="B7" s="2" t="s">
        <v>26</v>
      </c>
      <c r="C7" s="6">
        <v>1322013</v>
      </c>
      <c r="D7" s="6">
        <v>581006</v>
      </c>
      <c r="E7" s="6">
        <v>826279</v>
      </c>
      <c r="F7" s="6">
        <v>496888</v>
      </c>
      <c r="G7" s="6">
        <v>533972</v>
      </c>
      <c r="H7" s="6">
        <v>323845</v>
      </c>
      <c r="I7" s="19" t="s">
        <v>6</v>
      </c>
      <c r="J7" s="34"/>
      <c r="T7" s="5"/>
      <c r="U7" s="4"/>
      <c r="V7" s="12"/>
      <c r="W7" s="12"/>
      <c r="X7" s="9"/>
    </row>
    <row r="8" spans="1:38" ht="15" thickBot="1" x14ac:dyDescent="0.4">
      <c r="B8" s="2" t="s">
        <v>27</v>
      </c>
      <c r="C8" s="6">
        <v>1226087</v>
      </c>
      <c r="D8" s="6">
        <v>621579</v>
      </c>
      <c r="E8" s="6">
        <v>902499</v>
      </c>
      <c r="F8" s="6">
        <v>426143</v>
      </c>
      <c r="G8" s="6">
        <v>442100</v>
      </c>
      <c r="H8" s="6">
        <v>340642</v>
      </c>
      <c r="I8" s="19" t="s">
        <v>8</v>
      </c>
      <c r="J8" s="35"/>
      <c r="T8" s="5"/>
      <c r="U8" s="4"/>
      <c r="V8" s="12"/>
      <c r="W8" s="12"/>
      <c r="X8" s="9"/>
    </row>
    <row r="9" spans="1:38" ht="15" thickBot="1" x14ac:dyDescent="0.4">
      <c r="B9" s="20" t="s">
        <v>9</v>
      </c>
      <c r="C9" s="21" t="s">
        <v>10</v>
      </c>
      <c r="D9" s="23" t="s">
        <v>28</v>
      </c>
      <c r="E9" s="23" t="s">
        <v>29</v>
      </c>
      <c r="F9" s="23" t="s">
        <v>72</v>
      </c>
      <c r="G9" s="23" t="s">
        <v>71</v>
      </c>
      <c r="H9" s="23" t="s">
        <v>30</v>
      </c>
      <c r="I9" s="3"/>
      <c r="J9" s="5"/>
      <c r="K9" s="5"/>
      <c r="L9" s="5"/>
      <c r="M9" s="5"/>
    </row>
    <row r="10" spans="1:38" x14ac:dyDescent="0.35">
      <c r="B10" s="7" t="s">
        <v>31</v>
      </c>
      <c r="C10" s="7">
        <v>778</v>
      </c>
      <c r="D10" s="7" t="s">
        <v>32</v>
      </c>
      <c r="E10" s="7"/>
    </row>
    <row r="11" spans="1:38" ht="15" thickBot="1" x14ac:dyDescent="0.4">
      <c r="B11" s="31" t="s">
        <v>46</v>
      </c>
      <c r="C11" s="31"/>
      <c r="D11" s="31"/>
    </row>
    <row r="12" spans="1:38" ht="15" thickBot="1" x14ac:dyDescent="0.4">
      <c r="B12" s="28" t="s">
        <v>40</v>
      </c>
      <c r="C12" s="29"/>
      <c r="D12" s="30"/>
      <c r="F12" s="28" t="s">
        <v>14</v>
      </c>
      <c r="G12" s="29"/>
      <c r="H12" s="30"/>
      <c r="J12" s="28" t="s">
        <v>33</v>
      </c>
      <c r="K12" s="29"/>
      <c r="L12" s="30"/>
      <c r="N12" s="28" t="s">
        <v>34</v>
      </c>
      <c r="O12" s="29"/>
      <c r="P12" s="30"/>
      <c r="R12" s="25" t="s">
        <v>42</v>
      </c>
      <c r="T12" s="32" t="s">
        <v>44</v>
      </c>
      <c r="U12" s="32"/>
      <c r="V12" s="32"/>
      <c r="Y12" s="36" t="s">
        <v>45</v>
      </c>
      <c r="Z12" s="36"/>
      <c r="AA12" s="36"/>
      <c r="AB12" t="s">
        <v>15</v>
      </c>
      <c r="AD12" s="32" t="s">
        <v>35</v>
      </c>
      <c r="AE12" s="32"/>
      <c r="AF12" s="32"/>
      <c r="AI12" t="s">
        <v>41</v>
      </c>
      <c r="AL12" t="s">
        <v>15</v>
      </c>
    </row>
    <row r="13" spans="1:38" ht="15" thickBot="1" x14ac:dyDescent="0.4">
      <c r="A13" t="s">
        <v>9</v>
      </c>
      <c r="B13" s="7" t="s">
        <v>3</v>
      </c>
      <c r="C13" s="7" t="s">
        <v>6</v>
      </c>
      <c r="D13" s="7" t="s">
        <v>8</v>
      </c>
      <c r="F13" s="7" t="s">
        <v>3</v>
      </c>
      <c r="G13" s="7" t="s">
        <v>6</v>
      </c>
      <c r="H13" s="7" t="s">
        <v>8</v>
      </c>
      <c r="J13" t="s">
        <v>3</v>
      </c>
      <c r="K13" t="s">
        <v>6</v>
      </c>
      <c r="L13" t="s">
        <v>8</v>
      </c>
      <c r="N13" t="s">
        <v>3</v>
      </c>
      <c r="O13" t="s">
        <v>6</v>
      </c>
      <c r="P13" t="s">
        <v>8</v>
      </c>
      <c r="R13" s="26">
        <v>50</v>
      </c>
      <c r="S13" t="s">
        <v>9</v>
      </c>
      <c r="T13" t="s">
        <v>3</v>
      </c>
      <c r="U13" t="s">
        <v>6</v>
      </c>
      <c r="V13" t="s">
        <v>8</v>
      </c>
      <c r="X13" t="s">
        <v>9</v>
      </c>
      <c r="Y13" t="s">
        <v>24</v>
      </c>
      <c r="Z13" t="s">
        <v>16</v>
      </c>
      <c r="AA13" t="s">
        <v>17</v>
      </c>
      <c r="AB13" t="s">
        <v>18</v>
      </c>
      <c r="AD13" t="s">
        <v>3</v>
      </c>
      <c r="AE13" t="s">
        <v>6</v>
      </c>
      <c r="AF13" t="s">
        <v>8</v>
      </c>
      <c r="AH13" t="s">
        <v>9</v>
      </c>
      <c r="AI13" t="s">
        <v>24</v>
      </c>
      <c r="AJ13" t="s">
        <v>16</v>
      </c>
      <c r="AK13" t="s">
        <v>17</v>
      </c>
      <c r="AL13" t="s">
        <v>18</v>
      </c>
    </row>
    <row r="14" spans="1:38" x14ac:dyDescent="0.35">
      <c r="A14" t="s">
        <v>10</v>
      </c>
      <c r="B14" s="6">
        <v>2323743</v>
      </c>
      <c r="C14" s="6">
        <v>2183012</v>
      </c>
      <c r="D14" s="6">
        <v>2214184</v>
      </c>
      <c r="F14" s="24">
        <v>0.626</v>
      </c>
      <c r="G14" s="24">
        <v>0.63</v>
      </c>
      <c r="H14" s="24">
        <v>0.67500000000000004</v>
      </c>
      <c r="J14" s="14">
        <f>5/F14</f>
        <v>7.9872204472843453</v>
      </c>
      <c r="K14" s="14">
        <f t="shared" ref="K14:L19" si="0">5/G14</f>
        <v>7.9365079365079367</v>
      </c>
      <c r="L14" s="14">
        <f t="shared" si="0"/>
        <v>7.4074074074074066</v>
      </c>
      <c r="N14" s="12">
        <f t="shared" ref="N14:P19" si="1">(B14-$M$5)/$M$4</f>
        <v>0.23727866666666667</v>
      </c>
      <c r="O14" s="12">
        <f t="shared" si="1"/>
        <v>0.22164188888888889</v>
      </c>
      <c r="P14" s="12">
        <f t="shared" si="1"/>
        <v>0.22510544444444444</v>
      </c>
      <c r="R14" s="25" t="s">
        <v>43</v>
      </c>
      <c r="S14" t="s">
        <v>10</v>
      </c>
      <c r="T14">
        <f>(N14*$R$13)/$R$15</f>
        <v>2.3727866666666668</v>
      </c>
      <c r="U14">
        <f t="shared" ref="U14:V19" si="2">(O14*$R$13)/$R$15</f>
        <v>2.2164188888888887</v>
      </c>
      <c r="V14">
        <f t="shared" si="2"/>
        <v>2.2510544444444447</v>
      </c>
      <c r="X14" t="s">
        <v>10</v>
      </c>
      <c r="Y14" s="4">
        <f>AVERAGE(T14:V14)</f>
        <v>2.2800866666666666</v>
      </c>
      <c r="Z14" s="12">
        <f>STDEV(T14:V14)</f>
        <v>8.2127175326809521E-2</v>
      </c>
      <c r="AA14" s="12">
        <f>Z14/SQRT(3)</f>
        <v>4.7416146782717071E-2</v>
      </c>
      <c r="AD14">
        <f>T14/$T$14</f>
        <v>1</v>
      </c>
      <c r="AE14">
        <f>U14/$U$14</f>
        <v>1</v>
      </c>
      <c r="AF14">
        <f>V14/$V$14</f>
        <v>1</v>
      </c>
      <c r="AH14" t="s">
        <v>10</v>
      </c>
      <c r="AI14" s="4">
        <f t="shared" ref="AI14:AI19" si="3">AVERAGE(AD14:AF14)</f>
        <v>1</v>
      </c>
      <c r="AJ14" s="12">
        <f t="shared" ref="AJ14:AJ19" si="4">STDEV(AD14:AF14)</f>
        <v>0</v>
      </c>
      <c r="AK14" s="12">
        <f t="shared" ref="AK14:AK19" si="5">AJ14/SQRT(3)</f>
        <v>0</v>
      </c>
    </row>
    <row r="15" spans="1:38" ht="15" thickBot="1" x14ac:dyDescent="0.4">
      <c r="A15" s="5" t="s">
        <v>11</v>
      </c>
      <c r="B15" s="6">
        <v>1808961</v>
      </c>
      <c r="C15" s="6">
        <v>1616189</v>
      </c>
      <c r="D15" s="6">
        <v>1684219</v>
      </c>
      <c r="F15" s="24">
        <v>0.69499999999999995</v>
      </c>
      <c r="G15" s="24">
        <v>0.67600000000000005</v>
      </c>
      <c r="H15" s="24">
        <v>0.56200000000000006</v>
      </c>
      <c r="J15" s="14">
        <f t="shared" ref="J15:J19" si="6">5/F15</f>
        <v>7.1942446043165473</v>
      </c>
      <c r="K15" s="14">
        <f t="shared" si="0"/>
        <v>7.396449704142011</v>
      </c>
      <c r="L15" s="14">
        <f t="shared" si="0"/>
        <v>8.8967971530249095</v>
      </c>
      <c r="N15" s="12">
        <f t="shared" si="1"/>
        <v>0.18008066666666667</v>
      </c>
      <c r="O15" s="12">
        <f t="shared" si="1"/>
        <v>0.15866155555555556</v>
      </c>
      <c r="P15" s="12">
        <f t="shared" si="1"/>
        <v>0.16622044444444445</v>
      </c>
      <c r="R15" s="26">
        <v>5</v>
      </c>
      <c r="S15" s="5" t="s">
        <v>11</v>
      </c>
      <c r="T15">
        <f t="shared" ref="T15:T19" si="7">(N15*$R$13)/$R$15</f>
        <v>1.8008066666666669</v>
      </c>
      <c r="U15">
        <f t="shared" si="2"/>
        <v>1.5866155555555557</v>
      </c>
      <c r="V15">
        <f t="shared" si="2"/>
        <v>1.6622044444444444</v>
      </c>
      <c r="X15" s="5" t="s">
        <v>11</v>
      </c>
      <c r="Y15" s="4">
        <f t="shared" ref="Y15:Y19" si="8">AVERAGE(T15:V15)</f>
        <v>1.683208888888889</v>
      </c>
      <c r="Z15" s="12">
        <f t="shared" ref="Z15:Z19" si="9">STDEV(T15:V15)</f>
        <v>0.108629406859137</v>
      </c>
      <c r="AA15" s="12">
        <f t="shared" ref="AA15:AA19" si="10">Z15/SQRT(3)</f>
        <v>6.2717217292032126E-2</v>
      </c>
      <c r="AB15" s="9">
        <f>TTEST(T14:V14,T15:V15,2,3)</f>
        <v>2.1425900679263557E-3</v>
      </c>
      <c r="AD15">
        <f t="shared" ref="AD15:AD19" si="11">T15/$T$14</f>
        <v>0.75894166633887583</v>
      </c>
      <c r="AE15">
        <f t="shared" ref="AE15:AE19" si="12">U15/$U$14</f>
        <v>0.71584643295967432</v>
      </c>
      <c r="AF15">
        <f t="shared" ref="AF15:AF19" si="13">V15/$V$14</f>
        <v>0.73841148024950276</v>
      </c>
      <c r="AH15" s="5" t="s">
        <v>11</v>
      </c>
      <c r="AI15" s="4">
        <f t="shared" si="3"/>
        <v>0.73773319318268415</v>
      </c>
      <c r="AJ15" s="12">
        <f t="shared" si="4"/>
        <v>2.1555622004728162E-2</v>
      </c>
      <c r="AK15" s="12">
        <f t="shared" si="5"/>
        <v>1.2445144166979626E-2</v>
      </c>
      <c r="AL15" s="13">
        <f>TTEST(AD14:AF14,AD15:AF15,2,3)</f>
        <v>2.2441369955041751E-3</v>
      </c>
    </row>
    <row r="16" spans="1:38" x14ac:dyDescent="0.35">
      <c r="A16" s="5" t="s">
        <v>12</v>
      </c>
      <c r="B16" s="6">
        <v>3661880</v>
      </c>
      <c r="C16" s="6">
        <v>3801123</v>
      </c>
      <c r="D16" s="6">
        <v>3295702</v>
      </c>
      <c r="F16" s="24">
        <v>0.64200000000000002</v>
      </c>
      <c r="G16" s="24">
        <v>0.60099999999999998</v>
      </c>
      <c r="H16" s="24">
        <v>0.56799999999999995</v>
      </c>
      <c r="J16" s="14">
        <f t="shared" si="6"/>
        <v>7.7881619937694699</v>
      </c>
      <c r="K16" s="14">
        <f t="shared" si="0"/>
        <v>8.3194675540765388</v>
      </c>
      <c r="L16" s="14">
        <f t="shared" si="0"/>
        <v>8.8028169014084519</v>
      </c>
      <c r="N16" s="12">
        <f t="shared" si="1"/>
        <v>0.38596055555555553</v>
      </c>
      <c r="O16" s="12">
        <f t="shared" si="1"/>
        <v>0.40143200000000001</v>
      </c>
      <c r="P16" s="12">
        <f t="shared" si="1"/>
        <v>0.34527411111111111</v>
      </c>
      <c r="S16" s="5" t="s">
        <v>12</v>
      </c>
      <c r="T16">
        <f t="shared" si="7"/>
        <v>3.8596055555555551</v>
      </c>
      <c r="U16">
        <f t="shared" si="2"/>
        <v>4.0143199999999997</v>
      </c>
      <c r="V16">
        <f t="shared" si="2"/>
        <v>3.4527411111111115</v>
      </c>
      <c r="X16" s="5" t="s">
        <v>12</v>
      </c>
      <c r="Y16" s="4">
        <f t="shared" si="8"/>
        <v>3.7755555555555556</v>
      </c>
      <c r="Z16" s="12">
        <f t="shared" si="9"/>
        <v>0.29007070515034694</v>
      </c>
      <c r="AA16" s="12">
        <f t="shared" si="10"/>
        <v>0.16747239970257738</v>
      </c>
      <c r="AB16" s="9">
        <f>TTEST(T14:V14,T16:V16,2,3)</f>
        <v>8.3056923797583046E-3</v>
      </c>
      <c r="AD16">
        <f t="shared" si="11"/>
        <v>1.6266129651586412</v>
      </c>
      <c r="AE16">
        <f t="shared" si="12"/>
        <v>1.8111738805891586</v>
      </c>
      <c r="AF16">
        <f t="shared" si="13"/>
        <v>1.5338327865114076</v>
      </c>
      <c r="AH16" s="5" t="s">
        <v>12</v>
      </c>
      <c r="AI16" s="4">
        <f t="shared" si="3"/>
        <v>1.6572065440864023</v>
      </c>
      <c r="AJ16" s="12">
        <f t="shared" si="4"/>
        <v>0.14117894998819</v>
      </c>
      <c r="AK16" s="12">
        <f t="shared" si="5"/>
        <v>8.1509704779590214E-2</v>
      </c>
      <c r="AL16" s="13">
        <f>TTEST(AD14:AF14,AD16:AF16,2,3)</f>
        <v>1.5036021689512359E-2</v>
      </c>
    </row>
    <row r="17" spans="1:38" x14ac:dyDescent="0.35">
      <c r="A17" s="5" t="s">
        <v>69</v>
      </c>
      <c r="B17" s="6">
        <v>889923</v>
      </c>
      <c r="C17" s="6">
        <v>983605</v>
      </c>
      <c r="D17" s="6">
        <v>810076</v>
      </c>
      <c r="F17" s="24">
        <v>0.72</v>
      </c>
      <c r="G17" s="24">
        <v>0.59399999999999997</v>
      </c>
      <c r="H17" s="24">
        <v>0.78</v>
      </c>
      <c r="J17" s="14">
        <f t="shared" si="6"/>
        <v>6.9444444444444446</v>
      </c>
      <c r="K17" s="14">
        <f t="shared" si="0"/>
        <v>8.4175084175084187</v>
      </c>
      <c r="L17" s="14">
        <f t="shared" si="0"/>
        <v>6.4102564102564097</v>
      </c>
      <c r="N17" s="12">
        <f t="shared" si="1"/>
        <v>7.7965333333333331E-2</v>
      </c>
      <c r="O17" s="12">
        <f t="shared" si="1"/>
        <v>8.837444444444445E-2</v>
      </c>
      <c r="P17" s="12">
        <f t="shared" si="1"/>
        <v>6.9093444444444443E-2</v>
      </c>
      <c r="S17" s="5" t="s">
        <v>69</v>
      </c>
      <c r="T17">
        <f t="shared" si="7"/>
        <v>0.77965333333333331</v>
      </c>
      <c r="U17">
        <f t="shared" si="2"/>
        <v>0.88374444444444455</v>
      </c>
      <c r="V17">
        <f t="shared" si="2"/>
        <v>0.69093444444444452</v>
      </c>
      <c r="X17" s="5" t="s">
        <v>69</v>
      </c>
      <c r="Y17" s="4">
        <f t="shared" si="8"/>
        <v>0.78477740740740742</v>
      </c>
      <c r="Z17" s="12">
        <f t="shared" si="9"/>
        <v>9.650707811522144E-2</v>
      </c>
      <c r="AA17" s="12">
        <f t="shared" si="10"/>
        <v>5.5718387528527341E-2</v>
      </c>
      <c r="AB17" s="9">
        <f>TTEST(T14:V14,T17:V17,2,3)</f>
        <v>4.1115526584646868E-5</v>
      </c>
      <c r="AD17">
        <f t="shared" si="11"/>
        <v>0.32858130243483047</v>
      </c>
      <c r="AE17">
        <f t="shared" si="12"/>
        <v>0.39872627366367275</v>
      </c>
      <c r="AF17">
        <f t="shared" si="13"/>
        <v>0.30693813121653113</v>
      </c>
      <c r="AH17" s="5" t="s">
        <v>69</v>
      </c>
      <c r="AI17" s="4">
        <f t="shared" si="3"/>
        <v>0.34474856910501145</v>
      </c>
      <c r="AJ17" s="12">
        <f t="shared" si="4"/>
        <v>4.7982300457175935E-2</v>
      </c>
      <c r="AK17" s="12">
        <f t="shared" si="5"/>
        <v>2.7702594085288031E-2</v>
      </c>
      <c r="AL17" s="13">
        <f>TTEST(AD14:AF14,AD17:AF17,2,3)</f>
        <v>1.7826349998616698E-3</v>
      </c>
    </row>
    <row r="18" spans="1:38" x14ac:dyDescent="0.35">
      <c r="A18" s="5" t="s">
        <v>70</v>
      </c>
      <c r="B18" s="6">
        <v>1222137</v>
      </c>
      <c r="C18" s="6">
        <v>1184685</v>
      </c>
      <c r="D18" s="6">
        <v>1202517</v>
      </c>
      <c r="F18" s="24">
        <v>0.67300000000000004</v>
      </c>
      <c r="G18" s="24">
        <v>0.59899999999999998</v>
      </c>
      <c r="H18" s="24">
        <v>0.66600000000000004</v>
      </c>
      <c r="J18" s="14">
        <f t="shared" si="6"/>
        <v>7.4294205052005937</v>
      </c>
      <c r="K18" s="14">
        <f t="shared" si="0"/>
        <v>8.3472454090150254</v>
      </c>
      <c r="L18" s="14">
        <f t="shared" si="0"/>
        <v>7.5075075075075075</v>
      </c>
      <c r="N18" s="12">
        <f t="shared" si="1"/>
        <v>0.11487799999999999</v>
      </c>
      <c r="O18" s="12">
        <f t="shared" si="1"/>
        <v>0.11071666666666667</v>
      </c>
      <c r="P18" s="12">
        <f t="shared" si="1"/>
        <v>0.11269800000000001</v>
      </c>
      <c r="S18" s="5" t="s">
        <v>70</v>
      </c>
      <c r="T18">
        <f t="shared" si="7"/>
        <v>1.1487799999999999</v>
      </c>
      <c r="U18">
        <f t="shared" si="2"/>
        <v>1.1071666666666666</v>
      </c>
      <c r="V18">
        <f t="shared" si="2"/>
        <v>1.1269800000000001</v>
      </c>
      <c r="X18" s="5" t="s">
        <v>70</v>
      </c>
      <c r="Y18" s="4">
        <f t="shared" si="8"/>
        <v>1.1276422222222222</v>
      </c>
      <c r="Z18" s="12">
        <f t="shared" si="9"/>
        <v>2.0814568971791854E-2</v>
      </c>
      <c r="AA18" s="12">
        <f t="shared" si="10"/>
        <v>1.2017296998930059E-2</v>
      </c>
      <c r="AB18" s="9">
        <f>TTEST(T14:V14,T18:V18,2,3)</f>
        <v>9.5502459850483658E-4</v>
      </c>
      <c r="AD18">
        <f t="shared" si="11"/>
        <v>0.48414803409774154</v>
      </c>
      <c r="AE18">
        <f t="shared" si="12"/>
        <v>0.49952952134499246</v>
      </c>
      <c r="AF18">
        <f t="shared" si="13"/>
        <v>0.50064537656179897</v>
      </c>
      <c r="AH18" s="5" t="s">
        <v>70</v>
      </c>
      <c r="AI18" s="4">
        <f t="shared" si="3"/>
        <v>0.49477431066817762</v>
      </c>
      <c r="AJ18" s="12">
        <f t="shared" si="4"/>
        <v>9.2195226844868829E-3</v>
      </c>
      <c r="AK18" s="12">
        <f t="shared" si="5"/>
        <v>5.3228939036883633E-3</v>
      </c>
      <c r="AL18" s="13">
        <f>TTEST(AD14:AF14,AD18:AF18,2,3)</f>
        <v>1.109819794494965E-4</v>
      </c>
    </row>
    <row r="19" spans="1:38" x14ac:dyDescent="0.35">
      <c r="A19" s="5" t="s">
        <v>13</v>
      </c>
      <c r="B19" s="6">
        <v>1054209</v>
      </c>
      <c r="C19" s="6">
        <v>914083</v>
      </c>
      <c r="D19" s="6">
        <v>885086</v>
      </c>
      <c r="F19" s="24">
        <v>0.71399999999999997</v>
      </c>
      <c r="G19" s="24">
        <v>0.74299999999999999</v>
      </c>
      <c r="H19" s="24">
        <v>0.78800000000000003</v>
      </c>
      <c r="J19" s="14">
        <f t="shared" si="6"/>
        <v>7.0028011204481793</v>
      </c>
      <c r="K19" s="14">
        <f t="shared" si="0"/>
        <v>6.7294751009421265</v>
      </c>
      <c r="L19" s="14">
        <f t="shared" si="0"/>
        <v>6.345177664974619</v>
      </c>
      <c r="N19" s="12">
        <f t="shared" si="1"/>
        <v>9.6219333333333337E-2</v>
      </c>
      <c r="O19" s="12">
        <f t="shared" si="1"/>
        <v>8.0649777777777779E-2</v>
      </c>
      <c r="P19" s="12">
        <f t="shared" si="1"/>
        <v>7.7427888888888893E-2</v>
      </c>
      <c r="S19" s="5" t="s">
        <v>13</v>
      </c>
      <c r="T19">
        <f t="shared" si="7"/>
        <v>0.96219333333333346</v>
      </c>
      <c r="U19">
        <f t="shared" si="2"/>
        <v>0.80649777777777776</v>
      </c>
      <c r="V19">
        <f t="shared" si="2"/>
        <v>0.77427888888888896</v>
      </c>
      <c r="X19" s="5" t="s">
        <v>13</v>
      </c>
      <c r="Y19" s="4">
        <f t="shared" si="8"/>
        <v>0.84765666666666684</v>
      </c>
      <c r="Z19" s="12">
        <f t="shared" si="9"/>
        <v>0.10049129419328813</v>
      </c>
      <c r="AA19" s="12">
        <f t="shared" si="10"/>
        <v>5.8018675753708782E-2</v>
      </c>
      <c r="AB19" s="9">
        <f>TTEST(T14:V14,T19:V19,2,3)</f>
        <v>5.883971000635751E-5</v>
      </c>
      <c r="AD19">
        <f t="shared" si="11"/>
        <v>0.4055119437623273</v>
      </c>
      <c r="AE19">
        <f t="shared" si="12"/>
        <v>0.36387425762378456</v>
      </c>
      <c r="AF19">
        <f t="shared" si="13"/>
        <v>0.34396275523223929</v>
      </c>
      <c r="AH19" s="5" t="s">
        <v>13</v>
      </c>
      <c r="AI19" s="4">
        <f t="shared" si="3"/>
        <v>0.37111631887278373</v>
      </c>
      <c r="AJ19" s="12">
        <f t="shared" si="4"/>
        <v>3.1407184536802572E-2</v>
      </c>
      <c r="AK19" s="12">
        <f t="shared" si="5"/>
        <v>1.8132946446811217E-2</v>
      </c>
      <c r="AL19" s="13">
        <f>TTEST(AD14:AF14,AD19:AF19,2,3)</f>
        <v>8.3033802759438437E-4</v>
      </c>
    </row>
    <row r="20" spans="1:38" ht="16" thickBot="1" x14ac:dyDescent="0.4">
      <c r="B20" s="15"/>
      <c r="C20" s="15"/>
      <c r="D20" s="15"/>
      <c r="N20" s="32"/>
      <c r="O20" s="32"/>
      <c r="P20" s="32"/>
      <c r="W20" s="32"/>
      <c r="X20" s="32"/>
      <c r="Y20" s="32"/>
      <c r="AB20" s="4"/>
      <c r="AC20" s="12"/>
      <c r="AD20" s="12"/>
    </row>
    <row r="21" spans="1:38" ht="16" thickBot="1" x14ac:dyDescent="0.4">
      <c r="B21" s="37" t="s">
        <v>36</v>
      </c>
      <c r="C21" s="37"/>
      <c r="D21" s="37"/>
      <c r="F21" s="28" t="s">
        <v>14</v>
      </c>
      <c r="G21" s="29"/>
      <c r="H21" s="30"/>
      <c r="J21" s="28" t="s">
        <v>33</v>
      </c>
      <c r="K21" s="29"/>
      <c r="L21" s="30"/>
      <c r="N21" s="28" t="s">
        <v>34</v>
      </c>
      <c r="O21" s="29"/>
      <c r="P21" s="30"/>
      <c r="T21" s="32" t="s">
        <v>44</v>
      </c>
      <c r="U21" s="32"/>
      <c r="V21" s="32"/>
      <c r="Y21" s="36" t="s">
        <v>45</v>
      </c>
      <c r="Z21" s="36"/>
      <c r="AA21" s="36"/>
      <c r="AB21" t="s">
        <v>15</v>
      </c>
      <c r="AD21" s="32" t="s">
        <v>35</v>
      </c>
      <c r="AE21" s="32"/>
      <c r="AF21" s="32"/>
      <c r="AI21" t="s">
        <v>41</v>
      </c>
      <c r="AL21" t="s">
        <v>15</v>
      </c>
    </row>
    <row r="22" spans="1:38" x14ac:dyDescent="0.35">
      <c r="A22" t="s">
        <v>9</v>
      </c>
      <c r="B22" t="s">
        <v>3</v>
      </c>
      <c r="C22" t="s">
        <v>6</v>
      </c>
      <c r="D22" t="s">
        <v>8</v>
      </c>
      <c r="F22" s="7" t="s">
        <v>3</v>
      </c>
      <c r="G22" s="7" t="s">
        <v>6</v>
      </c>
      <c r="H22" s="7" t="s">
        <v>8</v>
      </c>
      <c r="J22" t="s">
        <v>3</v>
      </c>
      <c r="K22" t="s">
        <v>6</v>
      </c>
      <c r="L22" t="s">
        <v>8</v>
      </c>
      <c r="N22" t="s">
        <v>3</v>
      </c>
      <c r="O22" t="s">
        <v>6</v>
      </c>
      <c r="P22" t="s">
        <v>8</v>
      </c>
      <c r="S22" t="s">
        <v>9</v>
      </c>
      <c r="T22" t="s">
        <v>3</v>
      </c>
      <c r="U22" t="s">
        <v>6</v>
      </c>
      <c r="V22" t="s">
        <v>8</v>
      </c>
      <c r="X22" t="s">
        <v>9</v>
      </c>
      <c r="Y22" t="s">
        <v>24</v>
      </c>
      <c r="Z22" t="s">
        <v>16</v>
      </c>
      <c r="AA22" t="s">
        <v>17</v>
      </c>
      <c r="AB22" t="s">
        <v>18</v>
      </c>
      <c r="AD22" t="s">
        <v>3</v>
      </c>
      <c r="AE22" t="s">
        <v>6</v>
      </c>
      <c r="AF22" t="s">
        <v>8</v>
      </c>
      <c r="AH22" t="s">
        <v>9</v>
      </c>
      <c r="AI22" t="s">
        <v>24</v>
      </c>
      <c r="AJ22" t="s">
        <v>16</v>
      </c>
      <c r="AK22" t="s">
        <v>17</v>
      </c>
      <c r="AL22" t="s">
        <v>18</v>
      </c>
    </row>
    <row r="23" spans="1:38" x14ac:dyDescent="0.35">
      <c r="A23" t="s">
        <v>10</v>
      </c>
      <c r="B23">
        <v>1296311</v>
      </c>
      <c r="C23">
        <v>1322013</v>
      </c>
      <c r="D23">
        <v>1226087</v>
      </c>
      <c r="F23" s="4">
        <v>0.68600000000000005</v>
      </c>
      <c r="G23" s="4">
        <v>0.68300000000000005</v>
      </c>
      <c r="H23" s="4">
        <v>0.71</v>
      </c>
      <c r="J23" s="14">
        <f t="shared" ref="J23:L28" si="14">5/F23</f>
        <v>7.2886297376093285</v>
      </c>
      <c r="K23" s="14">
        <f t="shared" si="14"/>
        <v>7.3206442166910684</v>
      </c>
      <c r="L23" s="14">
        <f t="shared" si="14"/>
        <v>7.042253521126761</v>
      </c>
      <c r="N23" s="12">
        <f t="shared" ref="N23:P28" si="15">(B23-$M$5)/$M$4</f>
        <v>0.12311955555555555</v>
      </c>
      <c r="O23" s="12">
        <f t="shared" si="15"/>
        <v>0.12597533333333333</v>
      </c>
      <c r="P23" s="12">
        <f t="shared" si="15"/>
        <v>0.11531688888888889</v>
      </c>
      <c r="S23" t="s">
        <v>10</v>
      </c>
      <c r="T23">
        <f>(N23*$R$13)/$R$15</f>
        <v>1.2311955555555554</v>
      </c>
      <c r="U23">
        <f t="shared" ref="U23:U28" si="16">(O23*$R$13)/$R$15</f>
        <v>1.2597533333333333</v>
      </c>
      <c r="V23">
        <f t="shared" ref="V23:V28" si="17">(P23*$R$13)/$R$15</f>
        <v>1.1531688888888889</v>
      </c>
      <c r="X23" t="s">
        <v>10</v>
      </c>
      <c r="Y23" s="4">
        <f>AVERAGE(T23:V23)</f>
        <v>1.2147059259259259</v>
      </c>
      <c r="Z23" s="12">
        <f>STDEV(T23:V23)</f>
        <v>5.5172383158374437E-2</v>
      </c>
      <c r="AA23" s="12">
        <f>Z23/SQRT(3)</f>
        <v>3.1853790268320657E-2</v>
      </c>
      <c r="AC23" s="12"/>
      <c r="AD23">
        <f>T23/$T$23</f>
        <v>1</v>
      </c>
      <c r="AE23">
        <f>U23/$U$23</f>
        <v>1</v>
      </c>
      <c r="AF23">
        <f>V23/$V$23</f>
        <v>1</v>
      </c>
      <c r="AH23" t="s">
        <v>10</v>
      </c>
      <c r="AI23" s="4">
        <f t="shared" ref="AI23:AI28" si="18">AVERAGE(AD23:AF23)</f>
        <v>1</v>
      </c>
      <c r="AJ23" s="12">
        <f t="shared" ref="AJ23:AJ28" si="19">STDEV(AD23:AF23)</f>
        <v>0</v>
      </c>
      <c r="AK23" s="12">
        <f t="shared" ref="AK23:AK28" si="20">AJ23/SQRT(3)</f>
        <v>0</v>
      </c>
    </row>
    <row r="24" spans="1:38" x14ac:dyDescent="0.35">
      <c r="A24" s="5" t="s">
        <v>11</v>
      </c>
      <c r="B24">
        <v>627017</v>
      </c>
      <c r="C24">
        <v>581006</v>
      </c>
      <c r="D24">
        <v>621579</v>
      </c>
      <c r="F24" s="4">
        <v>0.77600000000000002</v>
      </c>
      <c r="G24" s="4">
        <v>0.749</v>
      </c>
      <c r="H24" s="4">
        <v>0.72199999999999998</v>
      </c>
      <c r="J24" s="14">
        <f t="shared" si="14"/>
        <v>6.4432989690721651</v>
      </c>
      <c r="K24" s="14">
        <f t="shared" si="14"/>
        <v>6.6755674232309747</v>
      </c>
      <c r="L24" s="14">
        <f t="shared" si="14"/>
        <v>6.9252077562326875</v>
      </c>
      <c r="N24" s="12">
        <f t="shared" si="15"/>
        <v>4.8753555555555557E-2</v>
      </c>
      <c r="O24" s="12">
        <f t="shared" si="15"/>
        <v>4.364122222222222E-2</v>
      </c>
      <c r="P24" s="12">
        <f t="shared" si="15"/>
        <v>4.8149333333333336E-2</v>
      </c>
      <c r="R24" s="5"/>
      <c r="S24" s="5" t="s">
        <v>11</v>
      </c>
      <c r="T24">
        <f t="shared" ref="T24:T28" si="21">(N24*$R$13)/$R$15</f>
        <v>0.48753555555555561</v>
      </c>
      <c r="U24">
        <f t="shared" si="16"/>
        <v>0.4364122222222222</v>
      </c>
      <c r="V24">
        <f t="shared" si="17"/>
        <v>0.48149333333333333</v>
      </c>
      <c r="X24" s="5" t="s">
        <v>11</v>
      </c>
      <c r="Y24" s="4">
        <f t="shared" ref="Y24:Y28" si="22">AVERAGE(T24:V24)</f>
        <v>0.46848037037037038</v>
      </c>
      <c r="Z24" s="12">
        <f t="shared" ref="Z24:Z28" si="23">STDEV(T24:V24)</f>
        <v>2.7935670863331055E-2</v>
      </c>
      <c r="AA24" s="12">
        <f t="shared" ref="AA24:AA28" si="24">Z24/SQRT(3)</f>
        <v>1.612866709293697E-2</v>
      </c>
      <c r="AB24" s="9">
        <f>TTEST(T23:V23,T24:V24,2,3)</f>
        <v>2.5974320918304892E-4</v>
      </c>
      <c r="AC24" s="12"/>
      <c r="AD24">
        <f t="shared" ref="AD24:AD28" si="25">T24/$T$23</f>
        <v>0.39598547392056149</v>
      </c>
      <c r="AE24">
        <f t="shared" ref="AE24:AE28" si="26">U24/$U$23</f>
        <v>0.34642672551416592</v>
      </c>
      <c r="AF24">
        <f t="shared" ref="AF24:AF28" si="27">V24/$V$23</f>
        <v>0.4175393023282703</v>
      </c>
      <c r="AH24" s="5" t="s">
        <v>11</v>
      </c>
      <c r="AI24" s="4">
        <f t="shared" si="18"/>
        <v>0.38665050058766592</v>
      </c>
      <c r="AJ24" s="12">
        <f t="shared" si="19"/>
        <v>3.6463762019707698E-2</v>
      </c>
      <c r="AK24" s="12">
        <f t="shared" si="20"/>
        <v>2.1052362817744693E-2</v>
      </c>
      <c r="AL24" s="13">
        <f>TTEST(AD23:AF23,AD24:AF24,2,3)</f>
        <v>1.1760316766449032E-3</v>
      </c>
    </row>
    <row r="25" spans="1:38" x14ac:dyDescent="0.35">
      <c r="A25" s="5" t="s">
        <v>12</v>
      </c>
      <c r="B25">
        <v>775114</v>
      </c>
      <c r="C25">
        <v>826279</v>
      </c>
      <c r="D25">
        <v>902499</v>
      </c>
      <c r="F25" s="4">
        <v>0.72499999999999998</v>
      </c>
      <c r="G25" s="4">
        <v>0.69</v>
      </c>
      <c r="H25" s="4">
        <v>0.64300000000000002</v>
      </c>
      <c r="J25" s="14">
        <f t="shared" si="14"/>
        <v>6.8965517241379315</v>
      </c>
      <c r="K25" s="14">
        <f t="shared" si="14"/>
        <v>7.2463768115942031</v>
      </c>
      <c r="L25" s="14">
        <f t="shared" si="14"/>
        <v>7.7760497667185069</v>
      </c>
      <c r="N25" s="12">
        <f t="shared" si="15"/>
        <v>6.5208777777777782E-2</v>
      </c>
      <c r="O25" s="12">
        <f t="shared" si="15"/>
        <v>7.0893777777777778E-2</v>
      </c>
      <c r="P25" s="12">
        <f t="shared" si="15"/>
        <v>7.9362666666666665E-2</v>
      </c>
      <c r="R25" s="5"/>
      <c r="S25" s="5" t="s">
        <v>12</v>
      </c>
      <c r="T25">
        <f t="shared" si="21"/>
        <v>0.65208777777777782</v>
      </c>
      <c r="U25">
        <f t="shared" si="16"/>
        <v>0.70893777777777778</v>
      </c>
      <c r="V25">
        <f t="shared" si="17"/>
        <v>0.7936266666666667</v>
      </c>
      <c r="X25" s="5" t="s">
        <v>12</v>
      </c>
      <c r="Y25" s="4">
        <f t="shared" si="22"/>
        <v>0.71821740740740747</v>
      </c>
      <c r="Z25" s="12">
        <f t="shared" si="23"/>
        <v>7.1224278947018008E-2</v>
      </c>
      <c r="AA25" s="12">
        <f t="shared" si="24"/>
        <v>4.1121356622897842E-2</v>
      </c>
      <c r="AB25" s="9">
        <f>TTEST(T23:V23,T25:V25,2,3)</f>
        <v>8.9803373936001051E-4</v>
      </c>
      <c r="AC25" s="12"/>
      <c r="AD25">
        <f t="shared" si="25"/>
        <v>0.52963785877503</v>
      </c>
      <c r="AE25">
        <f t="shared" si="26"/>
        <v>0.56275919977279509</v>
      </c>
      <c r="AF25">
        <f t="shared" si="27"/>
        <v>0.68821373375009154</v>
      </c>
      <c r="AH25" s="5" t="s">
        <v>12</v>
      </c>
      <c r="AI25" s="4">
        <f t="shared" si="18"/>
        <v>0.59353693076597225</v>
      </c>
      <c r="AJ25" s="12">
        <f t="shared" si="19"/>
        <v>8.364824310673151E-2</v>
      </c>
      <c r="AK25" s="12">
        <f t="shared" si="20"/>
        <v>4.8294335674910698E-2</v>
      </c>
      <c r="AL25" s="13">
        <f>TTEST(AD23:AF23,AD25:AF25,2,3)</f>
        <v>1.3825172418664966E-2</v>
      </c>
    </row>
    <row r="26" spans="1:38" x14ac:dyDescent="0.35">
      <c r="A26" s="5" t="s">
        <v>69</v>
      </c>
      <c r="B26">
        <v>433857</v>
      </c>
      <c r="C26">
        <v>496888</v>
      </c>
      <c r="D26">
        <v>426143</v>
      </c>
      <c r="F26" s="4">
        <v>0.73599999999999999</v>
      </c>
      <c r="G26" s="4">
        <v>0.60799999999999998</v>
      </c>
      <c r="H26" s="4">
        <v>0.81100000000000005</v>
      </c>
      <c r="J26" s="14">
        <f t="shared" si="14"/>
        <v>6.7934782608695654</v>
      </c>
      <c r="K26" s="14">
        <f t="shared" si="14"/>
        <v>8.2236842105263168</v>
      </c>
      <c r="L26" s="14">
        <f t="shared" si="14"/>
        <v>6.1652281134401967</v>
      </c>
      <c r="N26" s="12">
        <f t="shared" si="15"/>
        <v>2.7291333333333334E-2</v>
      </c>
      <c r="O26" s="12">
        <f t="shared" si="15"/>
        <v>3.4294777777777778E-2</v>
      </c>
      <c r="P26" s="12">
        <f t="shared" si="15"/>
        <v>2.6434222222222224E-2</v>
      </c>
      <c r="R26" s="5"/>
      <c r="S26" s="5" t="s">
        <v>69</v>
      </c>
      <c r="T26">
        <f t="shared" si="21"/>
        <v>0.27291333333333334</v>
      </c>
      <c r="U26">
        <f t="shared" si="16"/>
        <v>0.34294777777777774</v>
      </c>
      <c r="V26">
        <f t="shared" si="17"/>
        <v>0.26434222222222226</v>
      </c>
      <c r="X26" s="5" t="s">
        <v>69</v>
      </c>
      <c r="Y26" s="4">
        <f t="shared" si="22"/>
        <v>0.29340111111111111</v>
      </c>
      <c r="Z26" s="12">
        <f t="shared" si="23"/>
        <v>4.3122153468409946E-2</v>
      </c>
      <c r="AA26" s="12">
        <f t="shared" si="24"/>
        <v>2.489658691302284E-2</v>
      </c>
      <c r="AB26" s="9">
        <f>TTEST(T23:V23,T26:V26,2,3)</f>
        <v>3.4645870630634736E-5</v>
      </c>
      <c r="AC26" s="12"/>
      <c r="AD26">
        <f t="shared" si="25"/>
        <v>0.22166530093603692</v>
      </c>
      <c r="AE26">
        <f t="shared" si="26"/>
        <v>0.27223407051468629</v>
      </c>
      <c r="AF26">
        <f t="shared" si="27"/>
        <v>0.22923114278336412</v>
      </c>
      <c r="AH26" s="5" t="s">
        <v>69</v>
      </c>
      <c r="AI26" s="4">
        <f t="shared" si="18"/>
        <v>0.2410435047446958</v>
      </c>
      <c r="AJ26" s="12">
        <f t="shared" si="19"/>
        <v>2.7275429153429825E-2</v>
      </c>
      <c r="AK26" s="12">
        <f t="shared" si="20"/>
        <v>1.5747476363995278E-2</v>
      </c>
      <c r="AL26" s="13">
        <f>TTEST(AD23:AF23,AD26:AF26,2,3)</f>
        <v>4.3023706426136243E-4</v>
      </c>
    </row>
    <row r="27" spans="1:38" x14ac:dyDescent="0.35">
      <c r="A27" s="5" t="s">
        <v>70</v>
      </c>
      <c r="B27">
        <v>514427</v>
      </c>
      <c r="C27">
        <v>533972</v>
      </c>
      <c r="D27">
        <v>442100</v>
      </c>
      <c r="F27" s="4">
        <v>0.72199999999999998</v>
      </c>
      <c r="G27" s="4">
        <v>0.64400000000000002</v>
      </c>
      <c r="H27" s="4">
        <v>0.69899999999999995</v>
      </c>
      <c r="J27" s="14">
        <f t="shared" si="14"/>
        <v>6.9252077562326875</v>
      </c>
      <c r="K27" s="14">
        <f t="shared" si="14"/>
        <v>7.7639751552795033</v>
      </c>
      <c r="L27" s="14">
        <f t="shared" si="14"/>
        <v>7.1530758226037197</v>
      </c>
      <c r="N27" s="12">
        <f t="shared" si="15"/>
        <v>3.6243555555555557E-2</v>
      </c>
      <c r="O27" s="12">
        <f t="shared" si="15"/>
        <v>3.8415222222222226E-2</v>
      </c>
      <c r="P27" s="12">
        <f t="shared" si="15"/>
        <v>2.8207222222222224E-2</v>
      </c>
      <c r="R27" s="5"/>
      <c r="S27" s="5" t="s">
        <v>70</v>
      </c>
      <c r="T27">
        <f t="shared" si="21"/>
        <v>0.36243555555555557</v>
      </c>
      <c r="U27">
        <f t="shared" si="16"/>
        <v>0.38415222222222228</v>
      </c>
      <c r="V27">
        <f t="shared" si="17"/>
        <v>0.28207222222222222</v>
      </c>
      <c r="X27" s="5" t="s">
        <v>70</v>
      </c>
      <c r="Y27" s="4">
        <f t="shared" si="22"/>
        <v>0.34288666666666673</v>
      </c>
      <c r="Z27" s="12">
        <f t="shared" si="23"/>
        <v>5.3774537586041407E-2</v>
      </c>
      <c r="AA27" s="12">
        <f t="shared" si="24"/>
        <v>3.1046743750848656E-2</v>
      </c>
      <c r="AB27" s="9">
        <f>TTEST(T23:V23,T27:V27,2,3)</f>
        <v>4.0162367139300758E-5</v>
      </c>
      <c r="AC27" s="12"/>
      <c r="AD27">
        <f t="shared" si="25"/>
        <v>0.29437691999465748</v>
      </c>
      <c r="AE27">
        <f t="shared" si="26"/>
        <v>0.30494241377059711</v>
      </c>
      <c r="AF27">
        <f t="shared" si="27"/>
        <v>0.24460616735334131</v>
      </c>
      <c r="AH27" s="5" t="s">
        <v>70</v>
      </c>
      <c r="AI27" s="4">
        <f t="shared" si="18"/>
        <v>0.28130850037286531</v>
      </c>
      <c r="AJ27" s="12">
        <f t="shared" si="19"/>
        <v>3.2221163099574561E-2</v>
      </c>
      <c r="AK27" s="12">
        <f t="shared" si="20"/>
        <v>1.8602897189142209E-2</v>
      </c>
      <c r="AL27" s="13">
        <f>TTEST(AD23:AF23,AD27:AF27,2,3)</f>
        <v>6.693294835715066E-4</v>
      </c>
    </row>
    <row r="28" spans="1:38" x14ac:dyDescent="0.35">
      <c r="A28" s="5" t="s">
        <v>13</v>
      </c>
      <c r="B28">
        <v>341442</v>
      </c>
      <c r="C28">
        <v>323845</v>
      </c>
      <c r="D28">
        <v>340642</v>
      </c>
      <c r="F28" s="4">
        <v>0.746</v>
      </c>
      <c r="G28" s="4">
        <v>0.76900000000000002</v>
      </c>
      <c r="H28" s="4">
        <v>0.80600000000000005</v>
      </c>
      <c r="J28" s="14">
        <f t="shared" si="14"/>
        <v>6.7024128686327078</v>
      </c>
      <c r="K28" s="14">
        <f t="shared" si="14"/>
        <v>6.5019505851755524</v>
      </c>
      <c r="L28" s="14">
        <f t="shared" si="14"/>
        <v>6.2034739454094288</v>
      </c>
      <c r="N28" s="12">
        <f t="shared" si="15"/>
        <v>1.7023E-2</v>
      </c>
      <c r="O28" s="12">
        <f t="shared" si="15"/>
        <v>1.5067777777777777E-2</v>
      </c>
      <c r="P28" s="12">
        <f t="shared" si="15"/>
        <v>1.6934111111111112E-2</v>
      </c>
      <c r="R28" s="5"/>
      <c r="S28" s="5" t="s">
        <v>13</v>
      </c>
      <c r="T28">
        <f t="shared" si="21"/>
        <v>0.17022999999999999</v>
      </c>
      <c r="U28">
        <f t="shared" si="16"/>
        <v>0.15067777777777777</v>
      </c>
      <c r="V28">
        <f t="shared" si="17"/>
        <v>0.16934111111111111</v>
      </c>
      <c r="X28" s="5" t="s">
        <v>13</v>
      </c>
      <c r="Y28" s="4">
        <f t="shared" si="22"/>
        <v>0.16341629629629631</v>
      </c>
      <c r="Z28" s="12">
        <f t="shared" si="23"/>
        <v>1.1040829742332638E-2</v>
      </c>
      <c r="AA28" s="12">
        <f t="shared" si="24"/>
        <v>6.3744260238125759E-3</v>
      </c>
      <c r="AB28" s="9">
        <f>TTEST(T23:V23,T28:V28,2,3)</f>
        <v>6.0928979979284572E-4</v>
      </c>
      <c r="AC28" s="12"/>
      <c r="AD28">
        <f t="shared" si="25"/>
        <v>0.13826398189293876</v>
      </c>
      <c r="AE28">
        <f t="shared" si="26"/>
        <v>0.11960895342827256</v>
      </c>
      <c r="AF28">
        <f t="shared" si="27"/>
        <v>0.14684849092163429</v>
      </c>
      <c r="AH28" s="5" t="s">
        <v>13</v>
      </c>
      <c r="AI28" s="4">
        <f t="shared" si="18"/>
        <v>0.13490714208094853</v>
      </c>
      <c r="AJ28" s="12">
        <f t="shared" si="19"/>
        <v>1.3926571037250585E-2</v>
      </c>
      <c r="AK28" s="12">
        <f t="shared" si="20"/>
        <v>8.0405095372450709E-3</v>
      </c>
      <c r="AL28" s="13">
        <f>TTEST(AD23:AF23,AD28:AF28,2,3)</f>
        <v>8.6374474654047712E-5</v>
      </c>
    </row>
    <row r="29" spans="1:38" ht="15.5" x14ac:dyDescent="0.35">
      <c r="F29" s="15"/>
      <c r="G29" s="15"/>
      <c r="H29" s="15"/>
      <c r="N29" s="11"/>
      <c r="O29" s="11"/>
      <c r="P29" s="11"/>
    </row>
    <row r="32" spans="1:38" x14ac:dyDescent="0.35">
      <c r="D32" t="s">
        <v>45</v>
      </c>
    </row>
    <row r="33" spans="1:17" x14ac:dyDescent="0.35">
      <c r="D33" t="s">
        <v>24</v>
      </c>
      <c r="E33" t="s">
        <v>24</v>
      </c>
      <c r="F33" t="s">
        <v>37</v>
      </c>
      <c r="G33" t="s">
        <v>47</v>
      </c>
    </row>
    <row r="34" spans="1:17" x14ac:dyDescent="0.35">
      <c r="C34" t="s">
        <v>9</v>
      </c>
      <c r="D34" t="s">
        <v>37</v>
      </c>
      <c r="E34" t="s">
        <v>47</v>
      </c>
      <c r="F34" t="s">
        <v>17</v>
      </c>
      <c r="G34" t="s">
        <v>17</v>
      </c>
    </row>
    <row r="35" spans="1:17" x14ac:dyDescent="0.35">
      <c r="C35" t="s">
        <v>10</v>
      </c>
      <c r="D35">
        <v>2.2800866666666666</v>
      </c>
      <c r="E35">
        <v>1.2147059259259259</v>
      </c>
      <c r="F35">
        <v>4.7416146782717071E-2</v>
      </c>
      <c r="G35">
        <v>3.1853790268320657E-2</v>
      </c>
    </row>
    <row r="36" spans="1:17" x14ac:dyDescent="0.35">
      <c r="C36" s="5" t="s">
        <v>11</v>
      </c>
      <c r="D36">
        <v>1.683208888888889</v>
      </c>
      <c r="E36">
        <v>0.46848037037037038</v>
      </c>
      <c r="F36">
        <v>6.2717217292032126E-2</v>
      </c>
      <c r="G36">
        <v>1.612866709293697E-2</v>
      </c>
    </row>
    <row r="37" spans="1:17" x14ac:dyDescent="0.35">
      <c r="C37" s="5" t="s">
        <v>12</v>
      </c>
      <c r="D37">
        <v>3.7755555555555556</v>
      </c>
      <c r="E37">
        <v>0.71821740740740747</v>
      </c>
      <c r="F37" s="1">
        <v>0.16747239970257738</v>
      </c>
      <c r="G37">
        <v>4.1121356622897842E-2</v>
      </c>
      <c r="H37" s="1"/>
      <c r="J37" s="1"/>
      <c r="K37" s="1"/>
      <c r="L37" s="1"/>
    </row>
    <row r="38" spans="1:17" x14ac:dyDescent="0.35">
      <c r="C38" s="5" t="s">
        <v>69</v>
      </c>
      <c r="D38">
        <v>0.78477740740740742</v>
      </c>
      <c r="E38">
        <v>0.29340111111111111</v>
      </c>
      <c r="F38">
        <v>5.5718387528527341E-2</v>
      </c>
      <c r="G38">
        <v>2.489658691302284E-2</v>
      </c>
    </row>
    <row r="39" spans="1:17" x14ac:dyDescent="0.35">
      <c r="C39" s="5" t="s">
        <v>70</v>
      </c>
      <c r="D39">
        <v>1.1276422222222222</v>
      </c>
      <c r="E39">
        <v>0.34288666666666673</v>
      </c>
      <c r="F39">
        <v>1.2017296998930059E-2</v>
      </c>
      <c r="G39">
        <v>3.1046743750848656E-2</v>
      </c>
      <c r="N39" s="14"/>
      <c r="P39" s="12"/>
    </row>
    <row r="40" spans="1:17" x14ac:dyDescent="0.35">
      <c r="A40" s="5"/>
      <c r="C40" s="5" t="s">
        <v>13</v>
      </c>
      <c r="D40">
        <v>0.84765666666666684</v>
      </c>
      <c r="E40">
        <v>0.16341629629629631</v>
      </c>
      <c r="F40">
        <v>5.8018675753708782E-2</v>
      </c>
      <c r="G40">
        <v>6.3744260238125759E-3</v>
      </c>
      <c r="M40" s="5"/>
      <c r="N40" s="14"/>
      <c r="P40" s="12"/>
      <c r="Q40" s="13"/>
    </row>
    <row r="41" spans="1:17" x14ac:dyDescent="0.35">
      <c r="A41" s="5"/>
      <c r="M41" s="5"/>
      <c r="N41" s="14"/>
      <c r="P41" s="12"/>
      <c r="Q41" s="13"/>
    </row>
    <row r="42" spans="1:17" x14ac:dyDescent="0.35">
      <c r="A42" s="5"/>
      <c r="M42" s="5"/>
      <c r="N42" s="14"/>
      <c r="P42" s="12"/>
      <c r="Q42" s="13"/>
    </row>
    <row r="43" spans="1:17" x14ac:dyDescent="0.35">
      <c r="A43" s="5"/>
      <c r="M43" s="5"/>
      <c r="N43" s="14"/>
      <c r="P43" s="12"/>
      <c r="Q43" s="13"/>
    </row>
    <row r="44" spans="1:17" x14ac:dyDescent="0.35">
      <c r="A44" s="5"/>
      <c r="M44" s="5"/>
      <c r="N44" s="14"/>
      <c r="P44" s="12"/>
      <c r="Q44" s="13"/>
    </row>
    <row r="47" spans="1:17" x14ac:dyDescent="0.35">
      <c r="M47" s="14"/>
    </row>
    <row r="48" spans="1:17" x14ac:dyDescent="0.35">
      <c r="L48" s="5"/>
      <c r="M48" s="14"/>
    </row>
    <row r="49" spans="12:13" x14ac:dyDescent="0.35">
      <c r="L49" s="5"/>
      <c r="M49" s="14"/>
    </row>
    <row r="50" spans="12:13" x14ac:dyDescent="0.35">
      <c r="L50" s="5"/>
      <c r="M50" s="14"/>
    </row>
    <row r="51" spans="12:13" x14ac:dyDescent="0.35">
      <c r="L51" s="5"/>
      <c r="M51" s="14"/>
    </row>
    <row r="52" spans="12:13" x14ac:dyDescent="0.35">
      <c r="L52" s="5"/>
      <c r="M52" s="14"/>
    </row>
  </sheetData>
  <mergeCells count="19">
    <mergeCell ref="Y21:AA21"/>
    <mergeCell ref="AD21:AF21"/>
    <mergeCell ref="B21:D21"/>
    <mergeCell ref="F21:H21"/>
    <mergeCell ref="J21:L21"/>
    <mergeCell ref="N21:P21"/>
    <mergeCell ref="T21:V21"/>
    <mergeCell ref="T12:V12"/>
    <mergeCell ref="N20:P20"/>
    <mergeCell ref="J3:J5"/>
    <mergeCell ref="J6:J8"/>
    <mergeCell ref="AD12:AF12"/>
    <mergeCell ref="Y12:AA12"/>
    <mergeCell ref="W20:Y20"/>
    <mergeCell ref="B12:D12"/>
    <mergeCell ref="F12:H12"/>
    <mergeCell ref="J12:L12"/>
    <mergeCell ref="N12:P12"/>
    <mergeCell ref="B11:D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4B21D-629B-4A0B-B456-1CEBB136B2BD}">
  <dimension ref="B1:P18"/>
  <sheetViews>
    <sheetView workbookViewId="0">
      <selection activeCell="T8" sqref="T8"/>
    </sheetView>
  </sheetViews>
  <sheetFormatPr defaultRowHeight="14.5" x14ac:dyDescent="0.35"/>
  <cols>
    <col min="7" max="7" width="11.1796875" customWidth="1"/>
    <col min="11" max="11" width="11.81640625" customWidth="1"/>
    <col min="14" max="14" width="14.81640625" customWidth="1"/>
  </cols>
  <sheetData>
    <row r="1" spans="2:16" x14ac:dyDescent="0.35">
      <c r="C1" s="38" t="s">
        <v>46</v>
      </c>
      <c r="D1" s="38"/>
      <c r="E1" s="38"/>
    </row>
    <row r="2" spans="2:16" x14ac:dyDescent="0.35">
      <c r="C2" t="s">
        <v>57</v>
      </c>
      <c r="H2" t="s">
        <v>58</v>
      </c>
      <c r="L2" t="s">
        <v>59</v>
      </c>
    </row>
    <row r="3" spans="2:16" x14ac:dyDescent="0.35">
      <c r="B3" t="s">
        <v>9</v>
      </c>
      <c r="C3" t="s">
        <v>3</v>
      </c>
      <c r="D3" t="s">
        <v>6</v>
      </c>
      <c r="E3" t="s">
        <v>8</v>
      </c>
      <c r="G3" t="s">
        <v>9</v>
      </c>
      <c r="H3" t="s">
        <v>3</v>
      </c>
      <c r="I3" t="s">
        <v>6</v>
      </c>
      <c r="J3" t="s">
        <v>8</v>
      </c>
      <c r="K3" t="s">
        <v>9</v>
      </c>
      <c r="L3" t="s">
        <v>24</v>
      </c>
      <c r="M3" t="s">
        <v>16</v>
      </c>
      <c r="N3" t="s">
        <v>17</v>
      </c>
      <c r="O3" t="s">
        <v>15</v>
      </c>
    </row>
    <row r="4" spans="2:16" x14ac:dyDescent="0.35">
      <c r="B4" t="s">
        <v>10</v>
      </c>
      <c r="C4">
        <v>2.3727866666666668</v>
      </c>
      <c r="D4">
        <v>2.2164188888888887</v>
      </c>
      <c r="E4">
        <v>2.2510544444444447</v>
      </c>
      <c r="G4" t="s">
        <v>10</v>
      </c>
      <c r="H4">
        <f>(C4-C13)/C4</f>
        <v>0.48111831002272071</v>
      </c>
      <c r="I4">
        <f t="shared" ref="I4:J9" si="0">(D4-D13)/D4</f>
        <v>0.43162669310905427</v>
      </c>
      <c r="J4">
        <f t="shared" si="0"/>
        <v>0.48772056947139347</v>
      </c>
      <c r="K4" t="s">
        <v>10</v>
      </c>
      <c r="L4">
        <f>AVERAGE(H4:J4)</f>
        <v>0.46682185753438948</v>
      </c>
      <c r="M4">
        <f>STDEV(H4:J4)</f>
        <v>3.0658149922193335E-2</v>
      </c>
      <c r="N4">
        <f>M4/SQRT(3)</f>
        <v>1.7700491110434226E-2</v>
      </c>
      <c r="O4" t="s">
        <v>18</v>
      </c>
    </row>
    <row r="5" spans="2:16" x14ac:dyDescent="0.35">
      <c r="B5" s="5" t="s">
        <v>11</v>
      </c>
      <c r="C5">
        <v>1.8008066666666669</v>
      </c>
      <c r="D5">
        <v>1.5866155555555557</v>
      </c>
      <c r="E5">
        <v>1.6622044444444444</v>
      </c>
      <c r="G5" s="5" t="s">
        <v>11</v>
      </c>
      <c r="H5">
        <f t="shared" ref="H5:H9" si="1">(C5-C14)/C5</f>
        <v>0.72926824151645619</v>
      </c>
      <c r="I5">
        <f t="shared" si="0"/>
        <v>0.72494141968158643</v>
      </c>
      <c r="J5">
        <f t="shared" si="0"/>
        <v>0.7103284527107242</v>
      </c>
      <c r="K5" s="5" t="s">
        <v>11</v>
      </c>
      <c r="L5">
        <f t="shared" ref="L5:L18" si="2">AVERAGE(H5:J5)</f>
        <v>0.72151270463625561</v>
      </c>
      <c r="M5">
        <f t="shared" ref="M5:M18" si="3">STDEV(H5:J5)</f>
        <v>9.9245133456503133E-3</v>
      </c>
      <c r="N5">
        <f t="shared" ref="N5:N18" si="4">M5/SQRT(3)</f>
        <v>5.7299204516872418E-3</v>
      </c>
      <c r="O5" s="13">
        <f>TTEST(H4:J4,H5:J5,2,3)</f>
        <v>2.3973552849506051E-3</v>
      </c>
      <c r="P5" t="s">
        <v>60</v>
      </c>
    </row>
    <row r="6" spans="2:16" x14ac:dyDescent="0.35">
      <c r="B6" s="5" t="s">
        <v>12</v>
      </c>
      <c r="C6">
        <v>3.8596055555555551</v>
      </c>
      <c r="D6">
        <v>4.0143199999999997</v>
      </c>
      <c r="E6">
        <v>3.4527411111111115</v>
      </c>
      <c r="G6" s="5" t="s">
        <v>12</v>
      </c>
      <c r="H6">
        <f t="shared" si="1"/>
        <v>0.83104807773966538</v>
      </c>
      <c r="I6">
        <f t="shared" si="0"/>
        <v>0.82339779146212111</v>
      </c>
      <c r="J6">
        <f t="shared" si="0"/>
        <v>0.77014590983588882</v>
      </c>
      <c r="K6" s="5" t="s">
        <v>12</v>
      </c>
      <c r="L6">
        <f t="shared" si="2"/>
        <v>0.80819725967922507</v>
      </c>
      <c r="M6">
        <f t="shared" si="3"/>
        <v>3.3174698773418748E-2</v>
      </c>
      <c r="N6">
        <f t="shared" si="4"/>
        <v>1.9153421267118064E-2</v>
      </c>
      <c r="O6" s="13">
        <f>TTEST(H4:J4,H6:J6,2,3)</f>
        <v>2.0412595933147357E-4</v>
      </c>
      <c r="P6" t="s">
        <v>61</v>
      </c>
    </row>
    <row r="7" spans="2:16" x14ac:dyDescent="0.35">
      <c r="B7" s="5" t="s">
        <v>69</v>
      </c>
      <c r="C7">
        <v>0.77965333333333331</v>
      </c>
      <c r="D7">
        <v>0.88374444444444455</v>
      </c>
      <c r="E7">
        <v>0.69093444444444452</v>
      </c>
      <c r="G7" s="5" t="s">
        <v>69</v>
      </c>
      <c r="H7">
        <f t="shared" si="1"/>
        <v>0.64995553579368603</v>
      </c>
      <c r="I7">
        <f t="shared" si="0"/>
        <v>0.61193784025044962</v>
      </c>
      <c r="J7">
        <f t="shared" si="0"/>
        <v>0.61741345456475205</v>
      </c>
      <c r="K7" s="5" t="s">
        <v>69</v>
      </c>
      <c r="L7">
        <f t="shared" si="2"/>
        <v>0.62643561020296257</v>
      </c>
      <c r="M7">
        <f t="shared" si="3"/>
        <v>2.0552025760849586E-2</v>
      </c>
      <c r="N7">
        <f t="shared" si="4"/>
        <v>1.1865717605418633E-2</v>
      </c>
      <c r="O7" s="13">
        <f>TTEST(H4:J4,H7:J7,2,3)</f>
        <v>2.8513280714031323E-3</v>
      </c>
      <c r="P7" t="s">
        <v>73</v>
      </c>
    </row>
    <row r="8" spans="2:16" x14ac:dyDescent="0.35">
      <c r="B8" s="5" t="s">
        <v>70</v>
      </c>
      <c r="C8">
        <v>1.1487799999999999</v>
      </c>
      <c r="D8">
        <v>1.1071666666666666</v>
      </c>
      <c r="E8">
        <v>1.1269800000000001</v>
      </c>
      <c r="G8" s="5" t="s">
        <v>70</v>
      </c>
      <c r="H8">
        <f t="shared" si="1"/>
        <v>0.68450394718261487</v>
      </c>
      <c r="I8">
        <f t="shared" si="0"/>
        <v>0.65303126097646647</v>
      </c>
      <c r="J8">
        <f t="shared" si="0"/>
        <v>0.74970964682405872</v>
      </c>
      <c r="K8" s="5" t="s">
        <v>70</v>
      </c>
      <c r="L8">
        <f t="shared" si="2"/>
        <v>0.69574828499438013</v>
      </c>
      <c r="M8">
        <f t="shared" si="3"/>
        <v>4.9310282113802589E-2</v>
      </c>
      <c r="N8">
        <f t="shared" si="4"/>
        <v>2.8469304652220317E-2</v>
      </c>
      <c r="O8" s="13">
        <f>TTEST(H4:J4,H8:J8,2,3)</f>
        <v>4.4957663375301861E-3</v>
      </c>
      <c r="P8" t="s">
        <v>74</v>
      </c>
    </row>
    <row r="9" spans="2:16" x14ac:dyDescent="0.35">
      <c r="B9" s="5" t="s">
        <v>13</v>
      </c>
      <c r="C9">
        <v>0.96219333333333346</v>
      </c>
      <c r="D9">
        <v>0.80649777777777776</v>
      </c>
      <c r="E9">
        <v>0.77427888888888896</v>
      </c>
      <c r="G9" s="5" t="s">
        <v>13</v>
      </c>
      <c r="H9">
        <f t="shared" si="1"/>
        <v>0.82308129343375214</v>
      </c>
      <c r="I9">
        <f t="shared" si="0"/>
        <v>0.81317025052077019</v>
      </c>
      <c r="J9">
        <f t="shared" si="0"/>
        <v>0.78129184000596963</v>
      </c>
      <c r="K9" s="5" t="s">
        <v>13</v>
      </c>
      <c r="L9">
        <f t="shared" si="2"/>
        <v>0.80584779465349732</v>
      </c>
      <c r="M9">
        <f t="shared" si="3"/>
        <v>2.1835827769844676E-2</v>
      </c>
      <c r="N9">
        <f t="shared" si="4"/>
        <v>1.260692104089813E-2</v>
      </c>
      <c r="O9" s="13">
        <f>TTEST(H4:J4,H9:J9,2,3)</f>
        <v>1.9059671505644812E-4</v>
      </c>
      <c r="P9" t="s">
        <v>62</v>
      </c>
    </row>
    <row r="10" spans="2:16" ht="15.5" x14ac:dyDescent="0.35">
      <c r="B10" s="27"/>
      <c r="C10" s="37" t="s">
        <v>36</v>
      </c>
      <c r="D10" s="37"/>
      <c r="E10" s="37"/>
      <c r="O10" s="10" t="s">
        <v>21</v>
      </c>
      <c r="P10" t="s">
        <v>65</v>
      </c>
    </row>
    <row r="11" spans="2:16" x14ac:dyDescent="0.35">
      <c r="C11" t="s">
        <v>57</v>
      </c>
      <c r="H11" t="s">
        <v>63</v>
      </c>
      <c r="O11" s="10" t="s">
        <v>20</v>
      </c>
      <c r="P11" t="s">
        <v>19</v>
      </c>
    </row>
    <row r="12" spans="2:16" x14ac:dyDescent="0.35">
      <c r="B12" t="s">
        <v>9</v>
      </c>
      <c r="C12" t="s">
        <v>3</v>
      </c>
      <c r="D12" t="s">
        <v>6</v>
      </c>
      <c r="E12" t="s">
        <v>8</v>
      </c>
      <c r="G12" t="s">
        <v>9</v>
      </c>
      <c r="H12" t="s">
        <v>3</v>
      </c>
      <c r="I12" t="s">
        <v>6</v>
      </c>
      <c r="J12" t="s">
        <v>8</v>
      </c>
      <c r="K12" t="s">
        <v>9</v>
      </c>
      <c r="L12" t="s">
        <v>64</v>
      </c>
      <c r="M12" t="s">
        <v>16</v>
      </c>
      <c r="N12" t="s">
        <v>17</v>
      </c>
      <c r="O12" t="s">
        <v>15</v>
      </c>
      <c r="P12" t="s">
        <v>18</v>
      </c>
    </row>
    <row r="13" spans="2:16" x14ac:dyDescent="0.35">
      <c r="B13" t="s">
        <v>10</v>
      </c>
      <c r="C13">
        <v>1.2311955555555554</v>
      </c>
      <c r="D13">
        <v>1.2597533333333333</v>
      </c>
      <c r="E13">
        <v>1.1531688888888889</v>
      </c>
      <c r="G13" t="s">
        <v>10</v>
      </c>
      <c r="H13">
        <f>H4/$H$4</f>
        <v>1</v>
      </c>
      <c r="I13">
        <f>I4/$I$4</f>
        <v>1</v>
      </c>
      <c r="J13">
        <f>J4/$J$4</f>
        <v>1</v>
      </c>
      <c r="K13" t="s">
        <v>10</v>
      </c>
      <c r="L13">
        <f t="shared" si="2"/>
        <v>1</v>
      </c>
      <c r="M13">
        <f t="shared" si="3"/>
        <v>0</v>
      </c>
      <c r="N13">
        <f t="shared" si="4"/>
        <v>0</v>
      </c>
      <c r="O13" t="s">
        <v>18</v>
      </c>
    </row>
    <row r="14" spans="2:16" x14ac:dyDescent="0.35">
      <c r="B14" s="5" t="s">
        <v>11</v>
      </c>
      <c r="C14">
        <v>0.48753555555555561</v>
      </c>
      <c r="D14">
        <v>0.4364122222222222</v>
      </c>
      <c r="E14">
        <v>0.48149333333333333</v>
      </c>
      <c r="G14" s="5" t="s">
        <v>11</v>
      </c>
      <c r="H14">
        <f t="shared" ref="H14:H18" si="5">H5/$H$4</f>
        <v>1.5157773593817634</v>
      </c>
      <c r="I14">
        <f t="shared" ref="I14:I18" si="6">I5/$I$4</f>
        <v>1.6795565039311033</v>
      </c>
      <c r="J14">
        <f t="shared" ref="J14:J18" si="7">J5/$J$4</f>
        <v>1.4564250457605263</v>
      </c>
      <c r="K14" s="5" t="s">
        <v>11</v>
      </c>
      <c r="L14">
        <f t="shared" si="2"/>
        <v>1.5505863030244644</v>
      </c>
      <c r="M14">
        <f t="shared" si="3"/>
        <v>0.11556668561688761</v>
      </c>
      <c r="N14">
        <f t="shared" si="4"/>
        <v>6.6722457050262918E-2</v>
      </c>
      <c r="O14" s="12">
        <f>TTEST(H13:J13,H14:J14,2,3)</f>
        <v>1.4369869986380297E-2</v>
      </c>
      <c r="P14" t="s">
        <v>60</v>
      </c>
    </row>
    <row r="15" spans="2:16" x14ac:dyDescent="0.35">
      <c r="B15" s="5" t="s">
        <v>12</v>
      </c>
      <c r="C15">
        <v>0.65208777777777782</v>
      </c>
      <c r="D15">
        <v>0.70893777777777778</v>
      </c>
      <c r="E15">
        <v>0.7936266666666667</v>
      </c>
      <c r="G15" s="5" t="s">
        <v>12</v>
      </c>
      <c r="H15">
        <f t="shared" si="5"/>
        <v>1.7273258165967937</v>
      </c>
      <c r="I15">
        <f t="shared" si="6"/>
        <v>1.9076618860874817</v>
      </c>
      <c r="J15">
        <f t="shared" si="7"/>
        <v>1.5790720302623213</v>
      </c>
      <c r="K15" s="5" t="s">
        <v>12</v>
      </c>
      <c r="L15">
        <f t="shared" si="2"/>
        <v>1.7380199109821988</v>
      </c>
      <c r="M15">
        <f t="shared" si="3"/>
        <v>0.16455575370932149</v>
      </c>
      <c r="N15">
        <f t="shared" si="4"/>
        <v>9.500630870077853E-2</v>
      </c>
      <c r="O15" s="12">
        <f>TTEST(H13:J13,H15:J15,2,3)</f>
        <v>1.6170885747673173E-2</v>
      </c>
      <c r="P15" t="s">
        <v>61</v>
      </c>
    </row>
    <row r="16" spans="2:16" x14ac:dyDescent="0.35">
      <c r="B16" s="5" t="s">
        <v>69</v>
      </c>
      <c r="C16">
        <v>0.27291333333333334</v>
      </c>
      <c r="D16">
        <v>0.34294777777777774</v>
      </c>
      <c r="E16">
        <v>0.26434222222222226</v>
      </c>
      <c r="G16" s="5" t="s">
        <v>69</v>
      </c>
      <c r="H16">
        <f t="shared" si="5"/>
        <v>1.3509266270971729</v>
      </c>
      <c r="I16">
        <f t="shared" si="6"/>
        <v>1.4177479058178595</v>
      </c>
      <c r="J16">
        <f t="shared" si="7"/>
        <v>1.2659163734552423</v>
      </c>
      <c r="K16" s="5" t="s">
        <v>69</v>
      </c>
      <c r="L16">
        <f t="shared" si="2"/>
        <v>1.3448636354567582</v>
      </c>
      <c r="M16">
        <f t="shared" si="3"/>
        <v>7.6097131717423605E-2</v>
      </c>
      <c r="N16">
        <f t="shared" si="4"/>
        <v>4.3934699481612931E-2</v>
      </c>
      <c r="O16" s="12">
        <f>TTEST(H13:J13,H16:J16,2,3)</f>
        <v>1.584534478583385E-2</v>
      </c>
      <c r="P16" t="s">
        <v>73</v>
      </c>
    </row>
    <row r="17" spans="2:16" x14ac:dyDescent="0.35">
      <c r="B17" s="5" t="s">
        <v>70</v>
      </c>
      <c r="C17">
        <v>0.36243555555555557</v>
      </c>
      <c r="D17">
        <v>0.38415222222222228</v>
      </c>
      <c r="E17">
        <v>0.28207222222222222</v>
      </c>
      <c r="G17" s="5" t="s">
        <v>70</v>
      </c>
      <c r="H17">
        <f t="shared" si="5"/>
        <v>1.4227351836813056</v>
      </c>
      <c r="I17">
        <f t="shared" si="6"/>
        <v>1.5129538358080008</v>
      </c>
      <c r="J17">
        <f t="shared" si="7"/>
        <v>1.5371704491295437</v>
      </c>
      <c r="K17" s="5" t="s">
        <v>70</v>
      </c>
      <c r="L17">
        <f t="shared" si="2"/>
        <v>1.4909531562062834</v>
      </c>
      <c r="M17">
        <f t="shared" si="3"/>
        <v>6.0306549575939512E-2</v>
      </c>
      <c r="N17">
        <f t="shared" si="4"/>
        <v>3.4818002631566189E-2</v>
      </c>
      <c r="O17" s="12">
        <f>TTEST(H13:J13,H17:J17,2,3)</f>
        <v>4.991903226598763E-3</v>
      </c>
      <c r="P17" t="s">
        <v>74</v>
      </c>
    </row>
    <row r="18" spans="2:16" x14ac:dyDescent="0.35">
      <c r="B18" s="5" t="s">
        <v>13</v>
      </c>
      <c r="C18">
        <v>0.17022999999999999</v>
      </c>
      <c r="D18">
        <v>0.15067777777777777</v>
      </c>
      <c r="E18">
        <v>0.16934111111111111</v>
      </c>
      <c r="G18" s="5" t="s">
        <v>13</v>
      </c>
      <c r="H18">
        <f t="shared" si="5"/>
        <v>1.7107669283983025</v>
      </c>
      <c r="I18">
        <f t="shared" si="6"/>
        <v>1.8839665467939806</v>
      </c>
      <c r="J18">
        <f t="shared" si="7"/>
        <v>1.6019251368724468</v>
      </c>
      <c r="K18" s="5" t="s">
        <v>13</v>
      </c>
      <c r="L18">
        <f t="shared" si="2"/>
        <v>1.7322195373549099</v>
      </c>
      <c r="M18">
        <f t="shared" si="3"/>
        <v>0.14223923527253479</v>
      </c>
      <c r="N18">
        <f t="shared" si="4"/>
        <v>8.2121860773924485E-2</v>
      </c>
      <c r="O18" s="12">
        <f>TTEST(H13:J13,H18:J18,2,3)</f>
        <v>1.234621003767075E-2</v>
      </c>
      <c r="P18" t="s">
        <v>62</v>
      </c>
    </row>
  </sheetData>
  <mergeCells count="2">
    <mergeCell ref="C10:E10"/>
    <mergeCell ref="C1:E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F4949-F82D-4033-8612-07BE592793D8}">
  <dimension ref="A2:N17"/>
  <sheetViews>
    <sheetView workbookViewId="0">
      <selection activeCell="Q15" sqref="Q15"/>
    </sheetView>
  </sheetViews>
  <sheetFormatPr defaultRowHeight="14.5" x14ac:dyDescent="0.35"/>
  <cols>
    <col min="2" max="2" width="11.54296875" customWidth="1"/>
    <col min="12" max="12" width="8.81640625" customWidth="1"/>
    <col min="13" max="13" width="9.453125" customWidth="1"/>
  </cols>
  <sheetData>
    <row r="2" spans="1:14" x14ac:dyDescent="0.35">
      <c r="C2" s="6">
        <v>1</v>
      </c>
      <c r="D2" s="6">
        <v>2</v>
      </c>
      <c r="E2" s="6">
        <v>3</v>
      </c>
      <c r="F2" s="6">
        <v>4</v>
      </c>
      <c r="G2" s="6">
        <v>5</v>
      </c>
      <c r="H2" s="6">
        <v>6</v>
      </c>
      <c r="I2" s="6">
        <v>7</v>
      </c>
      <c r="J2" s="6">
        <v>8</v>
      </c>
      <c r="K2" s="6">
        <v>9</v>
      </c>
      <c r="L2" s="6">
        <v>10</v>
      </c>
      <c r="M2" s="6">
        <v>11</v>
      </c>
    </row>
    <row r="3" spans="1:14" x14ac:dyDescent="0.35">
      <c r="A3" t="s">
        <v>22</v>
      </c>
      <c r="C3" s="6">
        <v>485</v>
      </c>
      <c r="D3" s="6">
        <v>87658</v>
      </c>
      <c r="E3" s="6">
        <v>193905</v>
      </c>
      <c r="F3" s="6">
        <v>455628</v>
      </c>
      <c r="G3" s="6">
        <v>999268</v>
      </c>
      <c r="H3" s="6">
        <v>2018881</v>
      </c>
      <c r="I3" s="6">
        <v>3994406</v>
      </c>
      <c r="J3" s="6">
        <v>5840131</v>
      </c>
      <c r="K3" s="6">
        <v>7683602</v>
      </c>
      <c r="L3" s="6">
        <v>9235974</v>
      </c>
      <c r="M3" s="6">
        <v>17574618</v>
      </c>
      <c r="N3" t="s">
        <v>22</v>
      </c>
    </row>
    <row r="4" spans="1:14" x14ac:dyDescent="0.35">
      <c r="A4" t="s">
        <v>23</v>
      </c>
      <c r="C4" s="6">
        <v>0</v>
      </c>
      <c r="D4" s="6">
        <v>0.01</v>
      </c>
      <c r="E4" s="6">
        <v>0.02</v>
      </c>
      <c r="F4" s="6">
        <v>0.05</v>
      </c>
      <c r="G4" s="6">
        <v>0.1</v>
      </c>
      <c r="H4" s="6">
        <v>0.2</v>
      </c>
      <c r="I4" s="6">
        <v>0.4</v>
      </c>
      <c r="J4" s="6">
        <v>0.6</v>
      </c>
      <c r="K4" s="6">
        <v>0.8</v>
      </c>
      <c r="L4" s="6">
        <v>1</v>
      </c>
      <c r="M4" s="6">
        <v>2</v>
      </c>
      <c r="N4" t="s">
        <v>23</v>
      </c>
    </row>
    <row r="6" spans="1:14" x14ac:dyDescent="0.35">
      <c r="B6" s="10" t="s">
        <v>24</v>
      </c>
      <c r="C6" t="s">
        <v>22</v>
      </c>
      <c r="M6" t="s">
        <v>4</v>
      </c>
      <c r="N6">
        <v>9000000</v>
      </c>
    </row>
    <row r="7" spans="1:14" x14ac:dyDescent="0.35">
      <c r="B7">
        <v>0</v>
      </c>
      <c r="C7">
        <v>485</v>
      </c>
      <c r="M7" t="s">
        <v>7</v>
      </c>
      <c r="N7">
        <v>188235</v>
      </c>
    </row>
    <row r="8" spans="1:14" x14ac:dyDescent="0.35">
      <c r="B8">
        <v>0.01</v>
      </c>
      <c r="C8">
        <v>87658</v>
      </c>
    </row>
    <row r="9" spans="1:14" x14ac:dyDescent="0.35">
      <c r="B9">
        <v>0.02</v>
      </c>
      <c r="C9">
        <v>193905</v>
      </c>
    </row>
    <row r="10" spans="1:14" x14ac:dyDescent="0.35">
      <c r="B10">
        <v>0.05</v>
      </c>
      <c r="C10">
        <v>455628</v>
      </c>
    </row>
    <row r="11" spans="1:14" x14ac:dyDescent="0.35">
      <c r="B11">
        <v>0.1</v>
      </c>
      <c r="C11">
        <v>999268</v>
      </c>
    </row>
    <row r="12" spans="1:14" x14ac:dyDescent="0.35">
      <c r="B12">
        <v>0.2</v>
      </c>
      <c r="C12">
        <v>2018881</v>
      </c>
    </row>
    <row r="13" spans="1:14" x14ac:dyDescent="0.35">
      <c r="B13">
        <v>0.4</v>
      </c>
      <c r="C13">
        <v>3994406</v>
      </c>
    </row>
    <row r="14" spans="1:14" x14ac:dyDescent="0.35">
      <c r="B14">
        <v>0.6</v>
      </c>
      <c r="C14">
        <v>5840131</v>
      </c>
    </row>
    <row r="15" spans="1:14" x14ac:dyDescent="0.35">
      <c r="B15">
        <v>0.8</v>
      </c>
      <c r="C15">
        <v>7683602</v>
      </c>
    </row>
    <row r="16" spans="1:14" x14ac:dyDescent="0.35">
      <c r="B16">
        <v>1</v>
      </c>
      <c r="C16">
        <v>9235974</v>
      </c>
    </row>
    <row r="17" spans="2:3" x14ac:dyDescent="0.35">
      <c r="B17">
        <v>2</v>
      </c>
      <c r="C17">
        <v>17574618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Notes</vt:lpstr>
      <vt:lpstr>ATP Production_Mutant vs WT</vt:lpstr>
      <vt:lpstr>Fraction ATP from respiration</vt:lpstr>
      <vt:lpstr>ATP Standard Curve</vt:lpstr>
    </vt:vector>
  </TitlesOfParts>
  <Company>NICHD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Kumar, Rakesh (NIH/NICHD) [F]</dc:creator>
  <cp:lastModifiedBy>Kumar, Rakesh (NIH/NICHD) [F]</cp:lastModifiedBy>
  <dcterms:created xsi:type="dcterms:W3CDTF">2024-01-12T16:37:31Z</dcterms:created>
  <dcterms:modified xsi:type="dcterms:W3CDTF">2024-07-30T09:34:10Z</dcterms:modified>
</cp:coreProperties>
</file>