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MOBO\Desktop\Trabajo\Académico\Doctorado\Estrasburgo\Proyecto\Task 1\Data\Final data\Manuscript\Final version\Corrections from Proceedings B\Submission eLife\Corrections eLife\"/>
    </mc:Choice>
  </mc:AlternateContent>
  <xr:revisionPtr revIDLastSave="0" documentId="13_ncr:1_{EA354B33-07C2-4793-840F-749F7B1ABE47}" xr6:coauthVersionLast="36" xr6:coauthVersionMax="36" xr10:uidLastSave="{00000000-0000-0000-0000-000000000000}"/>
  <bookViews>
    <workbookView xWindow="0" yWindow="0" windowWidth="22260" windowHeight="12650" activeTab="1" xr2:uid="{00000000-000D-0000-FFFF-FFFF00000000}"/>
  </bookViews>
  <sheets>
    <sheet name="Metadata" sheetId="2" r:id="rId1"/>
    <sheet name="Data" sheetId="1" r:id="rId2"/>
    <sheet name="References" sheetId="3" r:id="rId3"/>
    <sheet name="Individual data" sheetId="4" r:id="rId4"/>
    <sheet name="Age+Sex" sheetId="6" r:id="rId5"/>
    <sheet name="Species list" sheetId="5" r:id="rId6"/>
  </sheets>
  <definedNames>
    <definedName name="_xlnm._FilterDatabase" localSheetId="1" hidden="1">Data!$C$1:$C$91</definedName>
    <definedName name="_xlnm._FilterDatabase" localSheetId="3" hidden="1">'Individual data'!$D$1:$D$485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7" i="1" l="1"/>
  <c r="F2" i="6" l="1"/>
  <c r="F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97" i="6"/>
  <c r="I5" i="6" l="1"/>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4" i="6"/>
  <c r="I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9"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2" i="1"/>
  <c r="J129" i="4"/>
  <c r="J130" i="4"/>
  <c r="J131" i="4"/>
  <c r="J132" i="4"/>
  <c r="J133" i="4"/>
  <c r="J134" i="4"/>
  <c r="J135" i="4"/>
  <c r="J136" i="4"/>
  <c r="G130" i="4"/>
  <c r="G136" i="4"/>
  <c r="G131" i="4"/>
  <c r="G88" i="1" l="1"/>
  <c r="G16" i="1"/>
  <c r="G44" i="1"/>
  <c r="G76" i="1"/>
  <c r="G59" i="1"/>
  <c r="G74" i="1"/>
  <c r="G89" i="1"/>
  <c r="G9" i="1"/>
  <c r="G24" i="1"/>
  <c r="G3" i="1"/>
  <c r="G28" i="1"/>
  <c r="G27" i="1"/>
  <c r="G58" i="1"/>
  <c r="G10" i="1"/>
  <c r="G41" i="1"/>
  <c r="G40" i="1"/>
  <c r="G71" i="1"/>
  <c r="G23" i="1"/>
  <c r="G70" i="1"/>
  <c r="G22" i="1"/>
  <c r="G85" i="1"/>
  <c r="G5" i="1"/>
  <c r="G52" i="1"/>
  <c r="G4" i="1"/>
  <c r="G83" i="1"/>
  <c r="G35" i="1"/>
  <c r="G18" i="1"/>
  <c r="G60" i="1"/>
  <c r="G43" i="1"/>
  <c r="G2" i="1"/>
  <c r="G26" i="1"/>
  <c r="G73" i="1"/>
  <c r="G25" i="1"/>
  <c r="G56" i="1"/>
  <c r="G87" i="1"/>
  <c r="G7" i="1"/>
  <c r="G86" i="1"/>
  <c r="G6" i="1"/>
  <c r="G53" i="1"/>
  <c r="G84" i="1"/>
  <c r="G20" i="1"/>
  <c r="G67" i="1"/>
  <c r="G51" i="1"/>
  <c r="G19" i="1"/>
  <c r="G82" i="1"/>
  <c r="G66" i="1"/>
  <c r="G50" i="1"/>
  <c r="G34" i="1"/>
  <c r="G81" i="1"/>
  <c r="G65" i="1"/>
  <c r="G49" i="1"/>
  <c r="G33" i="1"/>
  <c r="G17" i="1"/>
  <c r="G8" i="1"/>
  <c r="G55" i="1"/>
  <c r="G54" i="1"/>
  <c r="G69" i="1"/>
  <c r="G21" i="1"/>
  <c r="G68" i="1"/>
  <c r="G80" i="1"/>
  <c r="G48" i="1"/>
  <c r="G79" i="1"/>
  <c r="G47" i="1"/>
  <c r="G15" i="1"/>
  <c r="G78" i="1"/>
  <c r="G62" i="1"/>
  <c r="G46" i="1"/>
  <c r="G30" i="1"/>
  <c r="G14" i="1"/>
  <c r="G75" i="1"/>
  <c r="G11" i="1"/>
  <c r="G42" i="1"/>
  <c r="G57" i="1"/>
  <c r="G72" i="1"/>
  <c r="G39" i="1"/>
  <c r="G38" i="1"/>
  <c r="G37" i="1"/>
  <c r="G36" i="1"/>
  <c r="G64" i="1"/>
  <c r="G32" i="1"/>
  <c r="G63" i="1"/>
  <c r="G31" i="1"/>
  <c r="G77" i="1"/>
  <c r="G61" i="1"/>
  <c r="G45" i="1"/>
  <c r="G29" i="1"/>
  <c r="G13" i="1"/>
  <c r="G12" i="1"/>
  <c r="J128" i="4"/>
  <c r="K128" i="4" s="1"/>
  <c r="J127" i="4"/>
  <c r="K127" i="4" s="1"/>
  <c r="J126" i="4"/>
  <c r="K5" i="4" l="1"/>
  <c r="K21" i="4"/>
  <c r="K37" i="4"/>
  <c r="K53" i="4"/>
  <c r="K69" i="4"/>
  <c r="K85" i="4"/>
  <c r="K101" i="4"/>
  <c r="K117" i="4"/>
  <c r="K149" i="4"/>
  <c r="K165" i="4"/>
  <c r="K181" i="4"/>
  <c r="K197" i="4"/>
  <c r="K213" i="4"/>
  <c r="K229" i="4"/>
  <c r="K245" i="4"/>
  <c r="K261" i="4"/>
  <c r="K277" i="4"/>
  <c r="K293" i="4"/>
  <c r="K309" i="4"/>
  <c r="K325" i="4"/>
  <c r="K341" i="4"/>
  <c r="K357" i="4"/>
  <c r="K373" i="4"/>
  <c r="K389" i="4"/>
  <c r="K405" i="4"/>
  <c r="K421" i="4"/>
  <c r="K437" i="4"/>
  <c r="K453" i="4"/>
  <c r="K469" i="4"/>
  <c r="K485" i="4"/>
  <c r="K222" i="4"/>
  <c r="K350" i="4"/>
  <c r="K462" i="4"/>
  <c r="K79" i="4"/>
  <c r="K223" i="4"/>
  <c r="K335" i="4"/>
  <c r="K447" i="4"/>
  <c r="K48" i="4"/>
  <c r="K176" i="4"/>
  <c r="K288" i="4"/>
  <c r="K416" i="4"/>
  <c r="K17" i="4"/>
  <c r="K129" i="4"/>
  <c r="K241" i="4"/>
  <c r="K353" i="4"/>
  <c r="K465" i="4"/>
  <c r="K98" i="4"/>
  <c r="K210" i="4"/>
  <c r="K322" i="4"/>
  <c r="K434" i="4"/>
  <c r="K51" i="4"/>
  <c r="K147" i="4"/>
  <c r="K259" i="4"/>
  <c r="K355" i="4"/>
  <c r="K467" i="4"/>
  <c r="K84" i="4"/>
  <c r="K196" i="4"/>
  <c r="K308" i="4"/>
  <c r="K6" i="4"/>
  <c r="K22" i="4"/>
  <c r="K38" i="4"/>
  <c r="K54" i="4"/>
  <c r="K70" i="4"/>
  <c r="K86" i="4"/>
  <c r="K102" i="4"/>
  <c r="K118" i="4"/>
  <c r="K150" i="4"/>
  <c r="K166" i="4"/>
  <c r="K182" i="4"/>
  <c r="K198" i="4"/>
  <c r="K214" i="4"/>
  <c r="K230" i="4"/>
  <c r="K246" i="4"/>
  <c r="K262" i="4"/>
  <c r="K278" i="4"/>
  <c r="K294" i="4"/>
  <c r="K310" i="4"/>
  <c r="K326" i="4"/>
  <c r="K342" i="4"/>
  <c r="K358" i="4"/>
  <c r="K374" i="4"/>
  <c r="K390" i="4"/>
  <c r="K406" i="4"/>
  <c r="K422" i="4"/>
  <c r="K438" i="4"/>
  <c r="K454" i="4"/>
  <c r="K470" i="4"/>
  <c r="K2" i="4"/>
  <c r="K427" i="4"/>
  <c r="K92" i="4"/>
  <c r="K188" i="4"/>
  <c r="K268" i="4"/>
  <c r="K364" i="4"/>
  <c r="K444" i="4"/>
  <c r="K29" i="4"/>
  <c r="K125" i="4"/>
  <c r="K221" i="4"/>
  <c r="K317" i="4"/>
  <c r="K413" i="4"/>
  <c r="K46" i="4"/>
  <c r="K158" i="4"/>
  <c r="K270" i="4"/>
  <c r="K382" i="4"/>
  <c r="K63" i="4"/>
  <c r="K191" i="4"/>
  <c r="K303" i="4"/>
  <c r="K399" i="4"/>
  <c r="K32" i="4"/>
  <c r="K224" i="4"/>
  <c r="K320" i="4"/>
  <c r="K432" i="4"/>
  <c r="K33" i="4"/>
  <c r="K145" i="4"/>
  <c r="K257" i="4"/>
  <c r="K385" i="4"/>
  <c r="K481" i="4"/>
  <c r="K114" i="4"/>
  <c r="K226" i="4"/>
  <c r="K338" i="4"/>
  <c r="K450" i="4"/>
  <c r="K83" i="4"/>
  <c r="K179" i="4"/>
  <c r="K291" i="4"/>
  <c r="K419" i="4"/>
  <c r="K68" i="4"/>
  <c r="K180" i="4"/>
  <c r="K292" i="4"/>
  <c r="K404" i="4"/>
  <c r="K7" i="4"/>
  <c r="K23" i="4"/>
  <c r="K39" i="4"/>
  <c r="K55" i="4"/>
  <c r="K71" i="4"/>
  <c r="K87" i="4"/>
  <c r="K103" i="4"/>
  <c r="K119" i="4"/>
  <c r="K151" i="4"/>
  <c r="K167" i="4"/>
  <c r="K183" i="4"/>
  <c r="K199" i="4"/>
  <c r="K215" i="4"/>
  <c r="K231" i="4"/>
  <c r="K247" i="4"/>
  <c r="K263" i="4"/>
  <c r="K279" i="4"/>
  <c r="K295" i="4"/>
  <c r="K311" i="4"/>
  <c r="K327" i="4"/>
  <c r="K343" i="4"/>
  <c r="K359" i="4"/>
  <c r="K375" i="4"/>
  <c r="K391" i="4"/>
  <c r="K407" i="4"/>
  <c r="K423" i="4"/>
  <c r="K439" i="4"/>
  <c r="K455" i="4"/>
  <c r="K471" i="4"/>
  <c r="K459" i="4"/>
  <c r="K60" i="4"/>
  <c r="K172" i="4"/>
  <c r="K284" i="4"/>
  <c r="K396" i="4"/>
  <c r="K45" i="4"/>
  <c r="K141" i="4"/>
  <c r="K237" i="4"/>
  <c r="K349" i="4"/>
  <c r="K461" i="4"/>
  <c r="K78" i="4"/>
  <c r="K174" i="4"/>
  <c r="K302" i="4"/>
  <c r="K414" i="4"/>
  <c r="K31" i="4"/>
  <c r="K143" i="4"/>
  <c r="K271" i="4"/>
  <c r="K383" i="4"/>
  <c r="K96" i="4"/>
  <c r="K208" i="4"/>
  <c r="K336" i="4"/>
  <c r="K448" i="4"/>
  <c r="K49" i="4"/>
  <c r="K161" i="4"/>
  <c r="K305" i="4"/>
  <c r="K417" i="4"/>
  <c r="K50" i="4"/>
  <c r="K162" i="4"/>
  <c r="K274" i="4"/>
  <c r="K402" i="4"/>
  <c r="K35" i="4"/>
  <c r="K131" i="4"/>
  <c r="K243" i="4"/>
  <c r="K371" i="4"/>
  <c r="K483" i="4"/>
  <c r="K100" i="4"/>
  <c r="K212" i="4"/>
  <c r="K324" i="4"/>
  <c r="K420" i="4"/>
  <c r="K8" i="4"/>
  <c r="K24" i="4"/>
  <c r="K40" i="4"/>
  <c r="K56" i="4"/>
  <c r="K72" i="4"/>
  <c r="K88" i="4"/>
  <c r="K104" i="4"/>
  <c r="K120" i="4"/>
  <c r="K152" i="4"/>
  <c r="K168" i="4"/>
  <c r="K184" i="4"/>
  <c r="K200" i="4"/>
  <c r="K216" i="4"/>
  <c r="K232" i="4"/>
  <c r="K248" i="4"/>
  <c r="K264" i="4"/>
  <c r="K280" i="4"/>
  <c r="K296" i="4"/>
  <c r="K312" i="4"/>
  <c r="K328" i="4"/>
  <c r="K344" i="4"/>
  <c r="K360" i="4"/>
  <c r="K376" i="4"/>
  <c r="K392" i="4"/>
  <c r="K408" i="4"/>
  <c r="K424" i="4"/>
  <c r="K440" i="4"/>
  <c r="K456" i="4"/>
  <c r="K472" i="4"/>
  <c r="K411" i="4"/>
  <c r="K76" i="4"/>
  <c r="K124" i="4"/>
  <c r="K204" i="4"/>
  <c r="K300" i="4"/>
  <c r="K380" i="4"/>
  <c r="K476" i="4"/>
  <c r="K61" i="4"/>
  <c r="K157" i="4"/>
  <c r="K253" i="4"/>
  <c r="K333" i="4"/>
  <c r="K429" i="4"/>
  <c r="K14" i="4"/>
  <c r="K142" i="4"/>
  <c r="K254" i="4"/>
  <c r="K366" i="4"/>
  <c r="K478" i="4"/>
  <c r="K111" i="4"/>
  <c r="K207" i="4"/>
  <c r="K319" i="4"/>
  <c r="K431" i="4"/>
  <c r="K80" i="4"/>
  <c r="K192" i="4"/>
  <c r="K272" i="4"/>
  <c r="K368" i="4"/>
  <c r="K480" i="4"/>
  <c r="K113" i="4"/>
  <c r="K225" i="4"/>
  <c r="K337" i="4"/>
  <c r="K449" i="4"/>
  <c r="K66" i="4"/>
  <c r="K178" i="4"/>
  <c r="K290" i="4"/>
  <c r="K386" i="4"/>
  <c r="K3" i="4"/>
  <c r="K115" i="4"/>
  <c r="K227" i="4"/>
  <c r="K339" i="4"/>
  <c r="K451" i="4"/>
  <c r="K36" i="4"/>
  <c r="K148" i="4"/>
  <c r="K244" i="4"/>
  <c r="K356" i="4"/>
  <c r="K452" i="4"/>
  <c r="K9" i="4"/>
  <c r="K25" i="4"/>
  <c r="K41" i="4"/>
  <c r="K57" i="4"/>
  <c r="K73" i="4"/>
  <c r="K89" i="4"/>
  <c r="K105" i="4"/>
  <c r="K121" i="4"/>
  <c r="K137" i="4"/>
  <c r="K153" i="4"/>
  <c r="K169" i="4"/>
  <c r="K185" i="4"/>
  <c r="K201" i="4"/>
  <c r="K217" i="4"/>
  <c r="K233" i="4"/>
  <c r="K249" i="4"/>
  <c r="K265" i="4"/>
  <c r="K281" i="4"/>
  <c r="K297" i="4"/>
  <c r="K313" i="4"/>
  <c r="K329" i="4"/>
  <c r="K345" i="4"/>
  <c r="K361" i="4"/>
  <c r="K377" i="4"/>
  <c r="K393" i="4"/>
  <c r="K409" i="4"/>
  <c r="K425" i="4"/>
  <c r="K441" i="4"/>
  <c r="K457" i="4"/>
  <c r="K473" i="4"/>
  <c r="K395" i="4"/>
  <c r="K28" i="4"/>
  <c r="K108" i="4"/>
  <c r="K220" i="4"/>
  <c r="K316" i="4"/>
  <c r="K412" i="4"/>
  <c r="K13" i="4"/>
  <c r="K109" i="4"/>
  <c r="K205" i="4"/>
  <c r="K301" i="4"/>
  <c r="K397" i="4"/>
  <c r="K30" i="4"/>
  <c r="K110" i="4"/>
  <c r="K238" i="4"/>
  <c r="K334" i="4"/>
  <c r="K446" i="4"/>
  <c r="K95" i="4"/>
  <c r="K239" i="4"/>
  <c r="K351" i="4"/>
  <c r="K463" i="4"/>
  <c r="K64" i="4"/>
  <c r="K144" i="4"/>
  <c r="K256" i="4"/>
  <c r="K384" i="4"/>
  <c r="K97" i="4"/>
  <c r="K209" i="4"/>
  <c r="K321" i="4"/>
  <c r="K433" i="4"/>
  <c r="K34" i="4"/>
  <c r="K130" i="4"/>
  <c r="K242" i="4"/>
  <c r="K370" i="4"/>
  <c r="K482" i="4"/>
  <c r="K19" i="4"/>
  <c r="K195" i="4"/>
  <c r="K323" i="4"/>
  <c r="K435" i="4"/>
  <c r="K52" i="4"/>
  <c r="K164" i="4"/>
  <c r="K276" i="4"/>
  <c r="K388" i="4"/>
  <c r="K484" i="4"/>
  <c r="K10" i="4"/>
  <c r="K26" i="4"/>
  <c r="K42" i="4"/>
  <c r="K58" i="4"/>
  <c r="K74" i="4"/>
  <c r="K90" i="4"/>
  <c r="K106" i="4"/>
  <c r="K122" i="4"/>
  <c r="K138" i="4"/>
  <c r="K154" i="4"/>
  <c r="K170" i="4"/>
  <c r="K186" i="4"/>
  <c r="K202" i="4"/>
  <c r="K218" i="4"/>
  <c r="K234" i="4"/>
  <c r="K250" i="4"/>
  <c r="K266" i="4"/>
  <c r="K282" i="4"/>
  <c r="K298" i="4"/>
  <c r="K314" i="4"/>
  <c r="K330" i="4"/>
  <c r="K346" i="4"/>
  <c r="K362" i="4"/>
  <c r="K378" i="4"/>
  <c r="K394" i="4"/>
  <c r="K410" i="4"/>
  <c r="K426" i="4"/>
  <c r="K442" i="4"/>
  <c r="K458" i="4"/>
  <c r="K474" i="4"/>
  <c r="K475" i="4"/>
  <c r="K44" i="4"/>
  <c r="K156" i="4"/>
  <c r="K252" i="4"/>
  <c r="K332" i="4"/>
  <c r="K428" i="4"/>
  <c r="K77" i="4"/>
  <c r="K189" i="4"/>
  <c r="K269" i="4"/>
  <c r="K365" i="4"/>
  <c r="K445" i="4"/>
  <c r="K62" i="4"/>
  <c r="K126" i="4"/>
  <c r="K190" i="4"/>
  <c r="K286" i="4"/>
  <c r="K398" i="4"/>
  <c r="K15" i="4"/>
  <c r="K175" i="4"/>
  <c r="K255" i="4"/>
  <c r="K367" i="4"/>
  <c r="K479" i="4"/>
  <c r="K112" i="4"/>
  <c r="K240" i="4"/>
  <c r="K352" i="4"/>
  <c r="K464" i="4"/>
  <c r="K81" i="4"/>
  <c r="K193" i="4"/>
  <c r="K289" i="4"/>
  <c r="K401" i="4"/>
  <c r="K18" i="4"/>
  <c r="K146" i="4"/>
  <c r="K258" i="4"/>
  <c r="K354" i="4"/>
  <c r="K466" i="4"/>
  <c r="K99" i="4"/>
  <c r="K211" i="4"/>
  <c r="K307" i="4"/>
  <c r="K403" i="4"/>
  <c r="K20" i="4"/>
  <c r="K132" i="4"/>
  <c r="K260" i="4"/>
  <c r="K372" i="4"/>
  <c r="K468" i="4"/>
  <c r="K11" i="4"/>
  <c r="K27" i="4"/>
  <c r="K43" i="4"/>
  <c r="K59" i="4"/>
  <c r="K75" i="4"/>
  <c r="K91" i="4"/>
  <c r="K107" i="4"/>
  <c r="K123" i="4"/>
  <c r="K139" i="4"/>
  <c r="K155" i="4"/>
  <c r="K171" i="4"/>
  <c r="K187" i="4"/>
  <c r="K203" i="4"/>
  <c r="K219" i="4"/>
  <c r="K235" i="4"/>
  <c r="K251" i="4"/>
  <c r="K267" i="4"/>
  <c r="K283" i="4"/>
  <c r="K299" i="4"/>
  <c r="K315" i="4"/>
  <c r="K331" i="4"/>
  <c r="K347" i="4"/>
  <c r="K363" i="4"/>
  <c r="K379" i="4"/>
  <c r="K443" i="4"/>
  <c r="K12" i="4"/>
  <c r="K140" i="4"/>
  <c r="K236" i="4"/>
  <c r="K348" i="4"/>
  <c r="K460" i="4"/>
  <c r="K93" i="4"/>
  <c r="K173" i="4"/>
  <c r="K285" i="4"/>
  <c r="K381" i="4"/>
  <c r="K477" i="4"/>
  <c r="K94" i="4"/>
  <c r="K206" i="4"/>
  <c r="K318" i="4"/>
  <c r="K430" i="4"/>
  <c r="K47" i="4"/>
  <c r="K159" i="4"/>
  <c r="K287" i="4"/>
  <c r="K415" i="4"/>
  <c r="K16" i="4"/>
  <c r="K160" i="4"/>
  <c r="K304" i="4"/>
  <c r="K400" i="4"/>
  <c r="K65" i="4"/>
  <c r="K177" i="4"/>
  <c r="K273" i="4"/>
  <c r="K369" i="4"/>
  <c r="K82" i="4"/>
  <c r="K194" i="4"/>
  <c r="K306" i="4"/>
  <c r="K418" i="4"/>
  <c r="K67" i="4"/>
  <c r="K163" i="4"/>
  <c r="K275" i="4"/>
  <c r="K387" i="4"/>
  <c r="K4" i="4"/>
  <c r="K116" i="4"/>
  <c r="K228" i="4"/>
  <c r="K340" i="4"/>
  <c r="K436" i="4"/>
  <c r="K136" i="4"/>
  <c r="K135" i="4"/>
  <c r="K134" i="4"/>
  <c r="K133" i="4"/>
  <c r="S85" i="1"/>
  <c r="S84" i="1"/>
  <c r="S83" i="1"/>
  <c r="O83" i="1"/>
  <c r="S82" i="1"/>
  <c r="S81" i="1"/>
  <c r="S80" i="1"/>
  <c r="S79" i="1"/>
  <c r="S78" i="1"/>
  <c r="S77" i="1"/>
  <c r="S76" i="1"/>
  <c r="S75" i="1"/>
  <c r="S74" i="1"/>
  <c r="S72" i="1"/>
  <c r="R72" i="1"/>
  <c r="S71" i="1"/>
  <c r="S70" i="1"/>
  <c r="S69" i="1"/>
  <c r="S68" i="1"/>
  <c r="S67" i="1"/>
  <c r="S66" i="1"/>
  <c r="S65" i="1"/>
  <c r="S64" i="1"/>
  <c r="S63" i="1"/>
  <c r="S62" i="1"/>
  <c r="S61" i="1"/>
  <c r="S60" i="1"/>
  <c r="S59" i="1"/>
  <c r="O59" i="1"/>
  <c r="S89" i="1"/>
  <c r="S57" i="1"/>
  <c r="R57" i="1"/>
  <c r="S56" i="1"/>
  <c r="S55" i="1"/>
  <c r="S54" i="1"/>
  <c r="S53" i="1"/>
  <c r="S52" i="1"/>
  <c r="S51" i="1"/>
  <c r="S50" i="1"/>
  <c r="O50" i="1"/>
  <c r="S49" i="1"/>
  <c r="S48" i="1"/>
  <c r="Q48" i="1"/>
  <c r="R47" i="1"/>
  <c r="Q47" i="1"/>
  <c r="S44" i="1"/>
  <c r="S43" i="1"/>
  <c r="S42" i="1"/>
  <c r="S41" i="1"/>
  <c r="S39" i="1"/>
  <c r="S38" i="1"/>
  <c r="S36" i="1"/>
  <c r="S35" i="1"/>
  <c r="S34" i="1"/>
  <c r="O34" i="1"/>
  <c r="S33" i="1"/>
  <c r="S32" i="1"/>
  <c r="S31" i="1"/>
  <c r="R31" i="1"/>
  <c r="S30" i="1"/>
  <c r="S29" i="1"/>
  <c r="O29" i="1"/>
  <c r="S28" i="1"/>
  <c r="S27" i="1"/>
  <c r="S25" i="1"/>
  <c r="S24" i="1"/>
  <c r="R23" i="1"/>
  <c r="Q23" i="1"/>
  <c r="R22" i="1"/>
  <c r="S20" i="1"/>
  <c r="R19" i="1"/>
  <c r="S18" i="1"/>
  <c r="S17" i="1"/>
  <c r="S16" i="1"/>
  <c r="R16" i="1"/>
  <c r="S15" i="1"/>
  <c r="S14" i="1"/>
  <c r="S13" i="1"/>
  <c r="S11" i="1"/>
  <c r="S10" i="1"/>
  <c r="S9" i="1"/>
  <c r="S8" i="1"/>
  <c r="R8" i="1"/>
  <c r="S7" i="1"/>
  <c r="S6" i="1"/>
  <c r="R6" i="1"/>
  <c r="S5" i="1"/>
  <c r="R5" i="1"/>
  <c r="S4" i="1"/>
  <c r="S3" i="1"/>
  <c r="S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MOBO</author>
  </authors>
  <commentList>
    <comment ref="J21" authorId="0" shapeId="0" xr:uid="{5D0F0C79-DB05-4A66-9E3E-55461BF885E3}">
      <text>
        <r>
          <rPr>
            <b/>
            <sz val="9"/>
            <color indexed="81"/>
            <rFont val="Tahoma"/>
            <family val="2"/>
          </rPr>
          <t>MOBO:</t>
        </r>
        <r>
          <rPr>
            <sz val="9"/>
            <color indexed="81"/>
            <rFont val="Tahoma"/>
            <family val="2"/>
          </rPr>
          <t xml:space="preserve">
min age</t>
        </r>
      </text>
    </comment>
  </commentList>
</comments>
</file>

<file path=xl/sharedStrings.xml><?xml version="1.0" encoding="utf-8"?>
<sst xmlns="http://schemas.openxmlformats.org/spreadsheetml/2006/main" count="5131" uniqueCount="729">
  <si>
    <t>animal</t>
  </si>
  <si>
    <t>Glycation</t>
  </si>
  <si>
    <t>Glucose</t>
  </si>
  <si>
    <t>mev</t>
  </si>
  <si>
    <t>Diet</t>
  </si>
  <si>
    <t>Body_mass</t>
  </si>
  <si>
    <t>clutch_size_n</t>
  </si>
  <si>
    <t>maximum_longevity_y</t>
  </si>
  <si>
    <t>egg_mass_g</t>
  </si>
  <si>
    <t>incubation_d</t>
  </si>
  <si>
    <t>fledging_age_d</t>
  </si>
  <si>
    <t>logBM</t>
  </si>
  <si>
    <t>logML</t>
  </si>
  <si>
    <t>Clutch_mass</t>
  </si>
  <si>
    <t>logCM</t>
  </si>
  <si>
    <t>Developmental_time</t>
  </si>
  <si>
    <t>logDT</t>
  </si>
  <si>
    <t>ML</t>
  </si>
  <si>
    <t>CM</t>
  </si>
  <si>
    <t>DT</t>
  </si>
  <si>
    <t>Phoenicopterus_ruber</t>
  </si>
  <si>
    <t>Aquatic predator</t>
  </si>
  <si>
    <t>Phoenicopterus_roseus</t>
  </si>
  <si>
    <t>Aythya_baeri</t>
  </si>
  <si>
    <t>Omnivore</t>
  </si>
  <si>
    <t>Casuarius_casuarius</t>
  </si>
  <si>
    <t>NA</t>
  </si>
  <si>
    <t>Dendrocygna_viduata</t>
  </si>
  <si>
    <t>Anas_bernieri</t>
  </si>
  <si>
    <t>Dendrocygna_eytoni</t>
  </si>
  <si>
    <t>Branta_hutchinsii</t>
  </si>
  <si>
    <t>Anas_platyrhynchos</t>
  </si>
  <si>
    <t>Dendrocygna_bicolor</t>
  </si>
  <si>
    <t>Aratinga_auricapillus</t>
  </si>
  <si>
    <t>Chen_canagica</t>
  </si>
  <si>
    <t>Phalacrocorax_campbelli</t>
  </si>
  <si>
    <t>Platalea_ajaja</t>
  </si>
  <si>
    <t>Tachymarptis_melba</t>
  </si>
  <si>
    <t>Carnivore terrestrial</t>
  </si>
  <si>
    <t>Sarkidiornis_melanotos</t>
  </si>
  <si>
    <t>Branta_leucopsis</t>
  </si>
  <si>
    <t>Ara_ambiguus</t>
  </si>
  <si>
    <t>Granivore</t>
  </si>
  <si>
    <t>Procellaria_aequinoctialis</t>
  </si>
  <si>
    <t>Ara_militaris</t>
  </si>
  <si>
    <t>Anodorhynchus_hyacinthinus</t>
  </si>
  <si>
    <t>Zenaida_graysoni</t>
  </si>
  <si>
    <t>Turdus_merula</t>
  </si>
  <si>
    <t>Aptenodytes_patagonicus</t>
  </si>
  <si>
    <t>Lophotibis_cristata</t>
  </si>
  <si>
    <t>Pagodroma_nivea</t>
  </si>
  <si>
    <t>Cygnus_atratus</t>
  </si>
  <si>
    <t>Sylvia_atricapilla</t>
  </si>
  <si>
    <t>Eudyptes_chrysolophus</t>
  </si>
  <si>
    <t>Cacatua_moluccensis</t>
  </si>
  <si>
    <t>Eudocimus_ruber</t>
  </si>
  <si>
    <t>Sylvia_borin</t>
  </si>
  <si>
    <t>Sylvia_communis</t>
  </si>
  <si>
    <t>Anser_anser</t>
  </si>
  <si>
    <t>Anser_indicus</t>
  </si>
  <si>
    <t>Lophura_edwardsi</t>
  </si>
  <si>
    <t>Erithacus_rubecula</t>
  </si>
  <si>
    <t>Bucorvus_abyssinicus</t>
  </si>
  <si>
    <t>Burhinus_superciliaris</t>
  </si>
  <si>
    <t>Macronectes_halli</t>
  </si>
  <si>
    <t>Numida_meleagris</t>
  </si>
  <si>
    <t>Leptoptilos_crumeniferus</t>
  </si>
  <si>
    <t>Balearica_pavonina</t>
  </si>
  <si>
    <t>Ara_glaucogularis</t>
  </si>
  <si>
    <t>Ortalis_canicollis</t>
  </si>
  <si>
    <t>Nesoenas_mayeri</t>
  </si>
  <si>
    <t>Acryllium_vulturinum</t>
  </si>
  <si>
    <t>Pelecanus_onocrotalus</t>
  </si>
  <si>
    <t>Sterna_nilotica</t>
  </si>
  <si>
    <t>Larus_dominicanus</t>
  </si>
  <si>
    <t>Leucopsar_rothschildi</t>
  </si>
  <si>
    <t>Lophophorus_impejanus</t>
  </si>
  <si>
    <t>Pygoscelis_papua</t>
  </si>
  <si>
    <t>Chionis_minor</t>
  </si>
  <si>
    <t>Mycteria_ibis</t>
  </si>
  <si>
    <t>Musophaga_rossae</t>
  </si>
  <si>
    <t>Bubo_bubo</t>
  </si>
  <si>
    <t>Acrocephalus_scirpaceus</t>
  </si>
  <si>
    <t>Caloenas_nicobarica</t>
  </si>
  <si>
    <t>Aegypius_monachus</t>
  </si>
  <si>
    <t>Vanellus_miles</t>
  </si>
  <si>
    <t>Limosa_limosa</t>
  </si>
  <si>
    <t>Catharacta_antarctica</t>
  </si>
  <si>
    <t>Pelecanus_crispus</t>
  </si>
  <si>
    <t>Chauna_torquata</t>
  </si>
  <si>
    <t>Cariama_cristata</t>
  </si>
  <si>
    <t>Bucorvus_cafer</t>
  </si>
  <si>
    <t>Geronticus_eremita</t>
  </si>
  <si>
    <t>Burhinus_grallarius</t>
  </si>
  <si>
    <t>Balearica_regulorum</t>
  </si>
  <si>
    <t>Psophia_crepitans</t>
  </si>
  <si>
    <t>Tauraco_erythrolophus</t>
  </si>
  <si>
    <t>Ciconia_nigra</t>
  </si>
  <si>
    <t>Ducula_bicolor</t>
  </si>
  <si>
    <t>Neophron_percnopterus</t>
  </si>
  <si>
    <t>Rhea_pennata</t>
  </si>
  <si>
    <t>Ciconia_abdimii</t>
  </si>
  <si>
    <t>Dacelo_novaeguineae</t>
  </si>
  <si>
    <t>Grus_paradisea</t>
  </si>
  <si>
    <t>Grus_virgo</t>
  </si>
  <si>
    <t>Gyps_fulvus</t>
  </si>
  <si>
    <t>Calonectris_diomedea</t>
  </si>
  <si>
    <t>Macronectes_giganteus</t>
  </si>
  <si>
    <t>Taeniopygia_guttata</t>
  </si>
  <si>
    <t>Tauraco_fischeri</t>
  </si>
  <si>
    <t>Tauraco_leucolophus</t>
  </si>
  <si>
    <t>Branta_ruficollis</t>
  </si>
  <si>
    <t>Species</t>
  </si>
  <si>
    <t>Trophic.Niche</t>
  </si>
  <si>
    <t>Body mass</t>
  </si>
  <si>
    <t>Phoenicopterus ruber</t>
  </si>
  <si>
    <t>AVONET</t>
  </si>
  <si>
    <t>de Magalhaes and Costa, 2009 from median of 3(Bennett, 1986, Ricklefs, 2010b, de Magalhaes and Costa, 2009)</t>
  </si>
  <si>
    <t>mean of Bennett, 1986 &amp; Szekely, Lislevand, and Figuerola, 2007 from median of 4(Jetz, Sekercioglu, and Bohning-Gaese, 2008, Szekely, Lislevand, and Figuerola, 2007, Bennett, 1986, de Magalhaes and Costa, 2009)</t>
  </si>
  <si>
    <t>Bennett, 1986</t>
  </si>
  <si>
    <t>ZIMs species360, provided by Mulhouse zoo.</t>
  </si>
  <si>
    <t>Szekely, Lislevand, and Figuerola, 2007 from median of 3(Dyke and Kaiser, 2010, Szekely, Lislevand, and Figuerola, 2007, Bennett, 1986)</t>
  </si>
  <si>
    <t>de Magalhaes and Costa, 2009</t>
  </si>
  <si>
    <t>Wasser, D.E. and P.W. Sherman, 2010</t>
  </si>
  <si>
    <t>Phoenicopterus roseus</t>
  </si>
  <si>
    <t>BC Birds - Hassel, Personal Communication</t>
  </si>
  <si>
    <t>Aythya baeri</t>
  </si>
  <si>
    <t>mean of Boyer, A.G., Cartron, J-L.E., and J.H. Brown, 2009 &amp; Bennett, 1986 from median of 4(Jetz, Sekercioglu, and Bohning-Gaese, 2008, Boyer, A.G., Cartron, J-L.E., and J.H. Brown, 2009, Werner and Griebeler, 2013, Bennett, 1986)</t>
  </si>
  <si>
    <t>Bennett, 1986 from median of 3(Szekely, Lislevand, and Figuerola, 2007, Werner and Griebeler, 2013, Bennett, 1986)</t>
  </si>
  <si>
    <t>Bennett, 1986 from median of 3(BC Birds - Wilson, 2003, BC Birds - Wilson, 2003, Bennett, 1986)</t>
  </si>
  <si>
    <t>Boyer, A.G., Cartron, J-L.E., and J.H. Brown, 2009</t>
  </si>
  <si>
    <t>Casuarius casuarius</t>
  </si>
  <si>
    <t>mean of Werner and Griebeler, 2012 &amp; Bennett, 1986 from median of 6(Davies, S.J.J.F., 2002, Werner and Griebeler, 2013, Werner and Griebeler, 2012, Dickison, M.R., 2007, Davies, S.J.J.F., 2002, Bennett, 1986)</t>
  </si>
  <si>
    <t>mean of Werner and Griebeler, 2012 &amp; Werner and Griebeler, 2013 from median of 10(Davies, S.J.J.F., 2002, Davies, S.J.J.F., 2002, Davies, S.J.J.F., 2002, Dickison, M.R., 2007, Carey, C., Rahn, H., Parisi, P., 1980, Carey, C., Rahn, H., Parisi, P., 1980, Dyke and Kaiser, 2010, Werner and Griebeler, 2013, Werner and Griebeler, 2012, Bennett, 1986)</t>
  </si>
  <si>
    <t>mean of Dickison, M.R., 2007 &amp; Davies, S.J.J.F., 2002 from median of 6(Davies, S.J.J.F., 2002, Davies, S.J.J.F., 2002, Dickison, M.R., 2007, Davies, S.J.J.F., 2002, Davies, S.J.J.F., 2002, Bennett, 1986)</t>
  </si>
  <si>
    <t>Dendrocygna viduata</t>
  </si>
  <si>
    <t>de Magalhaes and Costa, 2009 from median of 7(Jetz, Sekercioglu, and Bohning-Gaese, 2008, Szekely, Lislevand, and Figuerola, 2007, Bennett, 1986, BC Birds - Tacutu, R., T. Craig, A. Budovsky et al. 2013, de Magalhaes and Costa, 2009, Boyer, A.G., Cartron, J-L.E., and J.H. Brown, 2009, Werner and Griebeler, 2013)</t>
  </si>
  <si>
    <t>mean of Szekely, Lislevand, and Figuerola, 2007 &amp; Ricklefs, 2010b from median of 4(Ricklefs, 2010b, Szekely, Lislevand, and Figuerola, 2007, Bennett, 1986, Werner and Griebeler, 2013)</t>
  </si>
  <si>
    <t>mean of de Magalhaes and Costa, 2009 &amp; Bennett, 1986 from median of 4(BC Birds - Tacutu, R., T. Craig, A. Budovsky et al. 2013, Ricklefs, 2010b, Bennett, 1986, de Magalhaes and Costa, 2009)</t>
  </si>
  <si>
    <t>mean of Szekely, Lislevand, and Figuerola, 2007 and Bennett, 1986</t>
  </si>
  <si>
    <t>Anas bernieri</t>
  </si>
  <si>
    <t>Boyer, A.G., Cartron, J-L.E., and J.H. Brown, 2009 from median of 3(Jetz, Sekercioglu, and Bohning-Gaese, 2008, Boyer, A.G., Cartron, J-L.E., and J.H. Brown, 2009, Werner and Griebeler, 2013)</t>
  </si>
  <si>
    <t>mean of Szekely, Lislevand, and Figuerola, 2007 and Werner and Griebeler, 2013</t>
  </si>
  <si>
    <t>Dendrocygna eytoni</t>
  </si>
  <si>
    <t>mean of Werner and Griebeler, 2013 &amp; Bennett, 1986 from median of 6(Jetz, Sekercioglu, and Bohning-Gaese, 2008, Werner and Griebeler, 2012, Boyer, A.G., Cartron, J-L.E., and J.H. Brown, 2009, Szekely, Lislevand, and Figuerola, 2007, Bennett, 1986, Werner and Griebeler, 2013)</t>
  </si>
  <si>
    <t>Werner and Griebeler, 2012 from median of 5(Werner, 2010, Werner and Griebeler, 2012, Szekely, Lislevand, and Figuerola, 2007, Bennett, 1986, Werner and Griebeler, 2013)</t>
  </si>
  <si>
    <t>Branta hutchinsii</t>
  </si>
  <si>
    <t>Ricklefs, 2010b from median of 3(Ricklefs, 2010b, de Magalhaes and Costa, 2009, Bennett, 1986)</t>
  </si>
  <si>
    <t>mean of Szekely, Lislevand, and Figuerola, 2007 &amp; Jetz, Sekercioglu, and Bohning-Gaese, 2008 from median of 8(Krist, 2011, Szekely, Lislevand, and Figuerola, 2007, Jetz, Sekercioglu, and Bohning-Gaese, 2008, Werner and Griebeler, 2013, Werner and Griebeler, 2012, Boyer, A.G., Cartron, J-L.E., and J.H. Brown, 2009, de Magalhaes and Costa, 2009, Bennett, 1986)</t>
  </si>
  <si>
    <t>Carey, C., Rahn, H., Parisi, P., 1980 from median of 11(Werner, 2010, Carey, C., Rahn, H., Parisi, P., 1980, Carey, C., Rahn, H., Parisi, P., 1980, Carey, C., Rahn, H., Parisi, P., 1980, Carey, C., Rahn, H., Parisi, P., 1980, Krist, 2011, Szekely, Lislevand, and Figuerola, 2007, Werner and Griebeler, 2013, Werner and Griebeler, 2012, Ricklefs, 2010b, Bennett, 1986)</t>
  </si>
  <si>
    <t>mean of Carrier, D.R., Auriemma, J., 1992 and Bennett, 1986</t>
  </si>
  <si>
    <t>Anas platyrhyncos</t>
  </si>
  <si>
    <t>mean of Bennett, 1986 &amp; Szekely, Lislevand, and Figuerola, 2007 from median of 8(Krist, 2011, Werner and Griebeler, 2013, Szekely, Lislevand, and Figuerola, 2007, Werner and Griebeler, 2012, Jetz, Sekercioglu, and Bohning-Gaese, 2008, Boyer, A.G., Cartron, J-L.E., and J.H. Brown, 2009, Bennett, 1986, de Magalhaes and Costa, 2009)</t>
  </si>
  <si>
    <t>Ricklefs, 2010b</t>
  </si>
  <si>
    <t>mean of Bennett, 1986 and de Magalhaes and Costa, 2009</t>
  </si>
  <si>
    <t>Szekely, Lislevand, and Figuerola, 2007 from median of 15(Werner, 2010, Carey, C., Rahn, H., Parisi, P., 1980, Carey, C., Rahn, H., Parisi, P., 1980, Carey, C., Rahn, H., Parisi, P., 1980, Carey, C., Rahn, H., Parisi, P., 1980, Carey, C., Rahn, H., Parisi, P., 1980, Carey, C., Rahn, H., Parisi, P., 1980, Carey, C., Rahn, H., Parisi, P., 1980, Dyke and Kaiser, 2010, Krist, 2011, Werner and Griebeler, 2013, Szekely, Lislevand, and Figuerola, 2007, Werner and Griebeler, 2012, Bennett, 1986, Ricklefs, 2010b)</t>
  </si>
  <si>
    <t>Ricklefs, 2010b from median of 3(Bennett, 1986, Ricklefs, 2010b, de Magalhaes and Costa, 2009)</t>
  </si>
  <si>
    <t>Dendrocygna bicolor</t>
  </si>
  <si>
    <t>mean of Bennett, 1986 and Ricklefs, 2010b</t>
  </si>
  <si>
    <t>mean of Bennett, 1986 &amp; Boyer, A.G., Cartron, J-L.E., and J.H. Brown, 2009 from median of 6(Werner and Griebeler, 2013, Jetz, Sekercioglu, and Bohning-Gaese, 2008, Boyer, A.G., Cartron, J-L.E., and J.H. Brown, 2009, Werner and Griebeler, 2012, Szekely, Lislevand, and Figuerola, 2007, Bennett, 1986)</t>
  </si>
  <si>
    <t>mean of Werner and Griebeler, 2012 &amp; Werner and Griebeler, 2013 from median of 6(Carey, C., Rahn, H., Parisi, P., 1980, Werner and Griebeler, 2013, Werner and Griebeler, 2012, Szekely, Lislevand, and Figuerola, 2007, Bennett, 1986, Ricklefs, 2010b)</t>
  </si>
  <si>
    <t>Aratinga auricapilla aurifrons</t>
  </si>
  <si>
    <t>Anser canigicus</t>
  </si>
  <si>
    <t>Leucocarbo verrucosus</t>
  </si>
  <si>
    <t>mean of Bennett, 1986 and Bennett, 1986</t>
  </si>
  <si>
    <t>Ptalea ajaja</t>
  </si>
  <si>
    <t>de Magalhaes and Costa, 2009 from median of 3(Bennett, 1986, Boyer, A.G., Cartron, J-L.E., and J.H. Brown, 2009, de Magalhaes and Costa, 2009)</t>
  </si>
  <si>
    <t>Tachymarptos melba</t>
  </si>
  <si>
    <t>Szekely, Lislevand, and Figuerola, 2007 from median of 5(Jetz, Sekercioglu, and Bohning-Gaese, 2008, Krist, 2011, Szekely, Lislevand, and Figuerola, 2007, Boyer, A.G., Cartron, J-L.E., and J.H. Brown, 2009, Bennett, 1986)</t>
  </si>
  <si>
    <t>Fransson, T., Kolehmainen, T., Kroon, C. et al., 2010</t>
  </si>
  <si>
    <t>mean of Bennett, 1986 &amp; Krist, 2011 from median of 4(Dyke and Kaiser, 2010, Krist, 2011, Szekely, Lislevand, and Figuerola, 2007, Bennett, 1986)</t>
  </si>
  <si>
    <t>mean of Bennett, 1986 and Bize personal communication</t>
  </si>
  <si>
    <t>Sarkidiornis melanotos</t>
  </si>
  <si>
    <t>mean of Werner and Griebeler, 2013 &amp; Jetz, Sekercioglu, and Bohning-Gaese, 2008 from median of 6(Szekely, Lislevand, and Figuerola, 2007, Bennett, 1986, Werner and Griebeler, 2013, Jetz, Sekercioglu, and Bohning-Gaese, 2008, Werner and Griebeler, 2012, Boyer, A.G., Cartron, J-L.E., and J.H. Brown, 2009)</t>
  </si>
  <si>
    <t>Werner, 2010 from median of 5(Werner, 2010, Szekely, Lislevand, and Figuerola, 2007, Bennett, 1986, Werner and Griebeler, 2013, Werner and Griebeler, 2012)</t>
  </si>
  <si>
    <t>Branta leucopsis</t>
  </si>
  <si>
    <t>mean of Krist, 2011 &amp; Jetz, Sekercioglu, and Bohning-Gaese, 2008 from median of 6(Jetz, Sekercioglu, and Bohning-Gaese, 2008, Krist, 2011, Werner and Griebeler, 2013, Werner and Griebeler, 2012, Boyer, A.G., Cartron, J-L.E., and J.H. Brown, 2009, Bennett, 1986)</t>
  </si>
  <si>
    <t>Werner and Griebeler, 2013 from median of 7(Werner, 2010, Szekely, Lislevand, and Figuerola, 2007, Krist, 2011, Werner and Griebeler, 2013, Werner and Griebeler, 2012, Ricklefs, 2010b, Bennett, 1986)</t>
  </si>
  <si>
    <t>mean of Ricklefs, 2010b and Bennett, 1986</t>
  </si>
  <si>
    <t>Ara ambiguus</t>
  </si>
  <si>
    <t>Jetz, Sekercioglu, and Bohning-Gaese, 2008</t>
  </si>
  <si>
    <t>Procellaria aequinoctialis</t>
  </si>
  <si>
    <t>Serrano-Meneses and Szekely, 2006 from median of 5(BC Birds - Wilson, 2003, Szekely, Lislevand, and Figuerola, 2007, Serrano-Meneses and Szekely, 2006, Werner and Griebeler, 2012, Bennett, 1986)</t>
  </si>
  <si>
    <t>BC Birds - Wilson, 2003</t>
  </si>
  <si>
    <t>Bennett, 1986 from median of 3(Szekely, Lislevand, and Figuerola, 2007, Werner and Griebeler, 2012, Bennett, 1986)</t>
  </si>
  <si>
    <t>mean of Bennett, 1986 &amp; Carrier, D.R., Auriemma, J., 1992 from median of 4(BC Birds - Wilson, 2003, Carrier, D.R., Auriemma, J., 1992, BC Birds - Wilson, 2003, Bennett, 1986)</t>
  </si>
  <si>
    <t>Ara militaris mexicana</t>
  </si>
  <si>
    <t>mean of Jetz, Sekercioglu, and Bohning-Gaese, 2008 and Boyer, A.G., Cartron, J-L.E., and J.H. Brown, 2009</t>
  </si>
  <si>
    <t>Anodorhynchus hyacinthinus</t>
  </si>
  <si>
    <t>mean of Boyer, A.G., Cartron, J-L.E., and J.H. Brown, 2009 and Jetz, Sekercioglu, and Bohning-Gaese, 2008</t>
  </si>
  <si>
    <t>Zenaida graysoni</t>
  </si>
  <si>
    <t>Turdus merula</t>
  </si>
  <si>
    <t>Krist, 2011 from median of 5(Szekely, Lislevand, and Figuerola, 2007, Jetz, Sekercioglu, and Bohning-Gaese, 2008, Boyer, A.G., Cartron, J-L.E., and J.H. Brown, 2009, Krist, 2011, Bennett, 1986)</t>
  </si>
  <si>
    <t>Bennett, 1986 from median of 5(Carey, C., Rahn, H., Parisi, P., 1980, Carey, C., Rahn, H., Parisi, P., 1980, Szekely, Lislevand, and Figuerola, 2007, Krist, 2011, Bennett, 1986)</t>
  </si>
  <si>
    <t>Bennett, 1986 from median of 3(Szekely, Lislevand, and Figuerola, 2007, Krist, 2011, Bennett, 1986)</t>
  </si>
  <si>
    <t>Aptenodytes patagonicus</t>
  </si>
  <si>
    <t>mean of Serrano-Meneses and Szekely, 2006 &amp; Szekely, Lislevand, and Figuerola, 2007 from median of 4(Boyer, A.G., Cartron, J-L.E., and J.H. Brown, 2009, Szekely, Lislevand, and Figuerola, 2007, Serrano-Meneses and Szekely, 2006, Bennett, 1986)</t>
  </si>
  <si>
    <t>AnAge from ABBBS - Australian Bird and Bat Banding Scheme</t>
  </si>
  <si>
    <t>Szekely, Lislevand, and Figuerola, 2007 from median of 3(Ricklefs, 2010b, Szekely, Lislevand, and Figuerola, 2007, Bennett, 1986)</t>
  </si>
  <si>
    <t>Lophotibis cristata</t>
  </si>
  <si>
    <t>Pagodroma nivea</t>
  </si>
  <si>
    <t>Werner and Griebeler, 2012 from median of 5(Szekely, Lislevand, and Figuerola, 2007, Serrano-Meneses and Szekely, 2006, Werner and Griebeler, 2012, Bennett, 1986, Krist, 2011)</t>
  </si>
  <si>
    <t>Werner and Griebeler, 2012 from median of 5(Carey, C., Rahn, H., Parisi, P., 1980, Szekely, Lislevand, and Figuerola, 2007, Werner and Griebeler, 2012, Bennett, 1986, Krist, 2011)</t>
  </si>
  <si>
    <t>Cygnus atratus</t>
  </si>
  <si>
    <t>mean of Werner and Griebeler, 2013 &amp; Jetz, Sekercioglu, and Bohning-Gaese, 2008 from median of 8(Szekely, Lislevand, and Figuerola, 2007, BC Birds - Meyers et al., 2009, Bennett, 1986, Jetz, Sekercioglu, and Bohning-Gaese, 2008, Werner and Griebeler, 2013, BC Birds - Meyers et al., 2009, Boyer, A.G., Cartron, J-L.E., and J.H. Brown, 2009, Werner and Griebeler, 2012)</t>
  </si>
  <si>
    <t>Werner and Griebeler, 2012 from median of 7(Werner, 2010, Carey, C., Rahn, H., Parisi, P., 1980, Ricklefs, 2010b, Szekely, Lislevand, and Figuerola, 2007, Bennett, 1986, Werner and Griebeler, 2013, Werner and Griebeler, 2012)</t>
  </si>
  <si>
    <t>mean of Bennett, 1986 &amp; Ricklefs, 2010b from median of 4(BC Birds - Meyers et al., 2009, BC Birds - Meyers et al., 2009, Ricklefs, 2010b, Bennett, 1986)</t>
  </si>
  <si>
    <t>mean of BC Birds - Meyers et al., 2009 and BC Birds - Meyers et al., 2009</t>
  </si>
  <si>
    <t>Sylvia atricapilla</t>
  </si>
  <si>
    <t>Szekely, Lislevand, and Figuerola, 2007 from median of 3(Jetz, Sekercioglu, and Bohning-Gaese, 2008, Szekely, Lislevand, and Figuerola, 2007, Bennett, 1986)</t>
  </si>
  <si>
    <t>Fransson, et al., 2023</t>
  </si>
  <si>
    <t>Eudyptes chrysolophus</t>
  </si>
  <si>
    <t>Szekely, Lislevand, and Figuerola, 2007 from median of 7(BC Birds - Meyers et al., 2009, BC Birds - Wilson, 2003, Boyer, A.G., Cartron, J-L.E., and J.H. Brown, 2009, Szekely, Lislevand, and Figuerola, 2007, Serrano-Meneses and Szekely, 2006, Krist, 2011, Bennett, 1986)</t>
  </si>
  <si>
    <t>mean of Bennett, 1986 &amp; BC Birds - Wilson, 2003 from median of 4(BC Birds - Meyers et al., 2009, BC Birds - Meyers et al., 2009, BC Birds - Wilson, 2003, Bennett, 1986)</t>
  </si>
  <si>
    <t>Cacatua moluccensis</t>
  </si>
  <si>
    <t>Heinsohn, R., Zeriga, T., Murphy, S. et al., 2009</t>
  </si>
  <si>
    <t>Eudocimus ruber</t>
  </si>
  <si>
    <t>mean of Boyer, A.G., Cartron, J-L.E., and J.H. Brown, 2009 &amp; Jetz, Sekercioglu, and Bohning-Gaese, 2008 from median of 4(Jetz, Sekercioglu, and Bohning-Gaese, 2008, Boyer, A.G., Cartron, J-L.E., and J.H. Brown, 2009, de Magalhaes and Costa, 2009, Bennett, 1986)</t>
  </si>
  <si>
    <t>de Magalhaes and Costa, 2009 from median of 3(Ricklefs, 2010b, de Magalhaes and Costa, 2009, Bennett, 1986)</t>
  </si>
  <si>
    <t>mean of Ricklefs, 2010b and de Magalhaes and Costa, 2009</t>
  </si>
  <si>
    <t>Sylvia borin</t>
  </si>
  <si>
    <t>Bennett, 1986 from median of 3(Szekely, Lislevand, and Figuerola, 2007, Jetz, Sekercioglu, and Bohning-Gaese, 2008, Bennett, 1986)</t>
  </si>
  <si>
    <t>Carey, J.R. and D.S. Judge, 2002</t>
  </si>
  <si>
    <t>Szekely, Lislevand, and Figuerola, 2007</t>
  </si>
  <si>
    <t>Sylvia communis</t>
  </si>
  <si>
    <t>Anser anser</t>
  </si>
  <si>
    <t>Boyer, A.G., Cartron, J-L.E., and J.H. Brown, 2009 from median of 5(Jetz, Sekercioglu, and Bohning-Gaese, 2008, Boyer, A.G., Cartron, J-L.E., and J.H. Brown, 2009, Werner and Griebeler, 2013, Werner and Griebeler, 2012, Bennett, 1986)</t>
  </si>
  <si>
    <t>Werner and Griebeler, 2012 from median of 11(Werner, 2010, Carey, C., Rahn, H., Parisi, P., 1980, Carey, C., Rahn, H., Parisi, P., 1980, Carey, C., Rahn, H., Parisi, P., 1980, Carey, C., Rahn, H., Parisi, P., 1980, Carey, C., Rahn, H., Parisi, P., 1980, Szekely, Lislevand, and Figuerola, 2007, Werner and Griebeler, 2013, Werner and Griebeler, 2012, Bennett, 1986, Ricklefs, 2010b)</t>
  </si>
  <si>
    <t>Anser indicus</t>
  </si>
  <si>
    <t>Werner and Griebeler, 2013 from median of 5(Jetz, Sekercioglu, and Bohning-Gaese, 2008, Boyer, A.G., Cartron, J-L.E., and J.H. Brown, 2009, Bennett, 1986, Werner and Griebeler, 2013, Werner and Griebeler, 2012)</t>
  </si>
  <si>
    <t>mean of Szekely, Lislevand, and Figuerola, 2007 &amp; Ricklefs, 2010b from median of 6(Werner, 2010, Ricklefs, 2010b, Szekely, Lislevand, and Figuerola, 2007, Bennett, 1986, Werner and Griebeler, 2013, Werner and Griebeler, 2012)</t>
  </si>
  <si>
    <t>Lophura edwardsi</t>
  </si>
  <si>
    <t>Erithacus rubecula</t>
  </si>
  <si>
    <t>Bennett, 1986 from median of 3(Carey, C., Rahn, H., Parisi, P., 1980, Szekely, Lislevand, and Figuerola, 2007, Bennett, 1986)</t>
  </si>
  <si>
    <t>Bucorvus abyssinicus</t>
  </si>
  <si>
    <t>mean of Bennett, 1986 &amp; BC Birds - Meyers et al., 2009 from median of 4(Szekely, Lislevand, and Figuerola, 2007, Jetz, Sekercioglu, and Bohning-Gaese, 2008, BC Birds - Meyers et al., 2009, Bennett, 1986)</t>
  </si>
  <si>
    <t>mean of BC Birds - Meyers et al., 2009 and Bennett, 1986</t>
  </si>
  <si>
    <t>Burhinus supercilliaris</t>
  </si>
  <si>
    <t>Macronectes halli</t>
  </si>
  <si>
    <t>Serrano-Meneses and Szekely, 2006 from median of 3(Szekely, Lislevand, and Figuerola, 2007, Serrano-Meneses and Szekely, 2006, Bennett, 1986)</t>
  </si>
  <si>
    <t>Numida maleagris</t>
  </si>
  <si>
    <t>mean of Jetz, Sekercioglu, and Bohning-Gaese, 2008 &amp; Boyer, A.G., Cartron, J-L.E., and J.H. Brown, 2009 from median of 4(Szekely, Lislevand, and Figuerola, 2007, Jetz, Sekercioglu, and Bohning-Gaese, 2008, Boyer, A.G., Cartron, J-L.E., and J.H. Brown, 2009, Bennett, 1986)</t>
  </si>
  <si>
    <t>Carey, C., Rahn, H., Parisi, P., 1980 from median of 7(Carey, C., Rahn, H., Parisi, P., 1980, Carey, C., Rahn, H., Parisi, P., 1980, Carey, C., Rahn, H., Parisi, P., 1980, Carey, C., Rahn, H., Parisi, P., 1980, Dyke and Kaiser, 2010, Szekely, Lislevand, and Figuerola, 2007, Bennett, 1986)</t>
  </si>
  <si>
    <t>Leptoptilos crumenifer</t>
  </si>
  <si>
    <t>mean of Boyer, A.G., Cartron, J-L.E., and J.H. Brown, 2009 &amp; Szekely, Lislevand, and Figuerola, 2007 from median of 4(Boyer, A.G., Cartron, J-L.E., and J.H. Brown, 2009, Szekely, Lislevand, and Figuerola, 2007, Bennett, 1986, de Magalhaes and Costa, 2009)</t>
  </si>
  <si>
    <t>Balearica pavonina</t>
  </si>
  <si>
    <t>Bennett, 1986 from median of 3(Jetz, Sekercioglu, and Bohning-Gaese, 2008, Szekely, Lislevand, and Figuerola, 2007, Bennett, 1986)</t>
  </si>
  <si>
    <t>Personal observation (an individual from this study still alive when sampled the last time)</t>
  </si>
  <si>
    <t>Ara glaucogularis</t>
  </si>
  <si>
    <t>Ortalis canicollis</t>
  </si>
  <si>
    <t>Nesoenas mayeri</t>
  </si>
  <si>
    <t>Acryllium vulturinum</t>
  </si>
  <si>
    <t>Pelecanus onocrotalus</t>
  </si>
  <si>
    <t>Gelochelidon nilotica</t>
  </si>
  <si>
    <t>Fransson et al. 2023</t>
  </si>
  <si>
    <t>Larus dominicanus</t>
  </si>
  <si>
    <t>Szekely, Lislevand, and Figuerola, 2007 from median of 5(BC Birds - Branco, J.O., Augusto, H., Fracasso, A., 2009, Krist, 2011, Szekely, Lislevand, and Figuerola, 2007, Bennett, 1986, BC Birds - Branco, J.O., Augusto, H., Fracasso, A., 2009)</t>
  </si>
  <si>
    <t>BC Birds - Branco, J.O., Augusto, H., Fracasso, A., 2009 from median of 8(BC Birds - Branco, J.O., Augusto, H., Fracasso, A., 2009, BC Birds - Branco, J.O., Augusto, H., Fracasso, A., 2009, BC Birds - Branco, J.O., Augusto, H., Fracasso, A., 2009, BC Birds - Branco, J.O., Augusto, H., Fracasso, A., 2009, BC Birds - Branco, J.O., Augusto, H., Fracasso, A., 2009, Krist, 2011, Szekely, Lislevand, and Figuerola, 2007, Bennett, 1986)</t>
  </si>
  <si>
    <t>Bennett, 1986 from median of 3(BC Birds - Branco, J.O., Augusto, H., Fracasso, A., 2009, BC Birds - Branco, J.O., Augusto, H., Fracasso, A., 2009, Bennett, 1986)</t>
  </si>
  <si>
    <t>Leucopsar rothschildi</t>
  </si>
  <si>
    <t>Lophophorus impejanus</t>
  </si>
  <si>
    <t>mean of Boyer, A.G., Cartron, J-L.E., and J.H. Brown, 2009 &amp; Werner and Griebeler, 2013 from median of 4(Jetz, Sekercioglu, and Bohning-Gaese, 2008, Boyer, A.G., Cartron, J-L.E., and J.H. Brown, 2009, Bennett, 1986, Werner and Griebeler, 2013)</t>
  </si>
  <si>
    <t>Bennett, 1986 from median of 3(Ricklefs, 2010b, Bennett, 1986, Werner and Griebeler, 2013)</t>
  </si>
  <si>
    <t>Pygoscelis papua</t>
  </si>
  <si>
    <t>mean of Szekely, Lislevand, and Figuerola, 2007 &amp; Serrano-Meneses and Szekely, 2006 from median of 8(BC Birds - Meyers et al., 2009, BC Birds - Tacutu, R., T. Craig, A. Budovsky et al. 2013, Boyer, A.G., Cartron, J-L.E., and J.H. Brown, 2009, Serrano-Meneses and Szekely, 2006, Szekely, Lislevand, and Figuerola, 2007, Krist, 2011, BC Birds - Meyers et al., 2009, Bennett, 1986)</t>
  </si>
  <si>
    <t>AnAge from 41-year-old penguin from Danish zoo breaks record with her extraordinary age (journalist article about record Guiness)</t>
  </si>
  <si>
    <t>mean of BC Birds - Meyers et al., 2009 &amp; BC Birds - Wilson, 2003 from median of 6(BC Birds - Meyers et al., 2009, BC Birds - Meyers et al., 2009, BC Birds - Wilson, 2003, BC Birds - Meyers et al., 2009, BC Birds - Wilson, 2003, Bennett, 1986)</t>
  </si>
  <si>
    <t>Chionis minor</t>
  </si>
  <si>
    <t>Mycteria ibis</t>
  </si>
  <si>
    <t>mean of Boyer, A.G., Cartron, J-L.E., and J.H. Brown, 2009 and Bennett, 1986</t>
  </si>
  <si>
    <t>Musophaga rossae</t>
  </si>
  <si>
    <t>mean of Szekely, Lislevand, and Figuerola, 2007 and Szekely, Lislevand, and Figuerola, 2007</t>
  </si>
  <si>
    <t>Bubo scandiacus</t>
  </si>
  <si>
    <t>Bennett, 1986 from median of 5(Jetz, Sekercioglu, and Bohning-Gaese, 2008, Szekely, Lislevand, and Figuerola, 2007, Boyer, A.G., Cartron, J-L.E., and J.H. Brown, 2009, Bennett, 1986, de Magalhaes and Costa, 2009)</t>
  </si>
  <si>
    <t>Ricklefs, 2010b from median of 3(Ricklefs, 2010b, Szekely, Lislevand, and Figuerola, 2007, Bennett, 1986)</t>
  </si>
  <si>
    <t>de Magalhaes and Costa, 2009 from median of 3(Ricklefs, 2010b, Bennett, 1986, de Magalhaes and Costa, 2009)</t>
  </si>
  <si>
    <t>Acrocephalus scirpaceus</t>
  </si>
  <si>
    <t>Jetz, Sekercioglu, and Bohning-Gaese, 2008 from median of 5(Jetz, Sekercioglu, and Bohning-Gaese, 2008, Szekely, Lislevand, and Figuerola, 2007, Jetz, Sekercioglu, and Bohning-Gaese, 2008, Szekely, Lislevand, and Figuerola, 2007, Bennett, 1986)</t>
  </si>
  <si>
    <t>mean of Szekely, Lislevand, and Figuerola, 2007 &amp; Bennett, 1986 from median of 4(Bennett, 1986, Szekely, Lislevand, and Figuerola, 2007, Szekely, Lislevand, and Figuerola, 2007, Bennett, 1986)</t>
  </si>
  <si>
    <t>Caolenas nicobarica</t>
  </si>
  <si>
    <t>mean of Jetz, Sekercioglu, and Bohning-Gaese, 2008 and Bennett, 1986</t>
  </si>
  <si>
    <t>Ricklefs 2000</t>
  </si>
  <si>
    <t>Aegypius monachus</t>
  </si>
  <si>
    <t>Szekely, Lislevand, and Figuerola, 2007 from median of 5(Jetz, Sekercioglu, and Bohning-Gaese, 2008, Boyer, A.G., Cartron, J-L.E., and J.H. Brown, 2009, Szekely, Lislevand, and Figuerola, 2007, Werner and Griebeler, 2012, Bennett, 1986)</t>
  </si>
  <si>
    <t>Werner and Griebeler, 2012 from median of 3(Szekely, Lislevand, and Figuerola, 2007, Werner and Griebeler, 2012, Bennett, 1986)</t>
  </si>
  <si>
    <t xml:space="preserve">Vanellus miles </t>
  </si>
  <si>
    <t>Limosa limosa</t>
  </si>
  <si>
    <t>mean of Krist, 2011 &amp; Bennett, 1986 from median of 4(Szekely, Lislevand, and Figuerola, 2007, Krist, 2011, Jetz, Sekercioglu, and Bohning-Gaese, 2008, Bennett, 1986)</t>
  </si>
  <si>
    <t>mean of Szekely, Lislevand, and Figuerola, 2007 &amp; Carey, C., Rahn, H., Parisi, P., 1980 from median of 4(Carey, C., Rahn, H., Parisi, P., 1980, Szekely, Lislevand, and Figuerola, 2007, Krist, 2011, Bennett, 1986)</t>
  </si>
  <si>
    <t>Stercorarius antarcticus</t>
  </si>
  <si>
    <t>Krist, 2011 from median of 3(Szekely, Lislevand, and Figuerola, 2007, Krist, 2011, Bennett, 1986)</t>
  </si>
  <si>
    <t>Pelecanus crispus</t>
  </si>
  <si>
    <t>mean of Bennett, 1986 &amp; BC Birds - Meyers et al., 2009 from median of 4(BC Birds - Gokula, V., 2011, BC Birds - Gokula, V., 2011, BC Birds - Meyers et al., 2009, Bennett, 1986)</t>
  </si>
  <si>
    <t>mean of BC Birds - Meyers et al., 2009 &amp; Bennett, 1986 from median of 4(BC Birds - Gokula, V., 2011, BC Birds - Meyers et al., 2009, BC Birds - Gokula, V., 2011, Bennett, 1986)</t>
  </si>
  <si>
    <t>BC Birds - Meyers et al., 2009 from median of 5(BC Birds - Meyers et al., 2009, BC Birds - Gokula, V., 2011, BC Birds - Meyers et al., 2009, BC Birds - Gokula, V., 2011, Bennett, 1986)</t>
  </si>
  <si>
    <t>Chauna torquata</t>
  </si>
  <si>
    <t>Boyer, A.G., Cartron, J-L.E., and J.H. Brown, 2009 from median of 3(Jetz, Sekercioglu, and Bohning-Gaese, 2008, Boyer, A.G., Cartron, J-L.E., and J.H. Brown, 2009, Bennett, 1986)</t>
  </si>
  <si>
    <t>Cariama cristata</t>
  </si>
  <si>
    <t>mean of Bennett, 1986 and Jetz, Sekercioglu, and Bohning-Gaese, 2008</t>
  </si>
  <si>
    <t>Bucorvus leadbeateri</t>
  </si>
  <si>
    <t>Jetz, Sekercioglu, and Bohning-Gaese, 2008 from median of 3(BC Birds - Meyers et al., 2009, Jetz, Sekercioglu, and Bohning-Gaese, 2008, BC Birds - Meyers et al., 2009)</t>
  </si>
  <si>
    <t>Bennett, 1986 from median of 3(BC Birds - Meyers et al., 2009, BC Birds - Meyers et al., 2009, Bennett, 1986)</t>
  </si>
  <si>
    <t>Gerontichus eremita</t>
  </si>
  <si>
    <t>Szekely, Lislevand, and Figuerola, 2007 from median of 3(Szekely, Lislevand, and Figuerola, 2007, Boyer, A.G., Cartron, J-L.E., and J.H. Brown, 2009, Bennett, 1986)</t>
  </si>
  <si>
    <t>Burhinus grallarius</t>
  </si>
  <si>
    <t>Balearica regulorum</t>
  </si>
  <si>
    <t>Bennett, 1986 from median of 7(Jetz, Sekercioglu, and Bohning-Gaese, 2008, BC Birds - Muheebwa, J., Byaruhanga, A., Pomeroy, D., et al, 2012, Jetz, Sekercioglu, and Bohning-Gaese, 2008, Szekely, Lislevand, and Figuerola, 2007, Szekely, Lislevand, and Figuerola, 2007, BC Birds - Muheebwa, J., Byaruhanga, A., Pomeroy, D., et al, 2012, Bennett, 1986)</t>
  </si>
  <si>
    <t>AnAge from Ricklefs 2000</t>
  </si>
  <si>
    <t>Szekely, Lislevand, and Figuerola, 2007 from median of 3(Szekely, Lislevand, and Figuerola, 2007, Szekely, Lislevand, and Figuerola, 2007, Bennett, 1986)</t>
  </si>
  <si>
    <t>Bennett, 1986 from median of 3(BC Birds - Muheebwa, J., Byaruhanga, A., Pomeroy, D., et al, 2012, BC Birds - Muheebwa, J., Byaruhanga, A., Pomeroy, D., et al, 2012, Bennett, 1986)</t>
  </si>
  <si>
    <t>mean of BC Birds - Muheebwa, J., Byaruhanga, A., Pomeroy, D., et al, 2012 and Bennett, 1986</t>
  </si>
  <si>
    <t>Psophia crepitans</t>
  </si>
  <si>
    <t>mean of Dyke and Kaiser, 2010 and Bennett, 1986</t>
  </si>
  <si>
    <t>Tauraco erythrolphus</t>
  </si>
  <si>
    <t>Ciconia nigra</t>
  </si>
  <si>
    <t>Bennett, 1986 from median of 3(Szekely, Lislevand, and Figuerola, 2007, Boyer, A.G., Cartron, J-L.E., and J.H. Brown, 2009, Bennett, 1986)</t>
  </si>
  <si>
    <t>Ducula bicolor</t>
  </si>
  <si>
    <t>Neophron perchnopterus</t>
  </si>
  <si>
    <t>mean of Szekely, Lislevand, and Figuerola, 2007 &amp; Boyer, A.G., Cartron, J-L.E., and J.H. Brown, 2009 from median of 4(Jetz, Sekercioglu, and Bohning-Gaese, 2008, Boyer, A.G., Cartron, J-L.E., and J.H. Brown, 2009, Szekely, Lislevand, and Figuerola, 2007, Bennett, 1986)</t>
  </si>
  <si>
    <t>Rhea pennata</t>
  </si>
  <si>
    <t>mean of BC Birds - Meyers et al., 2009 &amp; Werner and Griebeler, 2013 from median of 8(Bennett, 1986, Dickison, M.R., 2007, BC Birds - Wilson, 2003, BC Birds - Meyers et al., 2009, Werner and Griebeler, 2012, Werner and Griebeler, 2013, BC Birds - Meyers et al., 2009, BC Birds - Wilson, 2003)</t>
  </si>
  <si>
    <t>mean of Davies, S.J.J.F., 2002 &amp; Werner and Griebeler, 2013 from median of 8(Davies, S.J.J.F., 2002, Dickison, M.R., 2007, Davies, S.J.J.F., 2002, Werner, 2010, Davies, S.J.J.F., 2002, Bennett, 1986, Werner and Griebeler, 2012, Werner and Griebeler, 2013)</t>
  </si>
  <si>
    <t>mean of Dickison, M.R., 2007 &amp; BC Birds - Wilson, 2003 from median of 4(BC Birds - Meyers et al., 2009, Dickison, M.R., 2007, BC Birds - Meyers et al., 2009, BC Birds - Wilson, 2003)</t>
  </si>
  <si>
    <t>Ciconia abdimil</t>
  </si>
  <si>
    <t>Dacelo novaeguinae</t>
  </si>
  <si>
    <t>mean of Bennett, 1986 and Szekely, Lislevand, and Figuerola, 2007</t>
  </si>
  <si>
    <t>Anthropoides paradisea</t>
  </si>
  <si>
    <t>BC Birds - Wilson, 2003 from median of 3(Jetz, Sekercioglu, and Bohning-Gaese, 2008, BC Birds - Wilson, 2003, Bennett, 1986)</t>
  </si>
  <si>
    <t>BC Birds - Atanasov, 2012a</t>
  </si>
  <si>
    <t>Anthropoides virgo</t>
  </si>
  <si>
    <t>Bennett, 1986 from median of 3(Jetz, Sekercioglu, and Bohning-Gaese, 2008, Bennett, 1986, de Magalhaes and Costa, 2009)</t>
  </si>
  <si>
    <t>Gyps fulvus</t>
  </si>
  <si>
    <t>mean of Ricklefs, 2010b &amp; Werner and Griebeler, 2012 from median of 6(Carey, C., Rahn, H., Parisi, P., 1980, Dyke and Kaiser, 2010, Szekely, Lislevand, and Figuerola, 2007, Werner and Griebeler, 2012, Ricklefs, 2010b, Bennett, 1986)</t>
  </si>
  <si>
    <t>Schlee, 1989 from median of 5(BC Birds - Margalida, A., Arroyo, B.E., Bortolotti, G.R., et al, 2006, Schlee, 1989, Schlee, 1989, Ricklefs, 2010b, Bennett, 1986)</t>
  </si>
  <si>
    <t>Calonectris diomedea</t>
  </si>
  <si>
    <t>mean of Krist, 2011 &amp; Werner and Griebeler, 2012 from median of 4(Szekely, Lislevand, and Figuerola, 2007, Werner and Griebeler, 2012, Bennett, 1986, Krist, 2011)</t>
  </si>
  <si>
    <t>Macronectes giganteus</t>
  </si>
  <si>
    <t>mean of Werner and Griebeler, 2012 &amp; Serrano-Meneses and Szekely, 2006 from median of 4(Szekely, Lislevand, and Figuerola, 2007, Serrano-Meneses and Szekely, 2006, Werner and Griebeler, 2012, Bennett, 1986)</t>
  </si>
  <si>
    <t>AnAge from Foote et al. 2011</t>
  </si>
  <si>
    <t>mean of Szekely, Lislevand, and Figuerola, 2007 &amp; Bennett, 1986 from median of 4(Carey, C., Rahn, H., Parisi, P., 1980, Szekely, Lislevand, and Figuerola, 2007, Werner and Griebeler, 2012, Bennett, 1986)</t>
  </si>
  <si>
    <t>Taeniopygia guttata</t>
  </si>
  <si>
    <t>Jetz, Sekercioglu, and Bohning-Gaese, 2008 from median of 3(Jetz, Sekercioglu, and Bohning-Gaese, 2008, Krist, 2011, Bennett, 1986)</t>
  </si>
  <si>
    <t>mean of Bennett, 1986 &amp; Szekely, Lislevand, and Figuerola, 2007 from median of 6(Carey, C., Rahn, H., Parisi, P., 1980, Carey, C., Rahn, H., Parisi, P., 1980, Szekely, Lislevand, and Figuerola, 2007, Krist, 2011, Bennett, 1986, Ricklefs, 2010b)</t>
  </si>
  <si>
    <t>Branta ruficollis</t>
  </si>
  <si>
    <t>Werner and Griebeler, 2012 from median of 5(Bennett, 1986, Werner and Griebeler, 2013, Werner and Griebeler, 2012, Jetz, Sekercioglu, and Bohning-Gaese, 2008, Boyer, A.G., Cartron, J-L.E., and J.H. Brown, 2009)</t>
  </si>
  <si>
    <t>mean of Werner and Griebeler, 2013 &amp; Bennett, 1986 from median of 6(Werner, 2010, Szekely, Lislevand, and Figuerola, 2007, Ricklefs, 2010b, Bennett, 1986, Werner and Griebeler, 2013, Werner and Griebeler, 2012)</t>
  </si>
  <si>
    <t>animal=species</t>
  </si>
  <si>
    <t>ML=Residual maximum lifespan (body mass controlled values; see main text)</t>
  </si>
  <si>
    <t>CM=Residual clutch mass (body mass controlled values; see main text)</t>
  </si>
  <si>
    <t>DT=Residual developmental time (body mass controlled values; see main text)</t>
  </si>
  <si>
    <t>Body_mass=species average body mass in grams</t>
  </si>
  <si>
    <t xml:space="preserve">clutch_size_n=species average </t>
  </si>
  <si>
    <t>maximum_longevity_y=species maximum reported lifespan in years</t>
  </si>
  <si>
    <t>egg_mass_g=species average egg mass in grams</t>
  </si>
  <si>
    <t>incubation_d=species average incubation time in days</t>
  </si>
  <si>
    <t>fledging_age_d=species average age at fledging in days</t>
  </si>
  <si>
    <t>Clutch_mass=egg_mass_g*clutch_size_n</t>
  </si>
  <si>
    <t>Developmental_time=incubation_d+fledging_age_d</t>
  </si>
  <si>
    <t>clutch_size_n=species average number of eggs per clutch</t>
  </si>
  <si>
    <t>Birds of the World from Bentrupperbäumer, J. M. 1998 and Romer, L. 1997</t>
  </si>
  <si>
    <t>Birds of the World from Safford, R. J., and A. F. A. Hawkins, Editors 2013</t>
  </si>
  <si>
    <t xml:space="preserve">Birds of the World from Kear, J., Editor 2005 </t>
  </si>
  <si>
    <t>Birds of the World from Kear, J., Editor 2006</t>
  </si>
  <si>
    <t>Birds of the World from (Petersen 1992b)</t>
  </si>
  <si>
    <t>Birds of the World</t>
  </si>
  <si>
    <t>Birds of the World from (Eisenhauer and Kirkpatrick 1977, Krechmar and Kondratiev 1982, Petersen 1992c, MRP)</t>
  </si>
  <si>
    <t>Birds of the World from (Mickelson 1975)</t>
  </si>
  <si>
    <t>Birds of the World from Demey, R. and Kirwan, G. 2001</t>
  </si>
  <si>
    <t>Birds of the World from Juniper and Parr 1998.</t>
  </si>
  <si>
    <t>Birds of the World from Bernkusky et al. 2014</t>
  </si>
  <si>
    <t>Birds of the World avg from Madge and McGowan (2002)</t>
  </si>
  <si>
    <t>Birds of the World from Urban et al 1986</t>
  </si>
  <si>
    <t>Birds of the World from Fry et al 1988</t>
  </si>
  <si>
    <t>Birds of the World from Fry et al 1989</t>
  </si>
  <si>
    <t>Birds of the World from Fry et al 1990</t>
  </si>
  <si>
    <t>Birds of the World from Horning et al. 1988, Male 1989</t>
  </si>
  <si>
    <t>Birds of the World from Kear, J., Editor 2005</t>
  </si>
  <si>
    <t>mean of Birds of the World from Kear, J., Editor 2005</t>
  </si>
  <si>
    <t>ID</t>
  </si>
  <si>
    <t>order</t>
  </si>
  <si>
    <t>logGlucose</t>
  </si>
  <si>
    <t>Centered_logBM</t>
  </si>
  <si>
    <t>Method_Glu</t>
  </si>
  <si>
    <t>A01PL1</t>
  </si>
  <si>
    <t>Passeriformes</t>
  </si>
  <si>
    <t>Glucometer</t>
  </si>
  <si>
    <t>A05PL1</t>
  </si>
  <si>
    <t>A06PL1</t>
  </si>
  <si>
    <t>A07PL1</t>
  </si>
  <si>
    <t>A09PL1</t>
  </si>
  <si>
    <t>Galliformes</t>
  </si>
  <si>
    <t>Accipitriformes</t>
  </si>
  <si>
    <t>Apodiformes</t>
  </si>
  <si>
    <t>56230</t>
  </si>
  <si>
    <t>56284</t>
  </si>
  <si>
    <t>56327</t>
  </si>
  <si>
    <t>63120</t>
  </si>
  <si>
    <t>63279</t>
  </si>
  <si>
    <t>63361</t>
  </si>
  <si>
    <t>63375</t>
  </si>
  <si>
    <t>63448</t>
  </si>
  <si>
    <t>68317</t>
  </si>
  <si>
    <t>68705</t>
  </si>
  <si>
    <t>68813</t>
  </si>
  <si>
    <t>68846</t>
  </si>
  <si>
    <t>68857</t>
  </si>
  <si>
    <t>68864</t>
  </si>
  <si>
    <t>70435</t>
  </si>
  <si>
    <t>72620</t>
  </si>
  <si>
    <t>72638</t>
  </si>
  <si>
    <t>66307</t>
  </si>
  <si>
    <t>71849</t>
  </si>
  <si>
    <t>72166</t>
  </si>
  <si>
    <t>72200</t>
  </si>
  <si>
    <t>73324</t>
  </si>
  <si>
    <t>61128</t>
  </si>
  <si>
    <t>61156</t>
  </si>
  <si>
    <t>61271</t>
  </si>
  <si>
    <t>63559</t>
  </si>
  <si>
    <t>63592</t>
  </si>
  <si>
    <t>68305</t>
  </si>
  <si>
    <t>68586</t>
  </si>
  <si>
    <t>68587</t>
  </si>
  <si>
    <t>68599</t>
  </si>
  <si>
    <t>68646</t>
  </si>
  <si>
    <t>68655</t>
  </si>
  <si>
    <t>70522</t>
  </si>
  <si>
    <t>Anseriformes</t>
  </si>
  <si>
    <t>O0622</t>
  </si>
  <si>
    <t>O18126</t>
  </si>
  <si>
    <t>Psittaciformes</t>
  </si>
  <si>
    <t>Frugivore/granivore</t>
  </si>
  <si>
    <t>O12019</t>
  </si>
  <si>
    <t>Doudou</t>
  </si>
  <si>
    <t>Oie1</t>
  </si>
  <si>
    <t>Herbivore</t>
  </si>
  <si>
    <t>Oie2</t>
  </si>
  <si>
    <t>Oie3</t>
  </si>
  <si>
    <t>O18081</t>
  </si>
  <si>
    <t>O11006</t>
  </si>
  <si>
    <t>O11007</t>
  </si>
  <si>
    <t>O10030</t>
  </si>
  <si>
    <t>Gruiformes</t>
  </si>
  <si>
    <t>O970291</t>
  </si>
  <si>
    <t>KIP033PL3</t>
  </si>
  <si>
    <t>Sphenisciformes</t>
  </si>
  <si>
    <t>KIP034PL3</t>
  </si>
  <si>
    <t>KIP036PL2</t>
  </si>
  <si>
    <t>KIP037PL1</t>
  </si>
  <si>
    <t>KIP043PL2</t>
  </si>
  <si>
    <t>O03115</t>
  </si>
  <si>
    <t>O018038</t>
  </si>
  <si>
    <t>O018042</t>
  </si>
  <si>
    <t>O018049</t>
  </si>
  <si>
    <t>O0980025</t>
  </si>
  <si>
    <t>O09225</t>
  </si>
  <si>
    <t>O09226</t>
  </si>
  <si>
    <t>O10147</t>
  </si>
  <si>
    <t>O09162</t>
  </si>
  <si>
    <t>O11123</t>
  </si>
  <si>
    <t>O12066</t>
  </si>
  <si>
    <t>O990100</t>
  </si>
  <si>
    <t>O08132</t>
  </si>
  <si>
    <t>O06005</t>
  </si>
  <si>
    <t>O150112940</t>
  </si>
  <si>
    <t>O0181</t>
  </si>
  <si>
    <t>O0182</t>
  </si>
  <si>
    <t>O0184</t>
  </si>
  <si>
    <t>Strigiformes</t>
  </si>
  <si>
    <t>Bucerotiformes</t>
  </si>
  <si>
    <t xml:space="preserve"> 8P</t>
  </si>
  <si>
    <t xml:space="preserve"> O5143</t>
  </si>
  <si>
    <t xml:space="preserve"> O5145</t>
  </si>
  <si>
    <t>Charadriiformes</t>
  </si>
  <si>
    <t>O07114</t>
  </si>
  <si>
    <t>Kit</t>
  </si>
  <si>
    <t>O11182</t>
  </si>
  <si>
    <t>O9110144</t>
  </si>
  <si>
    <t>Columbiformes</t>
  </si>
  <si>
    <t>Procelariiformes</t>
  </si>
  <si>
    <t>Cariamiformes</t>
  </si>
  <si>
    <t>Casuariformes</t>
  </si>
  <si>
    <t>SKU05PL1</t>
  </si>
  <si>
    <t>SKU09PL3</t>
  </si>
  <si>
    <t>SKU8</t>
  </si>
  <si>
    <t>SKU07PL2</t>
  </si>
  <si>
    <t>SKU6</t>
  </si>
  <si>
    <t>LSH037PL1</t>
  </si>
  <si>
    <t>LSH040PL2</t>
  </si>
  <si>
    <t>LSH045PL1</t>
  </si>
  <si>
    <t>LSH051PL2</t>
  </si>
  <si>
    <t>LSH053PL2</t>
  </si>
  <si>
    <t>Ciconiiformes</t>
  </si>
  <si>
    <t>O09221</t>
  </si>
  <si>
    <t>O07048</t>
  </si>
  <si>
    <t>Coraciiformes</t>
  </si>
  <si>
    <t>O06069</t>
  </si>
  <si>
    <t>O06068</t>
  </si>
  <si>
    <t>O14088</t>
  </si>
  <si>
    <t>O14087</t>
  </si>
  <si>
    <t>O14092</t>
  </si>
  <si>
    <t>B08PL1</t>
  </si>
  <si>
    <t>B10PL1</t>
  </si>
  <si>
    <t>B13PL1</t>
  </si>
  <si>
    <t>B14PL2</t>
  </si>
  <si>
    <t>B15PL1</t>
  </si>
  <si>
    <t>Pelecaniformes</t>
  </si>
  <si>
    <t xml:space="preserve"> MAC028</t>
  </si>
  <si>
    <t xml:space="preserve"> MAC029</t>
  </si>
  <si>
    <t xml:space="preserve"> MAC030</t>
  </si>
  <si>
    <t xml:space="preserve"> MAC032</t>
  </si>
  <si>
    <t xml:space="preserve"> MAC037</t>
  </si>
  <si>
    <t>005</t>
  </si>
  <si>
    <t>010</t>
  </si>
  <si>
    <t>015</t>
  </si>
  <si>
    <t>020</t>
  </si>
  <si>
    <t>280</t>
  </si>
  <si>
    <t>286</t>
  </si>
  <si>
    <t>803</t>
  </si>
  <si>
    <t>942</t>
  </si>
  <si>
    <t>956</t>
  </si>
  <si>
    <t>968</t>
  </si>
  <si>
    <t>972</t>
  </si>
  <si>
    <t>960</t>
  </si>
  <si>
    <t>KER21K4001</t>
  </si>
  <si>
    <t>KLP005</t>
  </si>
  <si>
    <t>KLP004</t>
  </si>
  <si>
    <t>KLP003</t>
  </si>
  <si>
    <t>KLP002</t>
  </si>
  <si>
    <t>KRS005</t>
  </si>
  <si>
    <t>Suliformes</t>
  </si>
  <si>
    <t>KRS004</t>
  </si>
  <si>
    <t>KRS003</t>
  </si>
  <si>
    <t>KRS001</t>
  </si>
  <si>
    <t>KRS002</t>
  </si>
  <si>
    <t>C12054</t>
  </si>
  <si>
    <t>O12138</t>
  </si>
  <si>
    <t>SGP2</t>
  </si>
  <si>
    <t>SGP3</t>
  </si>
  <si>
    <t>SGP4</t>
  </si>
  <si>
    <t xml:space="preserve">SGP09                   </t>
  </si>
  <si>
    <t xml:space="preserve">SGP10                     </t>
  </si>
  <si>
    <t>SGP11                  </t>
  </si>
  <si>
    <t>NGP006PL3</t>
  </si>
  <si>
    <t>NGP007PL2</t>
  </si>
  <si>
    <t>NGP8</t>
  </si>
  <si>
    <t>NGP026PL2</t>
  </si>
  <si>
    <t>NGP02709PL2</t>
  </si>
  <si>
    <t>137M09</t>
  </si>
  <si>
    <t>Musophagiformes</t>
  </si>
  <si>
    <t>O17112</t>
  </si>
  <si>
    <t xml:space="preserve"> O1864</t>
  </si>
  <si>
    <t>Phoenicopteriformes</t>
  </si>
  <si>
    <t xml:space="preserve"> O940145</t>
  </si>
  <si>
    <t xml:space="preserve"> O18132</t>
  </si>
  <si>
    <t xml:space="preserve"> O18111</t>
  </si>
  <si>
    <t xml:space="preserve"> O18103</t>
  </si>
  <si>
    <t xml:space="preserve"> O18087</t>
  </si>
  <si>
    <t xml:space="preserve"> O18077</t>
  </si>
  <si>
    <t xml:space="preserve"> O18072</t>
  </si>
  <si>
    <t xml:space="preserve"> O18066</t>
  </si>
  <si>
    <t xml:space="preserve"> O18030</t>
  </si>
  <si>
    <t xml:space="preserve"> O12094</t>
  </si>
  <si>
    <t xml:space="preserve"> O11107</t>
  </si>
  <si>
    <t xml:space="preserve"> O10133</t>
  </si>
  <si>
    <t xml:space="preserve"> O10068</t>
  </si>
  <si>
    <t xml:space="preserve"> O1873</t>
  </si>
  <si>
    <t xml:space="preserve">WCP01PL2 </t>
  </si>
  <si>
    <t>WCP02PL1</t>
  </si>
  <si>
    <t>WCP03PL2</t>
  </si>
  <si>
    <t>WCP05PL1</t>
  </si>
  <si>
    <t>WCP6</t>
  </si>
  <si>
    <t>O02120</t>
  </si>
  <si>
    <t>O03088</t>
  </si>
  <si>
    <t>O12159</t>
  </si>
  <si>
    <t>O13070</t>
  </si>
  <si>
    <t>O13073</t>
  </si>
  <si>
    <t>O14041</t>
  </si>
  <si>
    <t>GEP023PL2</t>
  </si>
  <si>
    <t>GEP031PL3</t>
  </si>
  <si>
    <t>GEP028PL2</t>
  </si>
  <si>
    <t>GEP025PL2</t>
  </si>
  <si>
    <t>GEP024PL2</t>
  </si>
  <si>
    <t>Rheiformes</t>
  </si>
  <si>
    <t>PDN 2022 20</t>
  </si>
  <si>
    <t>PDN 2022 21</t>
  </si>
  <si>
    <t>PDN 2022 22</t>
  </si>
  <si>
    <t>PDN 2022 23</t>
  </si>
  <si>
    <t>PDN 2022 24</t>
  </si>
  <si>
    <t>PDN 2022 25</t>
  </si>
  <si>
    <t>PDN 2022 26</t>
  </si>
  <si>
    <t>PDN 2022 27</t>
  </si>
  <si>
    <t>PDN 2022 28</t>
  </si>
  <si>
    <t>PDN 2022 29</t>
  </si>
  <si>
    <t>E02PL2</t>
  </si>
  <si>
    <t>E07PL1</t>
  </si>
  <si>
    <t>E09PL1</t>
  </si>
  <si>
    <t>E11PL1</t>
  </si>
  <si>
    <t>E15PL1</t>
  </si>
  <si>
    <t>F02PL1</t>
  </si>
  <si>
    <t>F08PL1</t>
  </si>
  <si>
    <t>F09PL2</t>
  </si>
  <si>
    <t>F12PL2</t>
  </si>
  <si>
    <t>F15PL1</t>
  </si>
  <si>
    <t>G05PL2</t>
  </si>
  <si>
    <t>G09PL2</t>
  </si>
  <si>
    <t>G11PL1</t>
  </si>
  <si>
    <t>G13PL1</t>
  </si>
  <si>
    <t>G14PL2</t>
  </si>
  <si>
    <t>O12160</t>
  </si>
  <si>
    <t>O16001</t>
  </si>
  <si>
    <t>O06043</t>
  </si>
  <si>
    <t>O13085</t>
  </si>
  <si>
    <t>O15100</t>
  </si>
  <si>
    <t>H02PL2</t>
  </si>
  <si>
    <t>H03PL1</t>
  </si>
  <si>
    <t>H05PL2</t>
  </si>
  <si>
    <t>H07PL1</t>
  </si>
  <si>
    <t>H10PL2</t>
  </si>
  <si>
    <t>O12140</t>
  </si>
  <si>
    <t>O12142</t>
  </si>
  <si>
    <t>205 16D</t>
  </si>
  <si>
    <t>044 K18</t>
  </si>
  <si>
    <t>059 K18</t>
  </si>
  <si>
    <t>127 K18</t>
  </si>
  <si>
    <t>119 S18</t>
  </si>
  <si>
    <t>259 K19</t>
  </si>
  <si>
    <t>27 16D</t>
  </si>
  <si>
    <t>148 S18</t>
  </si>
  <si>
    <t>129 K18</t>
  </si>
  <si>
    <t>173 K19</t>
  </si>
  <si>
    <t>242 16D</t>
  </si>
  <si>
    <t>234 16D</t>
  </si>
  <si>
    <t>035 K18</t>
  </si>
  <si>
    <t>135 K19</t>
  </si>
  <si>
    <t>088 K18</t>
  </si>
  <si>
    <t>104 16D</t>
  </si>
  <si>
    <t>235 16D</t>
  </si>
  <si>
    <t>106 16D</t>
  </si>
  <si>
    <t>073 K18</t>
  </si>
  <si>
    <t>151 K18</t>
  </si>
  <si>
    <t>194 16D</t>
  </si>
  <si>
    <t>121 K18</t>
  </si>
  <si>
    <t>099 K18</t>
  </si>
  <si>
    <t>115 S18</t>
  </si>
  <si>
    <t>10 16D</t>
  </si>
  <si>
    <t>047 K18</t>
  </si>
  <si>
    <t>196 16D</t>
  </si>
  <si>
    <t>029 K18</t>
  </si>
  <si>
    <t>4 16D</t>
  </si>
  <si>
    <t>173 16 D</t>
  </si>
  <si>
    <t>132 S18</t>
  </si>
  <si>
    <t>11 16D</t>
  </si>
  <si>
    <t>119 K19</t>
  </si>
  <si>
    <t>89 17 S</t>
  </si>
  <si>
    <t>37 16D</t>
  </si>
  <si>
    <t>089 K18</t>
  </si>
  <si>
    <t>70 16D</t>
  </si>
  <si>
    <t>137 K18</t>
  </si>
  <si>
    <t>022 K18</t>
  </si>
  <si>
    <t>107 S18</t>
  </si>
  <si>
    <t>010 K18</t>
  </si>
  <si>
    <t>053 K18</t>
  </si>
  <si>
    <t>220 16 D</t>
  </si>
  <si>
    <t>049 K18</t>
  </si>
  <si>
    <t>109 S18</t>
  </si>
  <si>
    <t>78 16D</t>
  </si>
  <si>
    <t>S520F/008</t>
  </si>
  <si>
    <t>Glycation=species average albumin glycation (rate as a percentage of total albumin)</t>
  </si>
  <si>
    <t>Glucose=species average plasma glucose levels in mg/dl</t>
  </si>
  <si>
    <t>Data</t>
  </si>
  <si>
    <t>Individual data</t>
  </si>
  <si>
    <t>Glycation=individually measured albumin glycation (rate as a percentage of total albumin)</t>
  </si>
  <si>
    <t>Glucose=individually measured plasma glucose levels in mg/dl</t>
  </si>
  <si>
    <t>Diet=species diet adapted from AVONET's trophic niche using Williams et al. 2014 (see main text)</t>
  </si>
  <si>
    <t>logML=log10(maximum_longevity_y)</t>
  </si>
  <si>
    <t>logCM=log10(Clutch_mass)</t>
  </si>
  <si>
    <t>lodDT=log10(Developmental_time)</t>
  </si>
  <si>
    <t>logBM=log10(Body_mass)</t>
  </si>
  <si>
    <t>Centered_logBM=logBM-(average logBM) to better interpret the intercept of the models</t>
  </si>
  <si>
    <t>ID=individual identification code</t>
  </si>
  <si>
    <t>Species glucose (75)</t>
  </si>
  <si>
    <t>Species Age+sex (49)</t>
  </si>
  <si>
    <t>Age</t>
  </si>
  <si>
    <t>Sex</t>
  </si>
  <si>
    <t>Age_relative</t>
  </si>
  <si>
    <t>F</t>
  </si>
  <si>
    <t>M</t>
  </si>
  <si>
    <t>Age+Sex</t>
  </si>
  <si>
    <t>Age=chronological age of the individual in years</t>
  </si>
  <si>
    <t>Sex=male (M) or female (F)</t>
  </si>
  <si>
    <t>Age_relative=Age/maximum_longevity_y</t>
  </si>
  <si>
    <t>Species=list with all species</t>
  </si>
  <si>
    <t>Species glucose=list with species including individual glucose values</t>
  </si>
  <si>
    <t>Species LH=list with species including all life history values</t>
  </si>
  <si>
    <t>Species Age+sex=list with species including sex and age values</t>
  </si>
  <si>
    <t>Species list (see ESM3)</t>
  </si>
  <si>
    <t>Species LH individuals (58)</t>
  </si>
  <si>
    <t>Species LH individuals=list with species including all life history values and individual glucose values</t>
  </si>
  <si>
    <t>Species (88)</t>
  </si>
  <si>
    <t>Bubo_scandiaca</t>
  </si>
  <si>
    <t>Terrestrial carnivore</t>
  </si>
  <si>
    <t xml:space="preserve">Herbivore </t>
  </si>
  <si>
    <t>mean of Boyer, A.G., Cartron, J-L.E., and J.H. Brown, 2009 &amp; Bennett, 1986 from median of 4(Boyer, A.G., Cartron, J-L.E., and J.H. Brown, 2009, Szekely, Lislevand, and Figuerola, 2007, Jetz, Sekercioglu, and Bohning-Gaese, 2008, Bennett, 1986)</t>
  </si>
  <si>
    <t>mean of Carey, C., Rahn, H., Parisi, P., 1980 &amp; Bennett, 1986 from median of 4(Carey, C., Rahn, H., Parisi, P., 1980, Szekely, Lislevand, and Figuerola, 2007, Ricklefs, 2010b, Bennett, 1986)</t>
  </si>
  <si>
    <t>O06106</t>
  </si>
  <si>
    <t>O08048</t>
  </si>
  <si>
    <t>O15099</t>
  </si>
  <si>
    <t>O18099</t>
  </si>
  <si>
    <t>O18100</t>
  </si>
  <si>
    <t>O18102</t>
  </si>
  <si>
    <t>O21035</t>
  </si>
  <si>
    <t>O21031</t>
  </si>
  <si>
    <t>logGlucose=log10(Glucose)</t>
  </si>
  <si>
    <t>Centered_logGlucose</t>
  </si>
  <si>
    <t>Centered_logGlucose=logGlucose-(average logGlucose) to better interpret the intercept of the models</t>
  </si>
  <si>
    <t>Species LH (66)</t>
  </si>
  <si>
    <t>mev_Glu</t>
  </si>
  <si>
    <t>Method_Glu=technic used to obtain glucose values: "kit" for the values coming from ZIMs database and "glucometer" for the ones measured by our team (see main text)</t>
  </si>
  <si>
    <t>Species=same as animal, to be used as a random factor in models with intraspecific variation (see ESM 6)</t>
  </si>
  <si>
    <t>order=taxonomic order of the species following Birds of the World (see ESM 6)</t>
  </si>
  <si>
    <t>Personal observation (an individual from this study)</t>
  </si>
  <si>
    <t>Lysines</t>
  </si>
  <si>
    <t>Lysines=number of lysines exposed in the surface of albumin as used in the analyses (see ESM6)</t>
  </si>
  <si>
    <t>mev_Glu=number of individuals used for species average plasma glucose values calculations. Those in bold correspond to the sample sizes provided by ZIMs for the repported averages (see main text)</t>
  </si>
  <si>
    <t>mev=number of individuals measured for albumin glycation rates and included in the calculation of the species average (values under the limit of detection discarded; see main text)</t>
  </si>
  <si>
    <t>Captive</t>
  </si>
  <si>
    <t>Wild</t>
  </si>
  <si>
    <t>Provenance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</si>
</sst>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400]h:mm:ss\ AM/PM"/>
    <numFmt numFmtId="166" formatCode="0.00000000"/>
  </numFmts>
  <fonts count="10"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rgb="FF232323"/>
      <name val="Calibri"/>
      <family val="2"/>
      <scheme val="minor"/>
    </font>
    <font>
      <sz val="11"/>
      <color rgb="FF333333"/>
      <name val="Calibri"/>
      <family val="2"/>
      <scheme val="minor"/>
    </font>
    <font>
      <sz val="11"/>
      <color theme="1"/>
      <name val="Calibri Light"/>
      <family val="2"/>
      <scheme val="major"/>
    </font>
    <font>
      <b/>
      <sz val="9"/>
      <color indexed="81"/>
      <name val="Tahoma"/>
      <family val="2"/>
    </font>
    <font>
      <sz val="9"/>
      <color indexed="81"/>
      <name val="Tahoma"/>
      <family val="2"/>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9">
    <border>
      <left/>
      <right/>
      <top/>
      <bottom/>
      <diagonal/>
    </border>
    <border>
      <left style="thin">
        <color theme="6"/>
      </left>
      <right style="thin">
        <color theme="6"/>
      </right>
      <top style="thin">
        <color theme="6"/>
      </top>
      <bottom style="thin">
        <color theme="6"/>
      </bottom>
      <diagonal/>
    </border>
    <border>
      <left/>
      <right/>
      <top style="thin">
        <color theme="9" tint="0.39997558519241921"/>
      </top>
      <bottom style="thin">
        <color theme="9" tint="0.39997558519241921"/>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theme="6"/>
      </left>
      <right style="thin">
        <color theme="6"/>
      </right>
      <top style="thin">
        <color theme="6"/>
      </top>
      <bottom/>
      <diagonal/>
    </border>
    <border>
      <left/>
      <right/>
      <top/>
      <bottom style="medium">
        <color theme="6" tint="0.79998168889431442"/>
      </bottom>
      <diagonal/>
    </border>
    <border>
      <left/>
      <right/>
      <top style="medium">
        <color indexed="64"/>
      </top>
      <bottom style="medium">
        <color theme="6" tint="0.79998168889431442"/>
      </bottom>
      <diagonal/>
    </border>
  </borders>
  <cellStyleXfs count="1">
    <xf numFmtId="0" fontId="0" fillId="0" borderId="0"/>
  </cellStyleXfs>
  <cellXfs count="108">
    <xf numFmtId="0" fontId="0" fillId="0" borderId="0" xfId="0"/>
    <xf numFmtId="0" fontId="2" fillId="0" borderId="0" xfId="0" applyFont="1"/>
    <xf numFmtId="0" fontId="1" fillId="0" borderId="0" xfId="0" applyFont="1"/>
    <xf numFmtId="0" fontId="0" fillId="0" borderId="0" xfId="0" applyFill="1"/>
    <xf numFmtId="0" fontId="0" fillId="0" borderId="0" xfId="0" applyFill="1" applyBorder="1" applyAlignment="1"/>
    <xf numFmtId="0" fontId="0" fillId="0" borderId="0" xfId="0" applyAlignment="1"/>
    <xf numFmtId="0" fontId="0" fillId="0" borderId="0" xfId="0" applyFill="1" applyAlignment="1"/>
    <xf numFmtId="164" fontId="0" fillId="0" borderId="0" xfId="0" applyNumberFormat="1" applyFill="1" applyAlignment="1"/>
    <xf numFmtId="0" fontId="0" fillId="0" borderId="0" xfId="0" applyFill="1" applyAlignment="1">
      <alignment horizontal="left"/>
    </xf>
    <xf numFmtId="164" fontId="0" fillId="0" borderId="0" xfId="0" applyNumberFormat="1" applyFill="1" applyAlignment="1">
      <alignment horizontal="right"/>
    </xf>
    <xf numFmtId="0" fontId="0" fillId="0" borderId="0" xfId="0" applyFill="1" applyAlignment="1">
      <alignment horizontal="center"/>
    </xf>
    <xf numFmtId="0" fontId="0" fillId="0" borderId="0" xfId="0" applyFont="1" applyFill="1" applyBorder="1" applyAlignment="1"/>
    <xf numFmtId="0" fontId="4" fillId="0" borderId="0" xfId="0" applyFont="1" applyFill="1"/>
    <xf numFmtId="0" fontId="0" fillId="0" borderId="0" xfId="0" applyFont="1" applyFill="1" applyBorder="1"/>
    <xf numFmtId="0" fontId="2" fillId="0" borderId="0" xfId="0" applyFont="1" applyFill="1"/>
    <xf numFmtId="0" fontId="1" fillId="0" borderId="0" xfId="0" applyFont="1" applyFill="1"/>
    <xf numFmtId="0" fontId="3" fillId="0" borderId="1" xfId="0" applyFont="1" applyFill="1" applyBorder="1" applyAlignment="1">
      <alignment horizontal="right"/>
    </xf>
    <xf numFmtId="0" fontId="0" fillId="0" borderId="2" xfId="0" applyFont="1" applyFill="1" applyBorder="1" applyAlignment="1"/>
    <xf numFmtId="0" fontId="1" fillId="0" borderId="0" xfId="0" applyFont="1" applyFill="1" applyBorder="1" applyAlignment="1">
      <alignment horizontal="center"/>
    </xf>
    <xf numFmtId="0" fontId="1" fillId="0" borderId="0" xfId="0" applyFont="1" applyFill="1" applyBorder="1"/>
    <xf numFmtId="0" fontId="1" fillId="0" borderId="0" xfId="0" applyFont="1" applyFill="1" applyBorder="1" applyAlignment="1">
      <alignment horizontal="center" wrapText="1"/>
    </xf>
    <xf numFmtId="0" fontId="1" fillId="0" borderId="0" xfId="0" applyFont="1" applyFill="1" applyBorder="1" applyAlignment="1">
      <alignment vertical="center"/>
    </xf>
    <xf numFmtId="0" fontId="0" fillId="0" borderId="4" xfId="0" applyFont="1" applyFill="1" applyBorder="1" applyAlignment="1">
      <alignment horizontal="left"/>
    </xf>
    <xf numFmtId="0" fontId="0" fillId="0" borderId="0" xfId="0" applyFont="1" applyFill="1" applyBorder="1" applyAlignment="1">
      <alignment horizontal="left"/>
    </xf>
    <xf numFmtId="1" fontId="0" fillId="0" borderId="4" xfId="0" applyNumberFormat="1" applyFont="1" applyFill="1" applyBorder="1"/>
    <xf numFmtId="0" fontId="0" fillId="0" borderId="4" xfId="0" applyFont="1" applyFill="1" applyBorder="1"/>
    <xf numFmtId="1" fontId="0" fillId="0" borderId="5" xfId="0" applyNumberFormat="1" applyFont="1" applyFill="1" applyBorder="1"/>
    <xf numFmtId="0" fontId="0" fillId="0" borderId="3" xfId="0" applyFont="1" applyFill="1" applyBorder="1"/>
    <xf numFmtId="0" fontId="0" fillId="0" borderId="3" xfId="0" applyFont="1" applyFill="1" applyBorder="1" applyAlignment="1">
      <alignment horizontal="left"/>
    </xf>
    <xf numFmtId="1" fontId="0" fillId="0" borderId="3" xfId="0" applyNumberFormat="1" applyFont="1" applyFill="1" applyBorder="1"/>
    <xf numFmtId="0" fontId="0" fillId="0" borderId="0" xfId="0" applyFill="1" applyBorder="1" applyAlignment="1">
      <alignment horizontal="left"/>
    </xf>
    <xf numFmtId="1" fontId="0" fillId="0" borderId="0" xfId="0" applyNumberFormat="1" applyFont="1" applyFill="1" applyBorder="1"/>
    <xf numFmtId="0" fontId="0" fillId="0" borderId="0" xfId="0" applyFill="1" applyBorder="1"/>
    <xf numFmtId="0" fontId="0" fillId="0" borderId="3" xfId="0" applyFill="1" applyBorder="1" applyAlignment="1">
      <alignment horizontal="left"/>
    </xf>
    <xf numFmtId="0" fontId="0" fillId="0" borderId="3" xfId="0" applyFill="1" applyBorder="1"/>
    <xf numFmtId="0" fontId="0" fillId="0" borderId="4" xfId="0" applyFill="1" applyBorder="1" applyAlignment="1">
      <alignment horizontal="left"/>
    </xf>
    <xf numFmtId="0" fontId="0" fillId="0" borderId="4" xfId="0" applyFill="1" applyBorder="1"/>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4" xfId="0" applyFont="1" applyFill="1" applyBorder="1" applyAlignment="1">
      <alignment horizontal="left" vertical="center"/>
    </xf>
    <xf numFmtId="0" fontId="0" fillId="0" borderId="4"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3" xfId="0" applyFont="1" applyFill="1" applyBorder="1" applyAlignment="1">
      <alignment horizontal="left" vertical="center"/>
    </xf>
    <xf numFmtId="0" fontId="0" fillId="0" borderId="3" xfId="0" applyFont="1" applyFill="1" applyBorder="1" applyAlignment="1">
      <alignment vertical="center"/>
    </xf>
    <xf numFmtId="1" fontId="0" fillId="0" borderId="4" xfId="0" applyNumberFormat="1" applyFont="1" applyFill="1" applyBorder="1" applyAlignment="1">
      <alignment horizontal="left"/>
    </xf>
    <xf numFmtId="1" fontId="0" fillId="0" borderId="0" xfId="0" applyNumberFormat="1" applyFont="1" applyFill="1" applyBorder="1" applyAlignment="1">
      <alignment horizontal="left"/>
    </xf>
    <xf numFmtId="0" fontId="0" fillId="0" borderId="5" xfId="0" applyFill="1" applyBorder="1" applyAlignment="1">
      <alignment horizontal="left"/>
    </xf>
    <xf numFmtId="0" fontId="0" fillId="0" borderId="5" xfId="0" applyFill="1" applyBorder="1"/>
    <xf numFmtId="1" fontId="0" fillId="0" borderId="3" xfId="0" applyNumberFormat="1" applyFont="1" applyFill="1" applyBorder="1" applyAlignment="1">
      <alignment horizontal="left"/>
    </xf>
    <xf numFmtId="17" fontId="0" fillId="0" borderId="5" xfId="0" applyNumberFormat="1" applyFill="1" applyBorder="1" applyAlignment="1">
      <alignment horizontal="left"/>
    </xf>
    <xf numFmtId="49" fontId="0" fillId="0" borderId="0" xfId="0" applyNumberFormat="1" applyFill="1" applyBorder="1" applyAlignment="1">
      <alignment horizontal="left"/>
    </xf>
    <xf numFmtId="49" fontId="0" fillId="0" borderId="3" xfId="0" applyNumberFormat="1" applyFill="1" applyBorder="1" applyAlignment="1">
      <alignment horizontal="left"/>
    </xf>
    <xf numFmtId="49" fontId="0" fillId="0" borderId="4" xfId="0" applyNumberFormat="1" applyFill="1" applyBorder="1" applyAlignment="1">
      <alignment horizontal="left"/>
    </xf>
    <xf numFmtId="0" fontId="0" fillId="0" borderId="0" xfId="0" applyFill="1" applyBorder="1" applyAlignment="1">
      <alignment horizontal="right"/>
    </xf>
    <xf numFmtId="0" fontId="0" fillId="0" borderId="3" xfId="0" applyFill="1" applyBorder="1" applyAlignment="1">
      <alignment horizontal="left" vertical="center"/>
    </xf>
    <xf numFmtId="1" fontId="0" fillId="0" borderId="0" xfId="0" applyNumberFormat="1" applyFill="1"/>
    <xf numFmtId="1" fontId="0" fillId="0" borderId="0" xfId="0" applyNumberFormat="1" applyFill="1" applyBorder="1"/>
    <xf numFmtId="0" fontId="5" fillId="0" borderId="0" xfId="0" applyFont="1" applyFill="1" applyBorder="1"/>
    <xf numFmtId="0" fontId="1" fillId="0" borderId="12" xfId="0" applyFont="1" applyBorder="1"/>
    <xf numFmtId="0" fontId="2" fillId="0" borderId="12" xfId="0" applyFont="1" applyFill="1" applyBorder="1"/>
    <xf numFmtId="0" fontId="1" fillId="0" borderId="11"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0" xfId="0" applyFont="1" applyFill="1" applyAlignment="1">
      <alignment horizontal="center" vertical="center"/>
    </xf>
    <xf numFmtId="0" fontId="0" fillId="0" borderId="0" xfId="0" applyFill="1" applyBorder="1" applyAlignment="1">
      <alignment horizontal="left" vertical="center"/>
    </xf>
    <xf numFmtId="0" fontId="0" fillId="0" borderId="14" xfId="0" applyFill="1" applyBorder="1" applyAlignment="1">
      <alignment horizontal="left" vertical="center"/>
    </xf>
    <xf numFmtId="0" fontId="1" fillId="2" borderId="13" xfId="0" applyFont="1" applyFill="1" applyBorder="1" applyAlignment="1">
      <alignment vertical="center"/>
    </xf>
    <xf numFmtId="0" fontId="0" fillId="2" borderId="0" xfId="0" applyFill="1" applyAlignment="1">
      <alignment horizontal="center"/>
    </xf>
    <xf numFmtId="0" fontId="0" fillId="2" borderId="0" xfId="0" applyFill="1"/>
    <xf numFmtId="0" fontId="0" fillId="2" borderId="0" xfId="0" applyFill="1" applyAlignment="1">
      <alignment horizontal="left"/>
    </xf>
    <xf numFmtId="0" fontId="0" fillId="2" borderId="0" xfId="0" applyFont="1" applyFill="1" applyBorder="1" applyAlignment="1">
      <alignment horizontal="left"/>
    </xf>
    <xf numFmtId="165" fontId="0" fillId="2" borderId="0" xfId="0" applyNumberFormat="1" applyFont="1" applyFill="1" applyBorder="1" applyAlignment="1">
      <alignment horizontal="left"/>
    </xf>
    <xf numFmtId="165" fontId="0" fillId="2" borderId="0" xfId="0" applyNumberFormat="1" applyFont="1" applyFill="1" applyBorder="1" applyAlignment="1">
      <alignment horizontal="left" vertical="center"/>
    </xf>
    <xf numFmtId="0" fontId="0" fillId="2" borderId="0" xfId="0" applyNumberFormat="1" applyFont="1" applyFill="1" applyBorder="1" applyAlignment="1">
      <alignment horizontal="left" vertical="center"/>
    </xf>
    <xf numFmtId="0" fontId="6" fillId="2" borderId="0" xfId="0" applyFont="1" applyFill="1" applyAlignment="1">
      <alignment horizontal="center"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xf>
    <xf numFmtId="0" fontId="0" fillId="2" borderId="0"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1" fillId="0" borderId="15" xfId="0" applyFont="1" applyBorder="1"/>
    <xf numFmtId="0" fontId="2" fillId="0" borderId="0" xfId="0" applyFont="1" applyFill="1" applyBorder="1" applyAlignment="1"/>
    <xf numFmtId="0" fontId="1" fillId="0" borderId="0" xfId="0" applyFont="1" applyFill="1" applyBorder="1" applyAlignment="1">
      <alignment horizontal="left" wrapText="1"/>
    </xf>
    <xf numFmtId="0" fontId="1" fillId="0" borderId="12" xfId="0" applyFont="1" applyFill="1" applyBorder="1"/>
    <xf numFmtId="0" fontId="0" fillId="0" borderId="0" xfId="0" applyAlignment="1">
      <alignment horizontal="right"/>
    </xf>
    <xf numFmtId="166" fontId="9" fillId="0" borderId="0" xfId="0" applyNumberFormat="1" applyFont="1" applyFill="1" applyBorder="1" applyAlignment="1">
      <alignment horizontal="right"/>
    </xf>
    <xf numFmtId="0" fontId="3" fillId="0" borderId="16" xfId="0" applyFont="1" applyFill="1" applyBorder="1" applyAlignment="1">
      <alignment horizontal="right"/>
    </xf>
    <xf numFmtId="164" fontId="0" fillId="0" borderId="0" xfId="0" applyNumberFormat="1" applyFill="1" applyBorder="1" applyAlignment="1">
      <alignment horizontal="center"/>
    </xf>
    <xf numFmtId="0" fontId="0" fillId="0" borderId="0" xfId="0" applyBorder="1"/>
    <xf numFmtId="1" fontId="9" fillId="0" borderId="0" xfId="0" applyNumberFormat="1" applyFont="1" applyFill="1" applyBorder="1" applyAlignment="1">
      <alignment horizontal="right"/>
    </xf>
    <xf numFmtId="1" fontId="0" fillId="0" borderId="0" xfId="0" applyNumberFormat="1" applyAlignment="1">
      <alignment horizontal="right"/>
    </xf>
    <xf numFmtId="1" fontId="0" fillId="0" borderId="0" xfId="0" applyNumberFormat="1" applyFont="1" applyFill="1" applyBorder="1" applyAlignment="1">
      <alignment horizontal="right"/>
    </xf>
    <xf numFmtId="0" fontId="1" fillId="0" borderId="0" xfId="0" applyFont="1" applyFill="1" applyAlignment="1">
      <alignment horizontal="right" vertical="center"/>
    </xf>
    <xf numFmtId="0" fontId="0" fillId="0" borderId="0" xfId="0" applyFont="1" applyFill="1" applyBorder="1" applyAlignment="1">
      <alignment horizontal="right"/>
    </xf>
    <xf numFmtId="0" fontId="1" fillId="0" borderId="0" xfId="0" applyFont="1" applyFill="1" applyAlignment="1">
      <alignment horizontal="left" vertical="center"/>
    </xf>
    <xf numFmtId="0" fontId="0" fillId="0" borderId="0" xfId="0" applyAlignment="1">
      <alignment horizontal="center"/>
    </xf>
    <xf numFmtId="0" fontId="1" fillId="0" borderId="17" xfId="0" applyFont="1" applyFill="1" applyBorder="1" applyAlignment="1">
      <alignment vertical="center"/>
    </xf>
    <xf numFmtId="0" fontId="2" fillId="0" borderId="17" xfId="0" applyFont="1" applyFill="1" applyBorder="1"/>
    <xf numFmtId="0" fontId="1" fillId="2" borderId="17"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0" borderId="0" xfId="0" applyFont="1" applyBorder="1"/>
    <xf numFmtId="0" fontId="0" fillId="3" borderId="0" xfId="0" applyFill="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3EF0-C55B-4E54-9A8B-76DCB4C70F14}">
  <dimension ref="A1:F30"/>
  <sheetViews>
    <sheetView zoomScale="70" zoomScaleNormal="70" workbookViewId="0">
      <selection activeCell="B14" sqref="B14"/>
    </sheetView>
  </sheetViews>
  <sheetFormatPr baseColWidth="10" defaultRowHeight="14.5" x14ac:dyDescent="0.35"/>
  <cols>
    <col min="1" max="1" width="87.1796875" bestFit="1" customWidth="1"/>
    <col min="2" max="2" width="82.81640625" bestFit="1" customWidth="1"/>
    <col min="3" max="3" width="40.6328125" bestFit="1" customWidth="1"/>
    <col min="4" max="4" width="84.08984375" customWidth="1"/>
  </cols>
  <sheetData>
    <row r="1" spans="1:6" ht="15" thickBot="1" x14ac:dyDescent="0.4">
      <c r="A1" s="62" t="s">
        <v>670</v>
      </c>
      <c r="B1" s="62" t="s">
        <v>671</v>
      </c>
      <c r="C1" s="62" t="s">
        <v>688</v>
      </c>
      <c r="D1" s="86" t="s">
        <v>696</v>
      </c>
    </row>
    <row r="2" spans="1:6" x14ac:dyDescent="0.35">
      <c r="A2" s="2" t="s">
        <v>346</v>
      </c>
      <c r="B2" s="2" t="s">
        <v>346</v>
      </c>
      <c r="C2" s="2" t="s">
        <v>346</v>
      </c>
      <c r="D2" s="87" t="s">
        <v>692</v>
      </c>
    </row>
    <row r="3" spans="1:6" ht="13.5" customHeight="1" x14ac:dyDescent="0.35">
      <c r="A3" s="2"/>
      <c r="B3" s="2" t="s">
        <v>719</v>
      </c>
      <c r="C3" s="2"/>
      <c r="D3" s="88" t="s">
        <v>693</v>
      </c>
    </row>
    <row r="4" spans="1:6" x14ac:dyDescent="0.35">
      <c r="A4" s="2" t="s">
        <v>720</v>
      </c>
      <c r="B4" s="2" t="s">
        <v>720</v>
      </c>
      <c r="C4" s="2"/>
      <c r="D4" s="88" t="s">
        <v>694</v>
      </c>
      <c r="E4" s="14"/>
      <c r="F4" s="14"/>
    </row>
    <row r="5" spans="1:6" x14ac:dyDescent="0.35">
      <c r="A5" s="2" t="s">
        <v>668</v>
      </c>
      <c r="B5" s="2" t="s">
        <v>672</v>
      </c>
      <c r="C5" s="2" t="s">
        <v>672</v>
      </c>
      <c r="D5" s="88" t="s">
        <v>698</v>
      </c>
      <c r="E5" s="14"/>
      <c r="F5" s="14"/>
    </row>
    <row r="6" spans="1:6" x14ac:dyDescent="0.35">
      <c r="A6" s="2" t="s">
        <v>669</v>
      </c>
      <c r="B6" s="2" t="s">
        <v>673</v>
      </c>
      <c r="C6" s="2" t="s">
        <v>673</v>
      </c>
      <c r="D6" s="88" t="s">
        <v>695</v>
      </c>
    </row>
    <row r="7" spans="1:6" x14ac:dyDescent="0.35">
      <c r="A7" s="15" t="s">
        <v>713</v>
      </c>
      <c r="B7" s="15" t="s">
        <v>713</v>
      </c>
      <c r="C7" s="15" t="s">
        <v>713</v>
      </c>
    </row>
    <row r="8" spans="1:6" x14ac:dyDescent="0.35">
      <c r="A8" s="14" t="s">
        <v>715</v>
      </c>
      <c r="B8" s="14" t="s">
        <v>715</v>
      </c>
      <c r="C8" s="14" t="s">
        <v>715</v>
      </c>
    </row>
    <row r="9" spans="1:6" x14ac:dyDescent="0.35">
      <c r="A9" s="14" t="s">
        <v>350</v>
      </c>
      <c r="B9" s="14" t="s">
        <v>350</v>
      </c>
      <c r="C9" s="14" t="s">
        <v>350</v>
      </c>
    </row>
    <row r="10" spans="1:6" x14ac:dyDescent="0.35">
      <c r="A10" s="14" t="s">
        <v>678</v>
      </c>
      <c r="B10" s="14" t="s">
        <v>678</v>
      </c>
      <c r="C10" s="14" t="s">
        <v>678</v>
      </c>
    </row>
    <row r="11" spans="1:6" x14ac:dyDescent="0.35">
      <c r="A11" s="2" t="s">
        <v>679</v>
      </c>
      <c r="B11" s="2" t="s">
        <v>679</v>
      </c>
      <c r="C11" s="2" t="s">
        <v>679</v>
      </c>
    </row>
    <row r="12" spans="1:6" x14ac:dyDescent="0.35">
      <c r="A12" s="2" t="s">
        <v>674</v>
      </c>
      <c r="B12" s="2" t="s">
        <v>674</v>
      </c>
    </row>
    <row r="13" spans="1:6" x14ac:dyDescent="0.35">
      <c r="A13" s="2" t="s">
        <v>725</v>
      </c>
      <c r="C13" s="100"/>
    </row>
    <row r="14" spans="1:6" x14ac:dyDescent="0.35">
      <c r="A14" s="2" t="s">
        <v>724</v>
      </c>
      <c r="C14" s="100"/>
    </row>
    <row r="15" spans="1:6" x14ac:dyDescent="0.35">
      <c r="A15" s="14" t="s">
        <v>351</v>
      </c>
    </row>
    <row r="16" spans="1:6" x14ac:dyDescent="0.35">
      <c r="A16" s="14" t="s">
        <v>352</v>
      </c>
      <c r="C16" s="2" t="s">
        <v>689</v>
      </c>
    </row>
    <row r="17" spans="1:3" x14ac:dyDescent="0.35">
      <c r="A17" s="14" t="s">
        <v>358</v>
      </c>
      <c r="C17" s="2" t="s">
        <v>690</v>
      </c>
    </row>
    <row r="18" spans="1:3" x14ac:dyDescent="0.35">
      <c r="A18" s="14" t="s">
        <v>353</v>
      </c>
      <c r="C18" s="14" t="s">
        <v>691</v>
      </c>
    </row>
    <row r="19" spans="1:3" x14ac:dyDescent="0.35">
      <c r="A19" s="14" t="s">
        <v>354</v>
      </c>
    </row>
    <row r="20" spans="1:3" x14ac:dyDescent="0.35">
      <c r="A20" s="14" t="s">
        <v>355</v>
      </c>
    </row>
    <row r="21" spans="1:3" x14ac:dyDescent="0.35">
      <c r="A21" s="14" t="s">
        <v>356</v>
      </c>
    </row>
    <row r="22" spans="1:3" x14ac:dyDescent="0.35">
      <c r="A22" s="14" t="s">
        <v>357</v>
      </c>
    </row>
    <row r="23" spans="1:3" x14ac:dyDescent="0.35">
      <c r="A23" s="2" t="s">
        <v>675</v>
      </c>
    </row>
    <row r="24" spans="1:3" x14ac:dyDescent="0.35">
      <c r="A24" s="2" t="s">
        <v>676</v>
      </c>
    </row>
    <row r="25" spans="1:3" x14ac:dyDescent="0.35">
      <c r="A25" s="2" t="s">
        <v>677</v>
      </c>
    </row>
    <row r="26" spans="1:3" x14ac:dyDescent="0.35">
      <c r="A26" s="2" t="s">
        <v>347</v>
      </c>
      <c r="B26" s="2" t="s">
        <v>347</v>
      </c>
    </row>
    <row r="27" spans="1:3" x14ac:dyDescent="0.35">
      <c r="A27" s="2" t="s">
        <v>348</v>
      </c>
      <c r="B27" s="2" t="s">
        <v>348</v>
      </c>
    </row>
    <row r="28" spans="1:3" x14ac:dyDescent="0.35">
      <c r="A28" s="2" t="s">
        <v>349</v>
      </c>
      <c r="B28" s="2" t="s">
        <v>349</v>
      </c>
    </row>
    <row r="29" spans="1:3" x14ac:dyDescent="0.35">
      <c r="A29" s="2" t="s">
        <v>718</v>
      </c>
    </row>
    <row r="30" spans="1:3" x14ac:dyDescent="0.35">
      <c r="A30" s="2" t="s">
        <v>723</v>
      </c>
      <c r="B30" s="2" t="s">
        <v>680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1"/>
  <sheetViews>
    <sheetView tabSelected="1" zoomScaleNormal="100" workbookViewId="0">
      <pane xSplit="1" ySplit="1" topLeftCell="U2" activePane="bottomRight" state="frozen"/>
      <selection pane="topRight" activeCell="B1" sqref="B1"/>
      <selection pane="bottomLeft" activeCell="A2" sqref="A2"/>
      <selection pane="bottomRight" activeCell="AD1" sqref="AD1:AE1048576"/>
    </sheetView>
  </sheetViews>
  <sheetFormatPr baseColWidth="10" defaultRowHeight="14.5" x14ac:dyDescent="0.35"/>
  <cols>
    <col min="1" max="2" width="25.7265625" style="3" bestFit="1" customWidth="1"/>
    <col min="3" max="3" width="25.7265625" customWidth="1"/>
    <col min="4" max="4" width="11.81640625" style="3" bestFit="1" customWidth="1"/>
    <col min="5" max="6" width="10.90625" style="3"/>
    <col min="7" max="7" width="18.6328125" style="3" bestFit="1" customWidth="1"/>
    <col min="8" max="8" width="10.90625" style="3"/>
    <col min="9" max="9" width="11.81640625" style="3" customWidth="1"/>
    <col min="10" max="10" width="14.81640625" style="3" bestFit="1" customWidth="1"/>
    <col min="11" max="11" width="20.36328125" style="3" bestFit="1" customWidth="1"/>
    <col min="12" max="12" width="4.36328125" style="3" bestFit="1" customWidth="1"/>
    <col min="13" max="13" width="8.1796875" style="94" bestFit="1" customWidth="1"/>
    <col min="14" max="14" width="12" style="3" bestFit="1" customWidth="1"/>
    <col min="15" max="15" width="19.7265625" style="3" bestFit="1" customWidth="1"/>
    <col min="16" max="16" width="10.90625" style="3"/>
    <col min="17" max="17" width="11.81640625" style="3" bestFit="1" customWidth="1"/>
    <col min="18" max="18" width="13.36328125" style="3" bestFit="1" customWidth="1"/>
    <col min="19" max="19" width="11.36328125" style="3" bestFit="1" customWidth="1"/>
    <col min="20" max="20" width="18.453125" style="3" bestFit="1" customWidth="1"/>
    <col min="21" max="21" width="11.81640625" style="3" customWidth="1"/>
    <col min="22" max="22" width="11.36328125" style="3" customWidth="1"/>
    <col min="23" max="23" width="10.90625" style="3"/>
    <col min="27" max="27" width="11.36328125" style="3" bestFit="1" customWidth="1"/>
    <col min="28" max="29" width="10.90625" style="3"/>
  </cols>
  <sheetData>
    <row r="1" spans="1:29" s="1" customFormat="1" x14ac:dyDescent="0.35">
      <c r="A1" s="14" t="s">
        <v>0</v>
      </c>
      <c r="B1" s="14" t="s">
        <v>112</v>
      </c>
      <c r="C1" s="2" t="s">
        <v>379</v>
      </c>
      <c r="D1" s="15" t="s">
        <v>1</v>
      </c>
      <c r="E1" s="15" t="s">
        <v>2</v>
      </c>
      <c r="F1" s="15" t="s">
        <v>380</v>
      </c>
      <c r="G1" s="14" t="s">
        <v>714</v>
      </c>
      <c r="H1" s="14" t="s">
        <v>5</v>
      </c>
      <c r="I1" s="14" t="s">
        <v>11</v>
      </c>
      <c r="J1" s="14" t="s">
        <v>381</v>
      </c>
      <c r="K1" s="14" t="s">
        <v>4</v>
      </c>
      <c r="L1" s="18" t="s">
        <v>3</v>
      </c>
      <c r="M1" s="106" t="s">
        <v>717</v>
      </c>
      <c r="N1" s="14" t="s">
        <v>6</v>
      </c>
      <c r="O1" s="14" t="s">
        <v>7</v>
      </c>
      <c r="P1" s="14" t="s">
        <v>8</v>
      </c>
      <c r="Q1" s="14" t="s">
        <v>9</v>
      </c>
      <c r="R1" s="14" t="s">
        <v>10</v>
      </c>
      <c r="S1" s="14" t="s">
        <v>13</v>
      </c>
      <c r="T1" s="14" t="s">
        <v>15</v>
      </c>
      <c r="U1" s="14" t="s">
        <v>12</v>
      </c>
      <c r="V1" s="14" t="s">
        <v>14</v>
      </c>
      <c r="W1" s="14" t="s">
        <v>16</v>
      </c>
      <c r="X1" s="1" t="s">
        <v>17</v>
      </c>
      <c r="Y1" s="1" t="s">
        <v>18</v>
      </c>
      <c r="Z1" s="1" t="s">
        <v>19</v>
      </c>
      <c r="AA1" s="15" t="s">
        <v>382</v>
      </c>
      <c r="AB1" s="14" t="s">
        <v>722</v>
      </c>
      <c r="AC1" s="2" t="s">
        <v>728</v>
      </c>
    </row>
    <row r="2" spans="1:29" x14ac:dyDescent="0.35">
      <c r="A2" s="3" t="s">
        <v>20</v>
      </c>
      <c r="B2" s="3" t="s">
        <v>20</v>
      </c>
      <c r="C2" t="s">
        <v>552</v>
      </c>
      <c r="D2" s="3">
        <v>8.8231699722640293</v>
      </c>
      <c r="E2" s="3">
        <v>146.19999999999999</v>
      </c>
      <c r="F2" s="3">
        <f>LOG10(E2)</f>
        <v>2.1649473726218416</v>
      </c>
      <c r="G2" s="3">
        <f>F2-AVERAGE(F:F)</f>
        <v>-0.23649848644409532</v>
      </c>
      <c r="H2" s="3">
        <v>3031.59</v>
      </c>
      <c r="I2" s="3">
        <f t="shared" ref="I2:I33" si="0">LOG10(H2)</f>
        <v>3.4816704658327953</v>
      </c>
      <c r="J2" s="3">
        <v>0.49785293600708291</v>
      </c>
      <c r="K2" s="3" t="s">
        <v>21</v>
      </c>
      <c r="L2" s="3">
        <v>8</v>
      </c>
      <c r="M2" s="94">
        <v>5</v>
      </c>
      <c r="N2" s="3">
        <v>1</v>
      </c>
      <c r="O2" s="3">
        <v>66</v>
      </c>
      <c r="P2" s="3">
        <v>142</v>
      </c>
      <c r="Q2" s="3">
        <v>30</v>
      </c>
      <c r="R2" s="3">
        <v>72.5</v>
      </c>
      <c r="S2" s="3">
        <f t="shared" ref="S2:S11" si="1">N2*P2</f>
        <v>142</v>
      </c>
      <c r="T2" s="3">
        <v>102.5</v>
      </c>
      <c r="U2" s="3">
        <v>1.8195439355418701</v>
      </c>
      <c r="V2" s="3">
        <v>2.1522883443830563</v>
      </c>
      <c r="W2" s="3">
        <v>2.0107238653917729</v>
      </c>
      <c r="X2">
        <v>0.35406879344924325</v>
      </c>
      <c r="Y2">
        <v>-0.59812283484843087</v>
      </c>
      <c r="Z2">
        <v>-7.0286877271471315E-2</v>
      </c>
      <c r="AA2" s="3" t="s">
        <v>385</v>
      </c>
      <c r="AB2" s="3">
        <v>18</v>
      </c>
      <c r="AC2" s="3" t="s">
        <v>726</v>
      </c>
    </row>
    <row r="3" spans="1:29" x14ac:dyDescent="0.35">
      <c r="A3" s="3" t="s">
        <v>22</v>
      </c>
      <c r="B3" s="3" t="s">
        <v>22</v>
      </c>
      <c r="C3" t="s">
        <v>552</v>
      </c>
      <c r="D3" s="3">
        <v>12.251364697193383</v>
      </c>
      <c r="E3" s="16">
        <v>212.043612</v>
      </c>
      <c r="F3" s="3">
        <f t="shared" ref="F3:F66" si="2">LOG10(E3)</f>
        <v>2.3264251934901936</v>
      </c>
      <c r="G3" s="3">
        <f t="shared" ref="G3:G66" si="3">F3-AVERAGE(F:F)</f>
        <v>-7.5020665575743273E-2</v>
      </c>
      <c r="H3" s="3">
        <v>3031.59</v>
      </c>
      <c r="I3" s="3">
        <f t="shared" si="0"/>
        <v>3.4816704658327953</v>
      </c>
      <c r="J3" s="3">
        <v>0.49785293600708291</v>
      </c>
      <c r="K3" s="3" t="s">
        <v>21</v>
      </c>
      <c r="L3" s="3">
        <v>15</v>
      </c>
      <c r="M3" s="19">
        <v>387</v>
      </c>
      <c r="N3" s="3">
        <v>1</v>
      </c>
      <c r="O3" s="3">
        <v>83</v>
      </c>
      <c r="P3" s="3">
        <v>142</v>
      </c>
      <c r="Q3" s="3">
        <v>30</v>
      </c>
      <c r="R3" s="3">
        <v>72.5</v>
      </c>
      <c r="S3" s="3">
        <f t="shared" si="1"/>
        <v>142</v>
      </c>
      <c r="T3" s="3">
        <v>102.5</v>
      </c>
      <c r="U3" s="3">
        <v>1.919078092376074</v>
      </c>
      <c r="V3" s="3">
        <v>2.1522883443830563</v>
      </c>
      <c r="W3" s="3">
        <v>2.0107238653917729</v>
      </c>
      <c r="X3">
        <v>0.45360295028344844</v>
      </c>
      <c r="Y3">
        <v>-0.59812283484843087</v>
      </c>
      <c r="Z3">
        <v>-7.0286877271471315E-2</v>
      </c>
      <c r="AA3" s="3" t="s">
        <v>475</v>
      </c>
      <c r="AC3" s="3" t="s">
        <v>726</v>
      </c>
    </row>
    <row r="4" spans="1:29" x14ac:dyDescent="0.35">
      <c r="A4" s="3" t="s">
        <v>23</v>
      </c>
      <c r="B4" s="3" t="s">
        <v>23</v>
      </c>
      <c r="C4" t="s">
        <v>427</v>
      </c>
      <c r="D4" s="3">
        <v>10.887298671457112</v>
      </c>
      <c r="E4" s="3">
        <v>201.66666666666666</v>
      </c>
      <c r="F4" s="3">
        <f t="shared" si="2"/>
        <v>2.3046341199328064</v>
      </c>
      <c r="G4" s="3">
        <f t="shared" si="3"/>
        <v>-9.6811739133130459E-2</v>
      </c>
      <c r="H4" s="3">
        <v>681.23</v>
      </c>
      <c r="I4" s="3">
        <f t="shared" si="0"/>
        <v>2.8332937651677965</v>
      </c>
      <c r="J4" s="3">
        <v>-0.15052376465791584</v>
      </c>
      <c r="K4" s="3" t="s">
        <v>702</v>
      </c>
      <c r="L4" s="3">
        <v>5</v>
      </c>
      <c r="M4" s="94">
        <v>3</v>
      </c>
      <c r="N4" s="3">
        <v>8.5</v>
      </c>
      <c r="O4" s="3">
        <v>15</v>
      </c>
      <c r="P4" s="3">
        <v>43</v>
      </c>
      <c r="Q4" s="3">
        <v>27</v>
      </c>
      <c r="S4" s="3">
        <f t="shared" si="1"/>
        <v>365.5</v>
      </c>
      <c r="U4" s="3">
        <v>1.1760912590556813</v>
      </c>
      <c r="V4" s="3">
        <v>2.5628873812938791</v>
      </c>
      <c r="X4">
        <v>-0.17371873011412342</v>
      </c>
      <c r="Y4">
        <v>0.17363896429752312</v>
      </c>
      <c r="AA4" s="3" t="s">
        <v>385</v>
      </c>
      <c r="AC4" s="3" t="s">
        <v>726</v>
      </c>
    </row>
    <row r="5" spans="1:29" x14ac:dyDescent="0.35">
      <c r="A5" s="3" t="s">
        <v>25</v>
      </c>
      <c r="B5" s="3" t="s">
        <v>25</v>
      </c>
      <c r="C5" t="s">
        <v>481</v>
      </c>
      <c r="D5" s="3">
        <v>11.405827610148311</v>
      </c>
      <c r="E5" s="16">
        <v>190.60504800000001</v>
      </c>
      <c r="F5" s="3">
        <f t="shared" si="2"/>
        <v>2.2801343983459259</v>
      </c>
      <c r="G5" s="3">
        <f t="shared" si="3"/>
        <v>-0.12131146072001098</v>
      </c>
      <c r="H5" s="3">
        <v>44000</v>
      </c>
      <c r="I5" s="3">
        <f t="shared" si="0"/>
        <v>4.6434526764861879</v>
      </c>
      <c r="J5" s="3">
        <v>1.6596351466604755</v>
      </c>
      <c r="K5" s="3" t="s">
        <v>431</v>
      </c>
      <c r="L5" s="3">
        <v>1</v>
      </c>
      <c r="M5" s="19">
        <v>39</v>
      </c>
      <c r="N5" s="3">
        <v>5.6669367910000004</v>
      </c>
      <c r="O5" s="3">
        <v>61</v>
      </c>
      <c r="P5" s="3">
        <v>617</v>
      </c>
      <c r="Q5" s="3">
        <v>50</v>
      </c>
      <c r="R5" s="3">
        <f>30*AVERAGE(9,12)</f>
        <v>315</v>
      </c>
      <c r="S5" s="3">
        <f t="shared" si="1"/>
        <v>3496.5000000470004</v>
      </c>
      <c r="T5" s="3">
        <v>365</v>
      </c>
      <c r="U5" s="3">
        <v>1.7853298350107671</v>
      </c>
      <c r="V5" s="3">
        <v>3.5436335325820956</v>
      </c>
      <c r="W5" s="3">
        <v>2.5622928644564746</v>
      </c>
      <c r="X5">
        <v>0.11260215450888822</v>
      </c>
      <c r="Y5">
        <v>0.14607930844343109</v>
      </c>
      <c r="Z5">
        <v>0.20474469066307588</v>
      </c>
      <c r="AA5" s="3" t="s">
        <v>475</v>
      </c>
      <c r="AC5" s="3" t="s">
        <v>726</v>
      </c>
    </row>
    <row r="6" spans="1:29" x14ac:dyDescent="0.35">
      <c r="A6" s="3" t="s">
        <v>27</v>
      </c>
      <c r="B6" s="3" t="s">
        <v>27</v>
      </c>
      <c r="C6" t="s">
        <v>427</v>
      </c>
      <c r="D6" s="3">
        <v>14.855833229600879</v>
      </c>
      <c r="E6" s="3">
        <v>237</v>
      </c>
      <c r="F6" s="3">
        <f t="shared" si="2"/>
        <v>2.374748346010104</v>
      </c>
      <c r="G6" s="3">
        <f t="shared" si="3"/>
        <v>-2.66975130558329E-2</v>
      </c>
      <c r="H6" s="3">
        <v>689.99</v>
      </c>
      <c r="I6" s="3">
        <f t="shared" si="0"/>
        <v>2.8388427965687191</v>
      </c>
      <c r="J6" s="3">
        <v>-0.14497473325699328</v>
      </c>
      <c r="K6" s="3" t="s">
        <v>702</v>
      </c>
      <c r="L6" s="3">
        <v>5</v>
      </c>
      <c r="M6" s="94">
        <v>5</v>
      </c>
      <c r="N6" s="3">
        <v>8</v>
      </c>
      <c r="O6" s="3">
        <v>27</v>
      </c>
      <c r="P6" s="3">
        <v>36</v>
      </c>
      <c r="Q6" s="3">
        <v>27</v>
      </c>
      <c r="R6" s="3">
        <f>AVERAGE(60,83)</f>
        <v>71.5</v>
      </c>
      <c r="S6" s="3">
        <f t="shared" si="1"/>
        <v>288</v>
      </c>
      <c r="T6" s="3">
        <v>98.5</v>
      </c>
      <c r="U6" s="3">
        <v>1.4313637641589874</v>
      </c>
      <c r="V6" s="3">
        <v>2.459392487759231</v>
      </c>
      <c r="W6" s="3">
        <v>1.9934362304976116</v>
      </c>
      <c r="X6">
        <v>8.0563872722640761E-2</v>
      </c>
      <c r="Y6">
        <v>6.7053115294501531E-2</v>
      </c>
      <c r="Z6">
        <v>6.5436879029362238E-2</v>
      </c>
      <c r="AA6" s="3" t="s">
        <v>385</v>
      </c>
      <c r="AC6" s="3" t="s">
        <v>726</v>
      </c>
    </row>
    <row r="7" spans="1:29" x14ac:dyDescent="0.35">
      <c r="A7" s="3" t="s">
        <v>28</v>
      </c>
      <c r="B7" s="3" t="s">
        <v>28</v>
      </c>
      <c r="C7" t="s">
        <v>427</v>
      </c>
      <c r="D7" s="3">
        <v>11.846042094026942</v>
      </c>
      <c r="E7" s="3">
        <v>256</v>
      </c>
      <c r="F7" s="3">
        <f t="shared" si="2"/>
        <v>2.4082399653118496</v>
      </c>
      <c r="G7" s="3">
        <f t="shared" si="3"/>
        <v>6.7941062459127011E-3</v>
      </c>
      <c r="H7" s="3">
        <v>378.48</v>
      </c>
      <c r="I7" s="3">
        <f t="shared" si="0"/>
        <v>2.578042935040509</v>
      </c>
      <c r="J7" s="3">
        <v>-0.40577459478520339</v>
      </c>
      <c r="K7" s="3" t="s">
        <v>702</v>
      </c>
      <c r="L7" s="3">
        <v>3</v>
      </c>
      <c r="M7" s="94">
        <v>2</v>
      </c>
      <c r="N7" s="3">
        <v>6</v>
      </c>
      <c r="O7" s="3">
        <v>23</v>
      </c>
      <c r="P7" s="3">
        <v>32.299999999999997</v>
      </c>
      <c r="Q7" s="3">
        <v>27.5</v>
      </c>
      <c r="R7" s="3">
        <v>47</v>
      </c>
      <c r="S7" s="3">
        <f t="shared" si="1"/>
        <v>193.79999999999998</v>
      </c>
      <c r="T7" s="3">
        <v>74.5</v>
      </c>
      <c r="U7" s="3">
        <v>1.3617278360175928</v>
      </c>
      <c r="V7" s="3">
        <v>2.2873537727147464</v>
      </c>
      <c r="W7" s="3">
        <v>1.8721562727482928</v>
      </c>
      <c r="X7">
        <v>5.745252795225908E-2</v>
      </c>
      <c r="Y7">
        <v>4.0286736969492143E-2</v>
      </c>
      <c r="Z7">
        <v>6.234755735393005E-3</v>
      </c>
      <c r="AA7" s="3" t="s">
        <v>385</v>
      </c>
      <c r="AC7" s="3" t="s">
        <v>726</v>
      </c>
    </row>
    <row r="8" spans="1:29" x14ac:dyDescent="0.35">
      <c r="A8" s="3" t="s">
        <v>29</v>
      </c>
      <c r="B8" s="3" t="s">
        <v>29</v>
      </c>
      <c r="C8" t="s">
        <v>427</v>
      </c>
      <c r="D8" s="3">
        <v>14.561775503350038</v>
      </c>
      <c r="E8" s="16">
        <v>192.76692</v>
      </c>
      <c r="F8" s="3">
        <f t="shared" si="2"/>
        <v>2.2850325083319682</v>
      </c>
      <c r="G8" s="3">
        <f t="shared" si="3"/>
        <v>-0.11641335073396863</v>
      </c>
      <c r="H8" s="3">
        <v>789.99</v>
      </c>
      <c r="I8" s="3">
        <f t="shared" si="0"/>
        <v>2.8976215938571426</v>
      </c>
      <c r="J8" s="3">
        <v>-8.6195935968569781E-2</v>
      </c>
      <c r="K8" s="3" t="s">
        <v>435</v>
      </c>
      <c r="L8" s="3">
        <v>4</v>
      </c>
      <c r="M8" s="19">
        <v>32</v>
      </c>
      <c r="N8" s="3">
        <v>11</v>
      </c>
      <c r="O8" s="3">
        <v>19</v>
      </c>
      <c r="P8" s="3">
        <v>35</v>
      </c>
      <c r="Q8" s="3">
        <v>28</v>
      </c>
      <c r="R8" s="3">
        <f>AVERAGE(56,65)</f>
        <v>60.5</v>
      </c>
      <c r="S8" s="3">
        <f t="shared" si="1"/>
        <v>385</v>
      </c>
      <c r="T8" s="3">
        <v>88.5</v>
      </c>
      <c r="U8" s="3">
        <v>1.2787536009528289</v>
      </c>
      <c r="V8" s="3">
        <v>2.5854607295085006</v>
      </c>
      <c r="W8" s="3">
        <v>1.9469432706978254</v>
      </c>
      <c r="X8">
        <v>-8.2531951936207104E-2</v>
      </c>
      <c r="Y8">
        <v>0.16038003125619582</v>
      </c>
      <c r="Z8">
        <v>4.9528824775852964E-3</v>
      </c>
      <c r="AA8" s="3" t="s">
        <v>475</v>
      </c>
      <c r="AC8" s="3" t="s">
        <v>726</v>
      </c>
    </row>
    <row r="9" spans="1:29" x14ac:dyDescent="0.35">
      <c r="A9" s="3" t="s">
        <v>30</v>
      </c>
      <c r="B9" s="3" t="s">
        <v>30</v>
      </c>
      <c r="C9" t="s">
        <v>427</v>
      </c>
      <c r="D9" s="3">
        <v>12.34342845240338</v>
      </c>
      <c r="E9" s="3">
        <v>182</v>
      </c>
      <c r="F9" s="3">
        <f t="shared" si="2"/>
        <v>2.2600713879850747</v>
      </c>
      <c r="G9" s="3">
        <f t="shared" si="3"/>
        <v>-0.14137447108086221</v>
      </c>
      <c r="H9" s="3">
        <v>2811.68</v>
      </c>
      <c r="I9" s="3">
        <f t="shared" si="0"/>
        <v>3.4489658916883608</v>
      </c>
      <c r="J9" s="3">
        <v>0.46514836186264841</v>
      </c>
      <c r="K9" s="3" t="s">
        <v>435</v>
      </c>
      <c r="L9" s="3">
        <v>1</v>
      </c>
      <c r="M9" s="94">
        <v>1</v>
      </c>
      <c r="N9" s="3">
        <v>5.15</v>
      </c>
      <c r="O9" s="3">
        <v>42</v>
      </c>
      <c r="P9" s="3">
        <v>163</v>
      </c>
      <c r="Q9" s="3">
        <v>28</v>
      </c>
      <c r="R9" s="3">
        <v>50.75</v>
      </c>
      <c r="S9" s="3">
        <f t="shared" si="1"/>
        <v>839.45</v>
      </c>
      <c r="T9" s="3">
        <v>78.75</v>
      </c>
      <c r="U9" s="3">
        <v>1.6232492903979006</v>
      </c>
      <c r="V9" s="3">
        <v>2.9239948334451489</v>
      </c>
      <c r="W9" s="3">
        <v>1.8962505624616381</v>
      </c>
      <c r="X9">
        <v>0.16360837949497076</v>
      </c>
      <c r="Y9">
        <v>0.19180095647577744</v>
      </c>
      <c r="Z9">
        <v>-0.17697555513403773</v>
      </c>
      <c r="AA9" s="3" t="s">
        <v>385</v>
      </c>
      <c r="AC9" s="3" t="s">
        <v>726</v>
      </c>
    </row>
    <row r="10" spans="1:29" x14ac:dyDescent="0.35">
      <c r="A10" s="3" t="s">
        <v>31</v>
      </c>
      <c r="B10" s="3" t="s">
        <v>31</v>
      </c>
      <c r="C10" t="s">
        <v>427</v>
      </c>
      <c r="D10" s="3">
        <v>12.426452225997153</v>
      </c>
      <c r="E10" s="3">
        <v>205.8</v>
      </c>
      <c r="F10" s="3">
        <f t="shared" si="2"/>
        <v>2.3134453704264142</v>
      </c>
      <c r="G10" s="3">
        <f t="shared" si="3"/>
        <v>-8.80004886395227E-2</v>
      </c>
      <c r="H10" s="3">
        <v>843.42</v>
      </c>
      <c r="I10" s="3">
        <f t="shared" si="0"/>
        <v>2.9260438952164938</v>
      </c>
      <c r="J10" s="3">
        <v>-5.7773634609218583E-2</v>
      </c>
      <c r="K10" s="3" t="s">
        <v>702</v>
      </c>
      <c r="L10" s="3">
        <v>6</v>
      </c>
      <c r="M10" s="94">
        <v>5</v>
      </c>
      <c r="N10" s="3">
        <v>10.515000000000001</v>
      </c>
      <c r="O10" s="3">
        <v>29.1</v>
      </c>
      <c r="P10" s="3">
        <v>54</v>
      </c>
      <c r="Q10" s="3">
        <v>26.5</v>
      </c>
      <c r="R10" s="3">
        <v>55.5</v>
      </c>
      <c r="S10" s="3">
        <f t="shared" si="1"/>
        <v>567.81000000000006</v>
      </c>
      <c r="T10" s="3">
        <v>82</v>
      </c>
      <c r="U10" s="3">
        <v>1.4638929889859074</v>
      </c>
      <c r="V10" s="3">
        <v>2.7542030368453085</v>
      </c>
      <c r="W10" s="3">
        <v>1.9138138523837167</v>
      </c>
      <c r="X10">
        <v>9.7537127694709236E-2</v>
      </c>
      <c r="Y10">
        <v>0.31329037415397565</v>
      </c>
      <c r="Z10">
        <v>-3.494185736808797E-2</v>
      </c>
      <c r="AA10" s="3" t="s">
        <v>385</v>
      </c>
      <c r="AB10" s="3">
        <v>34</v>
      </c>
      <c r="AC10" s="3" t="s">
        <v>726</v>
      </c>
    </row>
    <row r="11" spans="1:29" x14ac:dyDescent="0.35">
      <c r="A11" s="3" t="s">
        <v>32</v>
      </c>
      <c r="B11" s="3" t="s">
        <v>32</v>
      </c>
      <c r="C11" t="s">
        <v>427</v>
      </c>
      <c r="D11" s="3">
        <v>12.481064212883329</v>
      </c>
      <c r="E11" s="3">
        <v>183</v>
      </c>
      <c r="F11" s="3">
        <f t="shared" si="2"/>
        <v>2.2624510897304293</v>
      </c>
      <c r="G11" s="3">
        <f t="shared" si="3"/>
        <v>-0.13899476933550758</v>
      </c>
      <c r="H11" s="3">
        <v>756.37</v>
      </c>
      <c r="I11" s="3">
        <f t="shared" si="0"/>
        <v>2.8787342950370478</v>
      </c>
      <c r="J11" s="3">
        <v>-0.10508323478866455</v>
      </c>
      <c r="K11" s="3" t="s">
        <v>24</v>
      </c>
      <c r="L11" s="3">
        <v>2</v>
      </c>
      <c r="M11" s="94">
        <v>1</v>
      </c>
      <c r="N11" s="3">
        <v>10</v>
      </c>
      <c r="O11" s="3">
        <v>21</v>
      </c>
      <c r="P11" s="3">
        <v>49.05</v>
      </c>
      <c r="Q11" s="3">
        <v>25.5</v>
      </c>
      <c r="R11" s="3">
        <v>63</v>
      </c>
      <c r="S11" s="3">
        <f t="shared" si="1"/>
        <v>490.5</v>
      </c>
      <c r="T11" s="3">
        <v>88.5</v>
      </c>
      <c r="U11" s="3">
        <v>1.3222192947339193</v>
      </c>
      <c r="V11" s="3">
        <v>2.6906390117159673</v>
      </c>
      <c r="W11" s="3">
        <v>1.9469432706978254</v>
      </c>
      <c r="X11">
        <v>-3.5696916992664862E-2</v>
      </c>
      <c r="Y11">
        <v>0.27607903236986253</v>
      </c>
      <c r="Z11">
        <v>9.4486003916676164E-3</v>
      </c>
      <c r="AA11" s="3" t="s">
        <v>385</v>
      </c>
      <c r="AC11" s="3" t="s">
        <v>726</v>
      </c>
    </row>
    <row r="12" spans="1:29" x14ac:dyDescent="0.35">
      <c r="A12" s="3" t="s">
        <v>33</v>
      </c>
      <c r="B12" s="3" t="s">
        <v>33</v>
      </c>
      <c r="C12" t="s">
        <v>430</v>
      </c>
      <c r="D12" s="3">
        <v>12.49512790434777</v>
      </c>
      <c r="E12" s="3">
        <v>222.6</v>
      </c>
      <c r="F12" s="3">
        <f t="shared" si="2"/>
        <v>2.3475251599986895</v>
      </c>
      <c r="G12" s="3">
        <f t="shared" si="3"/>
        <v>-5.3920699067247391E-2</v>
      </c>
      <c r="H12" s="3">
        <v>130</v>
      </c>
      <c r="I12" s="3">
        <f t="shared" si="0"/>
        <v>2.1139433523068369</v>
      </c>
      <c r="J12" s="3">
        <v>-0.86987417751887541</v>
      </c>
      <c r="K12" s="3" t="s">
        <v>24</v>
      </c>
      <c r="L12" s="3">
        <v>7</v>
      </c>
      <c r="M12" s="94">
        <v>5</v>
      </c>
      <c r="O12" s="3">
        <v>20.9</v>
      </c>
      <c r="U12" s="3">
        <v>1.320146286111054</v>
      </c>
      <c r="X12">
        <v>9.8662585383323842E-2</v>
      </c>
      <c r="AA12" s="3" t="s">
        <v>385</v>
      </c>
      <c r="AC12" s="3" t="s">
        <v>726</v>
      </c>
    </row>
    <row r="13" spans="1:29" x14ac:dyDescent="0.35">
      <c r="A13" s="3" t="s">
        <v>34</v>
      </c>
      <c r="B13" s="3" t="s">
        <v>34</v>
      </c>
      <c r="C13" t="s">
        <v>427</v>
      </c>
      <c r="D13" s="3">
        <v>12.595819157316305</v>
      </c>
      <c r="E13" s="3">
        <v>182.66666666666666</v>
      </c>
      <c r="F13" s="3">
        <f t="shared" si="2"/>
        <v>2.2616593037647066</v>
      </c>
      <c r="G13" s="3">
        <f t="shared" si="3"/>
        <v>-0.1397865553012303</v>
      </c>
      <c r="H13" s="3">
        <v>2136.4899999999998</v>
      </c>
      <c r="I13" s="3">
        <f t="shared" si="0"/>
        <v>3.3297008644104196</v>
      </c>
      <c r="J13" s="3">
        <v>0.34588333458470721</v>
      </c>
      <c r="K13" s="3" t="s">
        <v>24</v>
      </c>
      <c r="L13" s="3">
        <v>3</v>
      </c>
      <c r="M13" s="94">
        <v>3</v>
      </c>
      <c r="N13" s="3">
        <v>4.9000000000000004</v>
      </c>
      <c r="O13" s="3">
        <v>13</v>
      </c>
      <c r="P13" s="3">
        <v>122.3</v>
      </c>
      <c r="Q13" s="3">
        <v>24.5</v>
      </c>
      <c r="R13" s="3">
        <v>55</v>
      </c>
      <c r="S13" s="3">
        <f t="shared" ref="S13:S18" si="4">N13*P13</f>
        <v>599.27</v>
      </c>
      <c r="T13" s="3">
        <v>79.5</v>
      </c>
      <c r="U13" s="3">
        <v>1.1139433523068367</v>
      </c>
      <c r="V13" s="3">
        <v>2.7776225370647989</v>
      </c>
      <c r="W13" s="3">
        <v>1.9003671286564703</v>
      </c>
      <c r="X13">
        <v>-0.32442164352342151</v>
      </c>
      <c r="Y13">
        <v>0.11186239629472539</v>
      </c>
      <c r="Z13">
        <v>-0.1444704975639064</v>
      </c>
      <c r="AA13" s="3" t="s">
        <v>385</v>
      </c>
      <c r="AC13" s="3" t="s">
        <v>726</v>
      </c>
    </row>
    <row r="14" spans="1:29" x14ac:dyDescent="0.35">
      <c r="A14" s="3" t="s">
        <v>35</v>
      </c>
      <c r="B14" s="3" t="s">
        <v>35</v>
      </c>
      <c r="C14" t="s">
        <v>530</v>
      </c>
      <c r="D14" s="3">
        <v>13.17655402993797</v>
      </c>
      <c r="E14" s="3">
        <v>171.4</v>
      </c>
      <c r="F14" s="3">
        <f t="shared" si="2"/>
        <v>2.2340108175871793</v>
      </c>
      <c r="G14" s="3">
        <f t="shared" si="3"/>
        <v>-0.16743504147875754</v>
      </c>
      <c r="H14" s="3">
        <v>2000</v>
      </c>
      <c r="I14" s="3">
        <f t="shared" si="0"/>
        <v>3.3010299956639813</v>
      </c>
      <c r="J14" s="3">
        <v>0.3172124658382689</v>
      </c>
      <c r="K14" s="3" t="s">
        <v>21</v>
      </c>
      <c r="L14" s="3">
        <v>5</v>
      </c>
      <c r="M14" s="94">
        <v>5</v>
      </c>
      <c r="N14" s="3">
        <v>2.5</v>
      </c>
      <c r="O14" s="3">
        <v>10.91666667</v>
      </c>
      <c r="P14" s="3">
        <v>52</v>
      </c>
      <c r="Q14" s="3">
        <v>29</v>
      </c>
      <c r="R14" s="3">
        <v>56</v>
      </c>
      <c r="S14" s="3">
        <f t="shared" si="4"/>
        <v>130</v>
      </c>
      <c r="T14" s="3">
        <v>85</v>
      </c>
      <c r="U14" s="3">
        <v>1.0380900497407484</v>
      </c>
      <c r="V14" s="3">
        <v>2.1139433523068369</v>
      </c>
      <c r="W14" s="3">
        <v>1.9294189257142926</v>
      </c>
      <c r="X14">
        <v>-0.39516029527836016</v>
      </c>
      <c r="Y14">
        <v>-0.53584636549534759</v>
      </c>
      <c r="Z14">
        <v>-0.1085942128192301</v>
      </c>
      <c r="AA14" s="3" t="s">
        <v>385</v>
      </c>
      <c r="AC14" s="3" t="s">
        <v>727</v>
      </c>
    </row>
    <row r="15" spans="1:29" x14ac:dyDescent="0.35">
      <c r="A15" s="3" t="s">
        <v>36</v>
      </c>
      <c r="B15" s="3" t="s">
        <v>36</v>
      </c>
      <c r="C15" t="s">
        <v>506</v>
      </c>
      <c r="D15" s="3">
        <v>14.467409968177222</v>
      </c>
      <c r="E15" s="3">
        <v>189</v>
      </c>
      <c r="F15" s="3">
        <f t="shared" si="2"/>
        <v>2.2764618041732443</v>
      </c>
      <c r="G15" s="3">
        <f t="shared" si="3"/>
        <v>-0.1249840548926926</v>
      </c>
      <c r="H15" s="3">
        <v>1490</v>
      </c>
      <c r="I15" s="3">
        <f t="shared" si="0"/>
        <v>3.173186268412274</v>
      </c>
      <c r="J15" s="3">
        <v>0.18936873858656167</v>
      </c>
      <c r="K15" s="3" t="s">
        <v>21</v>
      </c>
      <c r="L15" s="3">
        <v>7</v>
      </c>
      <c r="M15" s="94">
        <v>2</v>
      </c>
      <c r="N15" s="3">
        <v>3</v>
      </c>
      <c r="O15" s="3">
        <v>29</v>
      </c>
      <c r="P15" s="3">
        <v>68</v>
      </c>
      <c r="Q15" s="3">
        <v>23.25</v>
      </c>
      <c r="R15" s="3">
        <v>52.5</v>
      </c>
      <c r="S15" s="3">
        <f t="shared" si="4"/>
        <v>204</v>
      </c>
      <c r="T15" s="3">
        <v>75.75</v>
      </c>
      <c r="U15" s="3">
        <v>1.4623979978989561</v>
      </c>
      <c r="V15" s="3">
        <v>2.3096301674258988</v>
      </c>
      <c r="W15" s="3">
        <v>1.8793826371743427</v>
      </c>
      <c r="X15">
        <v>5.1953938558567891E-2</v>
      </c>
      <c r="Y15">
        <v>-0.26894725415819964</v>
      </c>
      <c r="Z15">
        <v>-0.12820003375853739</v>
      </c>
      <c r="AA15" s="3" t="s">
        <v>385</v>
      </c>
      <c r="AC15" s="3" t="s">
        <v>726</v>
      </c>
    </row>
    <row r="16" spans="1:29" x14ac:dyDescent="0.35">
      <c r="A16" s="3" t="s">
        <v>37</v>
      </c>
      <c r="B16" s="3" t="s">
        <v>37</v>
      </c>
      <c r="C16" t="s">
        <v>392</v>
      </c>
      <c r="D16" s="3">
        <v>24.871062313504805</v>
      </c>
      <c r="E16" s="3">
        <v>350.44871794871796</v>
      </c>
      <c r="F16" s="3">
        <f t="shared" si="2"/>
        <v>2.5446244755370957</v>
      </c>
      <c r="G16" s="3">
        <f t="shared" si="3"/>
        <v>0.14317861647115881</v>
      </c>
      <c r="H16" s="3">
        <v>100.38</v>
      </c>
      <c r="I16" s="3">
        <f t="shared" si="0"/>
        <v>2.0016471913460383</v>
      </c>
      <c r="J16" s="3">
        <v>-0.98217033847967405</v>
      </c>
      <c r="K16" s="3" t="s">
        <v>701</v>
      </c>
      <c r="L16" s="3">
        <v>40</v>
      </c>
      <c r="M16" s="94">
        <v>39</v>
      </c>
      <c r="N16" s="3">
        <v>2.6</v>
      </c>
      <c r="O16" s="3">
        <v>26</v>
      </c>
      <c r="P16" s="3">
        <v>6.2</v>
      </c>
      <c r="Q16" s="3">
        <v>20</v>
      </c>
      <c r="R16" s="3">
        <f>AVERAGE(50,57.5)</f>
        <v>53.75</v>
      </c>
      <c r="S16" s="3">
        <f t="shared" si="4"/>
        <v>16.12</v>
      </c>
      <c r="T16" s="3">
        <v>73.75</v>
      </c>
      <c r="U16" s="3">
        <v>1.414973347970818</v>
      </c>
      <c r="V16" s="3">
        <v>1.2073650374690719</v>
      </c>
      <c r="W16" s="3">
        <v>1.8677620246502007</v>
      </c>
      <c r="X16">
        <v>0.21352237299781462</v>
      </c>
      <c r="Y16">
        <v>-0.71863450970085485</v>
      </c>
      <c r="Z16">
        <v>0.13903919841943924</v>
      </c>
      <c r="AA16" s="3" t="s">
        <v>385</v>
      </c>
      <c r="AC16" s="3" t="s">
        <v>727</v>
      </c>
    </row>
    <row r="17" spans="1:29" x14ac:dyDescent="0.35">
      <c r="A17" s="3" t="s">
        <v>39</v>
      </c>
      <c r="B17" s="3" t="s">
        <v>39</v>
      </c>
      <c r="C17" t="s">
        <v>427</v>
      </c>
      <c r="D17" s="3">
        <v>13.989745340163784</v>
      </c>
      <c r="E17" s="3">
        <v>202.33333333333334</v>
      </c>
      <c r="F17" s="3">
        <f t="shared" si="2"/>
        <v>2.3060674363555953</v>
      </c>
      <c r="G17" s="3">
        <f t="shared" si="3"/>
        <v>-9.5378422710341582E-2</v>
      </c>
      <c r="H17" s="3">
        <v>2610</v>
      </c>
      <c r="I17" s="3">
        <f t="shared" si="0"/>
        <v>3.4166405073382808</v>
      </c>
      <c r="J17" s="3">
        <v>0.43282297751256849</v>
      </c>
      <c r="K17" s="3" t="s">
        <v>702</v>
      </c>
      <c r="L17" s="3">
        <v>10</v>
      </c>
      <c r="M17" s="94">
        <v>6</v>
      </c>
      <c r="N17" s="3">
        <v>10.2503888</v>
      </c>
      <c r="O17" s="3">
        <v>21.5</v>
      </c>
      <c r="P17" s="3">
        <v>64</v>
      </c>
      <c r="Q17" s="3">
        <v>29</v>
      </c>
      <c r="R17" s="3">
        <v>70</v>
      </c>
      <c r="S17" s="3">
        <f t="shared" si="4"/>
        <v>656.02488319999998</v>
      </c>
      <c r="T17" s="3">
        <v>99</v>
      </c>
      <c r="U17" s="3">
        <v>1.3324384599156054</v>
      </c>
      <c r="V17" s="3">
        <v>2.8169203125944104</v>
      </c>
      <c r="W17" s="3">
        <v>1.9956351945975499</v>
      </c>
      <c r="X17">
        <v>-0.1214358641863087</v>
      </c>
      <c r="Y17">
        <v>0.10273251926470905</v>
      </c>
      <c r="Z17">
        <v>-6.9896555958852025E-2</v>
      </c>
      <c r="AA17" s="3" t="s">
        <v>385</v>
      </c>
      <c r="AC17" s="3" t="s">
        <v>726</v>
      </c>
    </row>
    <row r="18" spans="1:29" x14ac:dyDescent="0.35">
      <c r="A18" s="3" t="s">
        <v>40</v>
      </c>
      <c r="B18" s="3" t="s">
        <v>40</v>
      </c>
      <c r="C18" t="s">
        <v>427</v>
      </c>
      <c r="D18" s="3">
        <v>14.840800534472265</v>
      </c>
      <c r="E18" s="3">
        <v>208</v>
      </c>
      <c r="F18" s="3">
        <f t="shared" si="2"/>
        <v>2.3180633349627615</v>
      </c>
      <c r="G18" s="3">
        <f t="shared" si="3"/>
        <v>-8.3382524103175371E-2</v>
      </c>
      <c r="H18" s="3">
        <v>1683.97</v>
      </c>
      <c r="I18" s="3">
        <f t="shared" si="0"/>
        <v>3.2263343502571513</v>
      </c>
      <c r="J18" s="3">
        <v>0.24251682043143896</v>
      </c>
      <c r="K18" s="3" t="s">
        <v>435</v>
      </c>
      <c r="L18" s="3">
        <v>6</v>
      </c>
      <c r="M18" s="32">
        <v>3</v>
      </c>
      <c r="N18" s="3">
        <v>4.5</v>
      </c>
      <c r="O18" s="3">
        <v>28.166666670000001</v>
      </c>
      <c r="P18" s="3">
        <v>104</v>
      </c>
      <c r="Q18" s="3">
        <v>24.5</v>
      </c>
      <c r="R18" s="3">
        <v>42.5</v>
      </c>
      <c r="S18" s="3">
        <f t="shared" si="4"/>
        <v>468</v>
      </c>
      <c r="T18" s="3">
        <v>67</v>
      </c>
      <c r="U18" s="3">
        <v>1.4497354542814258</v>
      </c>
      <c r="V18" s="3">
        <v>2.6702458530741242</v>
      </c>
      <c r="W18" s="3">
        <v>1.8260748027008264</v>
      </c>
      <c r="X18">
        <v>2.9810207526626886E-2</v>
      </c>
      <c r="Y18">
        <v>6.2063561316703098E-2</v>
      </c>
      <c r="Z18">
        <v>-0.19415863348573348</v>
      </c>
      <c r="AA18" s="3" t="s">
        <v>385</v>
      </c>
      <c r="AC18" s="3" t="s">
        <v>726</v>
      </c>
    </row>
    <row r="19" spans="1:29" x14ac:dyDescent="0.35">
      <c r="A19" s="3" t="s">
        <v>41</v>
      </c>
      <c r="B19" s="3" t="s">
        <v>41</v>
      </c>
      <c r="C19" t="s">
        <v>430</v>
      </c>
      <c r="D19" s="3">
        <v>14.058559791158638</v>
      </c>
      <c r="E19" s="3">
        <v>268.66666666666669</v>
      </c>
      <c r="F19" s="3">
        <f t="shared" si="2"/>
        <v>2.4292137870854282</v>
      </c>
      <c r="G19" s="3">
        <f t="shared" si="3"/>
        <v>2.776792801949135E-2</v>
      </c>
      <c r="H19" s="3">
        <v>1300</v>
      </c>
      <c r="I19" s="3">
        <f t="shared" si="0"/>
        <v>3.1139433523068369</v>
      </c>
      <c r="J19" s="3">
        <v>0.13012582248112459</v>
      </c>
      <c r="K19" s="3" t="s">
        <v>42</v>
      </c>
      <c r="L19" s="3">
        <v>7</v>
      </c>
      <c r="M19" s="94">
        <v>6</v>
      </c>
      <c r="N19" s="3">
        <v>2.4</v>
      </c>
      <c r="O19" s="3">
        <v>40</v>
      </c>
      <c r="Q19" s="3">
        <v>29</v>
      </c>
      <c r="R19" s="3">
        <f>11*7</f>
        <v>77</v>
      </c>
      <c r="T19" s="3">
        <v>106</v>
      </c>
      <c r="U19" s="3">
        <v>1.6020599913279623</v>
      </c>
      <c r="W19" s="3">
        <v>2.0253058652647704</v>
      </c>
      <c r="X19">
        <v>0.20218438847884124</v>
      </c>
      <c r="Z19">
        <v>3.1824704651318481E-2</v>
      </c>
      <c r="AA19" s="3" t="s">
        <v>385</v>
      </c>
      <c r="AC19" s="3" t="s">
        <v>726</v>
      </c>
    </row>
    <row r="20" spans="1:29" x14ac:dyDescent="0.35">
      <c r="A20" s="3" t="s">
        <v>43</v>
      </c>
      <c r="B20" s="3" t="s">
        <v>43</v>
      </c>
      <c r="C20" t="s">
        <v>479</v>
      </c>
      <c r="D20" s="3">
        <v>14.481783464395338</v>
      </c>
      <c r="E20" s="3">
        <v>286.60000000000002</v>
      </c>
      <c r="F20" s="3">
        <f t="shared" si="2"/>
        <v>2.4572761860613257</v>
      </c>
      <c r="G20" s="3">
        <f t="shared" si="3"/>
        <v>5.5830326995388813E-2</v>
      </c>
      <c r="H20" s="3">
        <v>1213</v>
      </c>
      <c r="I20" s="3">
        <f t="shared" si="0"/>
        <v>3.0838608008665731</v>
      </c>
      <c r="J20" s="3">
        <v>0.10004327104086075</v>
      </c>
      <c r="K20" s="3" t="s">
        <v>21</v>
      </c>
      <c r="L20" s="3">
        <v>5</v>
      </c>
      <c r="M20" s="94">
        <v>5</v>
      </c>
      <c r="N20" s="3">
        <v>1</v>
      </c>
      <c r="O20" s="3">
        <v>30</v>
      </c>
      <c r="P20" s="3">
        <v>124</v>
      </c>
      <c r="Q20" s="3">
        <v>60</v>
      </c>
      <c r="R20" s="3">
        <v>95</v>
      </c>
      <c r="S20" s="3">
        <f>N20*P20</f>
        <v>124</v>
      </c>
      <c r="T20" s="3">
        <v>155</v>
      </c>
      <c r="U20" s="3">
        <v>1.4771212547196624</v>
      </c>
      <c r="V20" s="3">
        <v>2.0934216851622351</v>
      </c>
      <c r="W20" s="3">
        <v>2.1903316981702914</v>
      </c>
      <c r="X20">
        <v>8.2612135442634349E-2</v>
      </c>
      <c r="Y20">
        <v>-0.43539911721629654</v>
      </c>
      <c r="Z20">
        <v>0.2040110461451512</v>
      </c>
      <c r="AA20" s="3" t="s">
        <v>385</v>
      </c>
      <c r="AC20" s="3" t="s">
        <v>727</v>
      </c>
    </row>
    <row r="21" spans="1:29" x14ac:dyDescent="0.35">
      <c r="A21" s="3" t="s">
        <v>44</v>
      </c>
      <c r="B21" s="3" t="s">
        <v>44</v>
      </c>
      <c r="C21" t="s">
        <v>430</v>
      </c>
      <c r="D21" s="3">
        <v>14.518455054178142</v>
      </c>
      <c r="E21" s="3">
        <v>270.5</v>
      </c>
      <c r="F21" s="3">
        <f t="shared" si="2"/>
        <v>2.4321672694425884</v>
      </c>
      <c r="G21" s="3">
        <f t="shared" si="3"/>
        <v>3.0721410376651548E-2</v>
      </c>
      <c r="H21" s="3">
        <v>1134</v>
      </c>
      <c r="I21" s="3">
        <f t="shared" si="0"/>
        <v>3.0546130545568877</v>
      </c>
      <c r="J21" s="3">
        <v>7.0795524731175341E-2</v>
      </c>
      <c r="K21" s="3" t="s">
        <v>431</v>
      </c>
      <c r="L21" s="3">
        <v>4</v>
      </c>
      <c r="M21" s="94">
        <v>4</v>
      </c>
      <c r="N21" s="3">
        <v>2.7</v>
      </c>
      <c r="O21" s="3">
        <v>46</v>
      </c>
      <c r="U21" s="3">
        <v>1.6627578316815741</v>
      </c>
      <c r="X21">
        <v>0.27346627350149499</v>
      </c>
      <c r="AA21" s="3" t="s">
        <v>385</v>
      </c>
      <c r="AC21" s="3" t="s">
        <v>726</v>
      </c>
    </row>
    <row r="22" spans="1:29" x14ac:dyDescent="0.35">
      <c r="A22" s="3" t="s">
        <v>45</v>
      </c>
      <c r="B22" s="3" t="s">
        <v>45</v>
      </c>
      <c r="C22" t="s">
        <v>430</v>
      </c>
      <c r="D22" s="3">
        <v>14.568885564721336</v>
      </c>
      <c r="E22" s="3">
        <v>267</v>
      </c>
      <c r="F22" s="3">
        <f t="shared" si="2"/>
        <v>2.4265112613645754</v>
      </c>
      <c r="G22" s="3">
        <f t="shared" si="3"/>
        <v>2.5065402298638517E-2</v>
      </c>
      <c r="H22" s="3">
        <v>1331</v>
      </c>
      <c r="I22" s="3">
        <f t="shared" si="0"/>
        <v>3.1241780554746752</v>
      </c>
      <c r="J22" s="3">
        <v>0.14036052564896284</v>
      </c>
      <c r="K22" s="3" t="s">
        <v>431</v>
      </c>
      <c r="L22" s="3">
        <v>3</v>
      </c>
      <c r="M22" s="94">
        <v>2</v>
      </c>
      <c r="N22" s="3">
        <v>2.2000000000000002</v>
      </c>
      <c r="O22" s="3">
        <v>43</v>
      </c>
      <c r="Q22" s="3">
        <v>28.5</v>
      </c>
      <c r="R22" s="3">
        <f>AVERAGE(105,110)</f>
        <v>107.5</v>
      </c>
      <c r="T22" s="3">
        <v>136</v>
      </c>
      <c r="U22" s="3">
        <v>1.6334684555795864</v>
      </c>
      <c r="W22" s="3">
        <v>2.1335389083702174</v>
      </c>
      <c r="X22">
        <v>0.23176706456470675</v>
      </c>
      <c r="Z22">
        <v>0.13762159535534257</v>
      </c>
      <c r="AA22" s="3" t="s">
        <v>385</v>
      </c>
      <c r="AC22" s="3" t="s">
        <v>726</v>
      </c>
    </row>
    <row r="23" spans="1:29" x14ac:dyDescent="0.35">
      <c r="A23" s="3" t="s">
        <v>46</v>
      </c>
      <c r="B23" s="3" t="s">
        <v>46</v>
      </c>
      <c r="C23" t="s">
        <v>478</v>
      </c>
      <c r="D23" s="3">
        <v>14.732974926478727</v>
      </c>
      <c r="E23" s="16">
        <v>306.26519999999999</v>
      </c>
      <c r="F23" s="3">
        <f t="shared" si="2"/>
        <v>2.4860976520250326</v>
      </c>
      <c r="G23" s="3">
        <f t="shared" si="3"/>
        <v>8.4651792959095751E-2</v>
      </c>
      <c r="H23" s="3">
        <v>192</v>
      </c>
      <c r="I23" s="3">
        <f t="shared" si="0"/>
        <v>2.2833012287035497</v>
      </c>
      <c r="J23" s="3">
        <v>-0.70051630112216268</v>
      </c>
      <c r="K23" s="3" t="s">
        <v>24</v>
      </c>
      <c r="L23" s="3">
        <v>1</v>
      </c>
      <c r="M23" s="19">
        <v>42</v>
      </c>
      <c r="N23" s="3">
        <v>2</v>
      </c>
      <c r="O23" s="3">
        <v>15</v>
      </c>
      <c r="Q23" s="3">
        <f>AVERAGE(14,17)</f>
        <v>15.5</v>
      </c>
      <c r="R23" s="3">
        <f>AVERAGE(14,20)</f>
        <v>17</v>
      </c>
      <c r="T23" s="3">
        <v>32.5</v>
      </c>
      <c r="U23" s="3">
        <v>1.1760912590556813</v>
      </c>
      <c r="W23" s="3">
        <v>1.5118833609788744</v>
      </c>
      <c r="X23">
        <v>-7.5604515381697768E-2</v>
      </c>
      <c r="Z23">
        <v>-0.28388119066656547</v>
      </c>
      <c r="AA23" s="3" t="s">
        <v>385</v>
      </c>
      <c r="AC23" s="3" t="s">
        <v>726</v>
      </c>
    </row>
    <row r="24" spans="1:29" x14ac:dyDescent="0.35">
      <c r="A24" s="3" t="s">
        <v>47</v>
      </c>
      <c r="B24" s="3" t="s">
        <v>47</v>
      </c>
      <c r="C24" t="s">
        <v>384</v>
      </c>
      <c r="D24" s="3">
        <v>15.00903726224667</v>
      </c>
      <c r="E24" s="3">
        <v>302.39999999999998</v>
      </c>
      <c r="F24" s="3">
        <f t="shared" si="2"/>
        <v>2.4805817868291689</v>
      </c>
      <c r="G24" s="3">
        <f t="shared" si="3"/>
        <v>7.9135927763231972E-2</v>
      </c>
      <c r="H24" s="3">
        <v>102.73</v>
      </c>
      <c r="I24" s="3">
        <f t="shared" si="0"/>
        <v>2.0116972881141426</v>
      </c>
      <c r="J24" s="3">
        <v>-0.97212024171156974</v>
      </c>
      <c r="K24" s="3" t="s">
        <v>24</v>
      </c>
      <c r="L24" s="3">
        <v>5</v>
      </c>
      <c r="M24" s="94">
        <v>5</v>
      </c>
      <c r="N24" s="3">
        <v>4</v>
      </c>
      <c r="O24" s="3">
        <v>21.833333329999999</v>
      </c>
      <c r="P24" s="3">
        <v>7.2</v>
      </c>
      <c r="Q24" s="3">
        <v>13.5</v>
      </c>
      <c r="R24" s="3">
        <v>13.5</v>
      </c>
      <c r="S24" s="3">
        <f>N24*P24</f>
        <v>28.8</v>
      </c>
      <c r="T24" s="3">
        <v>27</v>
      </c>
      <c r="U24" s="3">
        <v>1.3391200452058161</v>
      </c>
      <c r="V24" s="3">
        <v>1.4593924877592308</v>
      </c>
      <c r="W24" s="3">
        <v>1.4313637641589874</v>
      </c>
      <c r="X24">
        <v>0.13587621435384656</v>
      </c>
      <c r="Y24">
        <v>-0.47220522588672154</v>
      </c>
      <c r="Z24">
        <v>-0.29975127286427528</v>
      </c>
      <c r="AA24" s="3" t="s">
        <v>385</v>
      </c>
      <c r="AC24" s="3" t="s">
        <v>727</v>
      </c>
    </row>
    <row r="25" spans="1:29" x14ac:dyDescent="0.35">
      <c r="A25" s="3" t="s">
        <v>48</v>
      </c>
      <c r="B25" s="3" t="s">
        <v>48</v>
      </c>
      <c r="C25" t="s">
        <v>445</v>
      </c>
      <c r="D25" s="3">
        <v>15.015144082437704</v>
      </c>
      <c r="E25" s="3">
        <v>219.2</v>
      </c>
      <c r="F25" s="3">
        <f t="shared" si="2"/>
        <v>2.3408405498123317</v>
      </c>
      <c r="G25" s="3">
        <f t="shared" si="3"/>
        <v>-6.0605309253605189E-2</v>
      </c>
      <c r="H25" s="3">
        <v>11731.07</v>
      </c>
      <c r="I25" s="3">
        <f t="shared" si="0"/>
        <v>4.0693376262589558</v>
      </c>
      <c r="J25" s="3">
        <v>1.0855200964332434</v>
      </c>
      <c r="K25" s="3" t="s">
        <v>21</v>
      </c>
      <c r="L25" s="3">
        <v>5</v>
      </c>
      <c r="M25" s="94">
        <v>5</v>
      </c>
      <c r="N25" s="3">
        <v>1</v>
      </c>
      <c r="O25" s="3">
        <v>27</v>
      </c>
      <c r="P25" s="3">
        <v>306</v>
      </c>
      <c r="Q25" s="3">
        <v>53.5</v>
      </c>
      <c r="R25" s="3">
        <v>345</v>
      </c>
      <c r="S25" s="3">
        <f>N25*P25</f>
        <v>306</v>
      </c>
      <c r="T25" s="3">
        <v>398.5</v>
      </c>
      <c r="U25" s="3">
        <v>1.4313637641589874</v>
      </c>
      <c r="V25" s="3">
        <v>2.4857214264815801</v>
      </c>
      <c r="W25" s="3">
        <v>2.600428325732131</v>
      </c>
      <c r="X25">
        <v>-0.13894644049633742</v>
      </c>
      <c r="Y25">
        <v>-0.59203571493007745</v>
      </c>
      <c r="Z25">
        <v>0.37953597237319059</v>
      </c>
      <c r="AA25" s="3" t="s">
        <v>385</v>
      </c>
      <c r="AB25" s="3">
        <v>35</v>
      </c>
      <c r="AC25" s="3" t="s">
        <v>727</v>
      </c>
    </row>
    <row r="26" spans="1:29" x14ac:dyDescent="0.35">
      <c r="A26" s="3" t="s">
        <v>49</v>
      </c>
      <c r="B26" s="3" t="s">
        <v>49</v>
      </c>
      <c r="C26" t="s">
        <v>506</v>
      </c>
      <c r="D26" s="3">
        <v>15.216652822020336</v>
      </c>
      <c r="E26" s="3">
        <v>219</v>
      </c>
      <c r="F26" s="3">
        <f t="shared" si="2"/>
        <v>2.3404441148401185</v>
      </c>
      <c r="G26" s="3">
        <f t="shared" si="3"/>
        <v>-6.1001744225818388E-2</v>
      </c>
      <c r="H26" s="3">
        <v>583</v>
      </c>
      <c r="I26" s="3">
        <f t="shared" si="0"/>
        <v>2.7656685547590141</v>
      </c>
      <c r="J26" s="3">
        <v>-0.21814897506669828</v>
      </c>
      <c r="K26" s="3" t="s">
        <v>701</v>
      </c>
      <c r="L26" s="3">
        <v>2</v>
      </c>
      <c r="M26" s="94">
        <v>1</v>
      </c>
      <c r="N26" s="3">
        <v>3</v>
      </c>
      <c r="O26" s="3">
        <v>24</v>
      </c>
      <c r="U26" s="3">
        <v>1.3802112417116059</v>
      </c>
      <c r="X26">
        <v>4.2465042457983326E-2</v>
      </c>
      <c r="AA26" s="3" t="s">
        <v>385</v>
      </c>
      <c r="AC26" s="3" t="s">
        <v>726</v>
      </c>
    </row>
    <row r="27" spans="1:29" x14ac:dyDescent="0.35">
      <c r="A27" s="3" t="s">
        <v>50</v>
      </c>
      <c r="B27" s="3" t="s">
        <v>50</v>
      </c>
      <c r="C27" t="s">
        <v>479</v>
      </c>
      <c r="D27" s="3">
        <v>15.23093862161932</v>
      </c>
      <c r="E27" s="3">
        <v>234.5</v>
      </c>
      <c r="F27" s="3">
        <f t="shared" si="2"/>
        <v>2.3701428470511021</v>
      </c>
      <c r="G27" s="3">
        <f t="shared" si="3"/>
        <v>-3.1303012014834763E-2</v>
      </c>
      <c r="H27" s="3">
        <v>268</v>
      </c>
      <c r="I27" s="3">
        <f t="shared" si="0"/>
        <v>2.428134794028789</v>
      </c>
      <c r="J27" s="3">
        <v>-0.5556827357969234</v>
      </c>
      <c r="K27" s="3" t="s">
        <v>21</v>
      </c>
      <c r="L27" s="3">
        <v>4</v>
      </c>
      <c r="M27" s="94">
        <v>16</v>
      </c>
      <c r="N27" s="3">
        <v>1</v>
      </c>
      <c r="O27" s="3">
        <v>46</v>
      </c>
      <c r="P27" s="3">
        <v>48</v>
      </c>
      <c r="Q27" s="3">
        <v>45</v>
      </c>
      <c r="R27" s="3">
        <v>46</v>
      </c>
      <c r="S27" s="3">
        <f t="shared" ref="S27:S36" si="5">N27*P27</f>
        <v>48</v>
      </c>
      <c r="T27" s="3">
        <v>91</v>
      </c>
      <c r="U27">
        <f>LOG10(48)</f>
        <v>1.6812412373755872</v>
      </c>
      <c r="V27" s="3">
        <v>1.6812412373755872</v>
      </c>
      <c r="W27" s="3">
        <v>1.9590413923210936</v>
      </c>
      <c r="X27">
        <v>0.38522492203480274</v>
      </c>
      <c r="Y27">
        <v>-0.48232304721621366</v>
      </c>
      <c r="Z27">
        <v>0.1288023051480891</v>
      </c>
      <c r="AA27" s="3" t="s">
        <v>385</v>
      </c>
      <c r="AC27" s="3" t="s">
        <v>727</v>
      </c>
    </row>
    <row r="28" spans="1:29" x14ac:dyDescent="0.35">
      <c r="A28" s="3" t="s">
        <v>51</v>
      </c>
      <c r="B28" s="3" t="s">
        <v>51</v>
      </c>
      <c r="C28" t="s">
        <v>427</v>
      </c>
      <c r="D28" s="3">
        <v>15.523064885156543</v>
      </c>
      <c r="E28" s="3">
        <v>168.5</v>
      </c>
      <c r="F28" s="3">
        <f t="shared" si="2"/>
        <v>2.2265999052073573</v>
      </c>
      <c r="G28" s="3">
        <f t="shared" si="3"/>
        <v>-0.17484595385857959</v>
      </c>
      <c r="H28" s="3">
        <v>5623.16</v>
      </c>
      <c r="I28" s="3">
        <f t="shared" si="0"/>
        <v>3.7499804409926876</v>
      </c>
      <c r="J28" s="3">
        <v>0.76616291116697521</v>
      </c>
      <c r="K28" s="3" t="s">
        <v>702</v>
      </c>
      <c r="L28" s="3">
        <v>4</v>
      </c>
      <c r="M28" s="94">
        <v>4</v>
      </c>
      <c r="N28" s="3">
        <v>5.5</v>
      </c>
      <c r="O28" s="3">
        <v>40</v>
      </c>
      <c r="P28" s="3">
        <v>267</v>
      </c>
      <c r="Q28" s="3">
        <v>39</v>
      </c>
      <c r="R28" s="3">
        <v>160</v>
      </c>
      <c r="S28" s="3">
        <f t="shared" si="5"/>
        <v>1468.5</v>
      </c>
      <c r="T28" s="3">
        <v>199</v>
      </c>
      <c r="U28" s="3">
        <v>1.6020599913279623</v>
      </c>
      <c r="V28" s="3">
        <v>3.1668739508588191</v>
      </c>
      <c r="W28" s="3">
        <v>2.2988530764097068</v>
      </c>
      <c r="X28">
        <v>8.8720522408420432E-2</v>
      </c>
      <c r="Y28">
        <v>0.26700710540027828</v>
      </c>
      <c r="Z28">
        <v>0.15397687721172781</v>
      </c>
      <c r="AA28" s="3" t="s">
        <v>385</v>
      </c>
      <c r="AB28" s="3">
        <v>35</v>
      </c>
      <c r="AC28" s="3" t="s">
        <v>726</v>
      </c>
    </row>
    <row r="29" spans="1:29" x14ac:dyDescent="0.35">
      <c r="A29" s="3" t="s">
        <v>52</v>
      </c>
      <c r="B29" s="3" t="s">
        <v>52</v>
      </c>
      <c r="C29" t="s">
        <v>384</v>
      </c>
      <c r="D29" s="3">
        <v>15.592860099669029</v>
      </c>
      <c r="E29" s="3">
        <v>323.60000000000002</v>
      </c>
      <c r="F29" s="3">
        <f t="shared" si="2"/>
        <v>2.5100085129402347</v>
      </c>
      <c r="G29" s="3">
        <f t="shared" si="3"/>
        <v>0.10856265387429787</v>
      </c>
      <c r="H29" s="3">
        <v>16.7</v>
      </c>
      <c r="I29" s="3">
        <f t="shared" si="0"/>
        <v>1.2227164711475833</v>
      </c>
      <c r="J29" s="3">
        <v>-1.761101058678129</v>
      </c>
      <c r="K29" s="3" t="s">
        <v>24</v>
      </c>
      <c r="L29" s="3">
        <v>5</v>
      </c>
      <c r="M29" s="94">
        <v>5</v>
      </c>
      <c r="N29" s="3">
        <v>4.5</v>
      </c>
      <c r="O29" s="3">
        <f>14+0.25/3</f>
        <v>14.083333333333334</v>
      </c>
      <c r="P29" s="3">
        <v>2.19</v>
      </c>
      <c r="Q29" s="3">
        <v>11</v>
      </c>
      <c r="R29" s="3">
        <v>11</v>
      </c>
      <c r="S29" s="3">
        <f t="shared" si="5"/>
        <v>9.8550000000000004</v>
      </c>
      <c r="T29" s="3">
        <v>22</v>
      </c>
      <c r="U29" s="3">
        <v>1.1487054585660488</v>
      </c>
      <c r="V29" s="3">
        <v>0.993656628615462</v>
      </c>
      <c r="W29" s="3">
        <v>1.3424226808222062</v>
      </c>
      <c r="X29">
        <v>8.6209416390032656E-2</v>
      </c>
      <c r="Y29">
        <v>-0.49845815648923075</v>
      </c>
      <c r="Z29">
        <v>-0.2008923310894688</v>
      </c>
      <c r="AA29" s="3" t="s">
        <v>385</v>
      </c>
      <c r="AC29" s="3" t="s">
        <v>727</v>
      </c>
    </row>
    <row r="30" spans="1:29" x14ac:dyDescent="0.35">
      <c r="A30" s="3" t="s">
        <v>53</v>
      </c>
      <c r="B30" s="3" t="s">
        <v>53</v>
      </c>
      <c r="C30" t="s">
        <v>445</v>
      </c>
      <c r="D30" s="3">
        <v>15.922928901014481</v>
      </c>
      <c r="E30" s="3">
        <v>197.2</v>
      </c>
      <c r="F30" s="3">
        <f t="shared" si="2"/>
        <v>2.2949069106051923</v>
      </c>
      <c r="G30" s="3">
        <f t="shared" si="3"/>
        <v>-0.10653894846074463</v>
      </c>
      <c r="H30" s="3">
        <v>4485.08</v>
      </c>
      <c r="I30" s="3">
        <f t="shared" si="0"/>
        <v>3.6517701939238547</v>
      </c>
      <c r="J30" s="3">
        <v>0.66795266409814236</v>
      </c>
      <c r="K30" s="3" t="s">
        <v>21</v>
      </c>
      <c r="L30" s="3">
        <v>5</v>
      </c>
      <c r="M30" s="94">
        <v>5</v>
      </c>
      <c r="N30" s="3">
        <v>2</v>
      </c>
      <c r="O30" s="3">
        <v>20</v>
      </c>
      <c r="P30" s="3">
        <v>142</v>
      </c>
      <c r="Q30" s="3">
        <v>36.5</v>
      </c>
      <c r="R30" s="3">
        <v>65</v>
      </c>
      <c r="S30" s="3">
        <f t="shared" si="5"/>
        <v>284</v>
      </c>
      <c r="T30" s="3">
        <v>101.5</v>
      </c>
      <c r="U30" s="3">
        <v>1.3010299956639813</v>
      </c>
      <c r="V30" s="3">
        <v>2.4533183400470375</v>
      </c>
      <c r="W30" s="3">
        <v>2.0064660422492318</v>
      </c>
      <c r="X30">
        <v>-0.19478956047313978</v>
      </c>
      <c r="Y30">
        <v>-0.39184283188129276</v>
      </c>
      <c r="Z30">
        <v>-0.11503330611902207</v>
      </c>
      <c r="AA30" s="3" t="s">
        <v>385</v>
      </c>
      <c r="AB30" s="3">
        <v>34</v>
      </c>
      <c r="AC30" s="3" t="s">
        <v>727</v>
      </c>
    </row>
    <row r="31" spans="1:29" x14ac:dyDescent="0.35">
      <c r="A31" s="3" t="s">
        <v>54</v>
      </c>
      <c r="B31" s="3" t="s">
        <v>54</v>
      </c>
      <c r="C31" t="s">
        <v>430</v>
      </c>
      <c r="D31" s="3">
        <v>16.121414603213637</v>
      </c>
      <c r="E31" s="16">
        <v>259.06432800000005</v>
      </c>
      <c r="F31" s="3">
        <f t="shared" si="2"/>
        <v>2.4134076166936227</v>
      </c>
      <c r="G31" s="3">
        <f t="shared" si="3"/>
        <v>1.196175762768581E-2</v>
      </c>
      <c r="H31" s="3">
        <v>834.99</v>
      </c>
      <c r="I31" s="3">
        <f t="shared" si="0"/>
        <v>2.9216812743209375</v>
      </c>
      <c r="J31" s="3">
        <v>-6.2136255504774862E-2</v>
      </c>
      <c r="K31" s="3" t="s">
        <v>42</v>
      </c>
      <c r="L31" s="3">
        <v>2</v>
      </c>
      <c r="M31" s="19">
        <v>55</v>
      </c>
      <c r="N31" s="3">
        <v>2</v>
      </c>
      <c r="O31" s="3">
        <v>69</v>
      </c>
      <c r="P31" s="3">
        <v>29.85</v>
      </c>
      <c r="Q31" s="3">
        <v>30</v>
      </c>
      <c r="R31" s="3">
        <f>14*7</f>
        <v>98</v>
      </c>
      <c r="S31" s="3">
        <f t="shared" si="5"/>
        <v>59.7</v>
      </c>
      <c r="T31" s="3">
        <v>128</v>
      </c>
      <c r="U31" s="3">
        <v>1.8388490907372552</v>
      </c>
      <c r="V31" s="3">
        <v>1.7759743311293692</v>
      </c>
      <c r="W31" s="3">
        <v>2.1072099696478683</v>
      </c>
      <c r="X31">
        <v>0.47327148568584976</v>
      </c>
      <c r="Y31">
        <v>-0.66250823774210921</v>
      </c>
      <c r="Z31">
        <v>0.15949268858294574</v>
      </c>
      <c r="AA31" s="3" t="s">
        <v>475</v>
      </c>
      <c r="AC31" s="3" t="s">
        <v>726</v>
      </c>
    </row>
    <row r="32" spans="1:29" x14ac:dyDescent="0.35">
      <c r="A32" s="3" t="s">
        <v>55</v>
      </c>
      <c r="B32" s="3" t="s">
        <v>55</v>
      </c>
      <c r="C32" t="s">
        <v>506</v>
      </c>
      <c r="D32" s="3">
        <v>16.157417781328043</v>
      </c>
      <c r="E32" s="3">
        <v>244.5</v>
      </c>
      <c r="F32" s="3">
        <f t="shared" si="2"/>
        <v>2.388278863459639</v>
      </c>
      <c r="G32" s="3">
        <f t="shared" si="3"/>
        <v>-1.316699560629786E-2</v>
      </c>
      <c r="H32" s="3">
        <v>660.08</v>
      </c>
      <c r="I32" s="3">
        <f t="shared" si="0"/>
        <v>2.8195965741070994</v>
      </c>
      <c r="J32" s="3">
        <v>-0.16422095571861295</v>
      </c>
      <c r="K32" s="3" t="s">
        <v>21</v>
      </c>
      <c r="L32" s="3">
        <v>6</v>
      </c>
      <c r="M32" s="94">
        <v>6</v>
      </c>
      <c r="N32" s="3">
        <v>2</v>
      </c>
      <c r="O32" s="3">
        <v>43</v>
      </c>
      <c r="P32" s="3">
        <v>43</v>
      </c>
      <c r="Q32" s="3">
        <v>23</v>
      </c>
      <c r="R32" s="3">
        <v>38.5</v>
      </c>
      <c r="S32" s="3">
        <f t="shared" si="5"/>
        <v>86</v>
      </c>
      <c r="T32" s="3">
        <v>61.5</v>
      </c>
      <c r="U32" s="3">
        <v>1.6334684555795864</v>
      </c>
      <c r="V32" s="3">
        <v>1.9344984512435677</v>
      </c>
      <c r="W32" s="3">
        <v>1.7888751157754168</v>
      </c>
      <c r="X32">
        <v>0.28610193437681963</v>
      </c>
      <c r="Y32">
        <v>-0.44712027246913055</v>
      </c>
      <c r="Z32">
        <v>-0.13454308367510404</v>
      </c>
      <c r="AA32" s="3" t="s">
        <v>385</v>
      </c>
      <c r="AC32" s="3" t="s">
        <v>726</v>
      </c>
    </row>
    <row r="33" spans="1:29" x14ac:dyDescent="0.35">
      <c r="A33" s="3" t="s">
        <v>56</v>
      </c>
      <c r="B33" s="3" t="s">
        <v>56</v>
      </c>
      <c r="C33" t="s">
        <v>384</v>
      </c>
      <c r="D33" s="3">
        <v>13.036670406397922</v>
      </c>
      <c r="E33" s="3">
        <v>340.6</v>
      </c>
      <c r="F33" s="3">
        <f t="shared" si="2"/>
        <v>2.5322446436265822</v>
      </c>
      <c r="G33" s="3">
        <f t="shared" si="3"/>
        <v>0.13079878456064531</v>
      </c>
      <c r="H33" s="3">
        <v>18.2</v>
      </c>
      <c r="I33" s="3">
        <f t="shared" si="0"/>
        <v>1.2600713879850747</v>
      </c>
      <c r="J33" s="3">
        <v>-1.7237461418406377</v>
      </c>
      <c r="K33" s="3" t="s">
        <v>24</v>
      </c>
      <c r="L33" s="3">
        <v>5</v>
      </c>
      <c r="M33" s="94">
        <v>5</v>
      </c>
      <c r="N33" s="3">
        <v>4.5</v>
      </c>
      <c r="O33" s="3">
        <v>24</v>
      </c>
      <c r="P33" s="3">
        <v>2.23</v>
      </c>
      <c r="Q33" s="3">
        <v>11.5</v>
      </c>
      <c r="R33" s="3">
        <v>10.5</v>
      </c>
      <c r="S33" s="3">
        <f t="shared" si="5"/>
        <v>10.035</v>
      </c>
      <c r="T33" s="3">
        <v>22</v>
      </c>
      <c r="U33" s="3">
        <v>1.3802112417116059</v>
      </c>
      <c r="V33" s="3">
        <v>1.0015173768235044</v>
      </c>
      <c r="W33" s="3">
        <v>1.3424226808222062</v>
      </c>
      <c r="X33">
        <v>0.3110513848673635</v>
      </c>
      <c r="Y33">
        <v>-0.51140507292159731</v>
      </c>
      <c r="Z33">
        <v>-0.20978387086998485</v>
      </c>
      <c r="AA33" s="3" t="s">
        <v>385</v>
      </c>
      <c r="AC33" s="3" t="s">
        <v>727</v>
      </c>
    </row>
    <row r="34" spans="1:29" x14ac:dyDescent="0.35">
      <c r="A34" s="3" t="s">
        <v>57</v>
      </c>
      <c r="B34" s="3" t="s">
        <v>57</v>
      </c>
      <c r="C34" t="s">
        <v>384</v>
      </c>
      <c r="D34" s="3">
        <v>16.323118976227921</v>
      </c>
      <c r="E34" s="3">
        <v>328.6</v>
      </c>
      <c r="F34" s="3">
        <f t="shared" si="2"/>
        <v>2.516667559099043</v>
      </c>
      <c r="G34" s="3">
        <f t="shared" si="3"/>
        <v>0.11522170003310617</v>
      </c>
      <c r="H34" s="3">
        <v>15.1</v>
      </c>
      <c r="I34" s="3">
        <f t="shared" ref="I34:I57" si="6">LOG10(H34)</f>
        <v>1.1789769472931695</v>
      </c>
      <c r="J34" s="3">
        <v>-1.8048405825325429</v>
      </c>
      <c r="K34" s="3" t="s">
        <v>701</v>
      </c>
      <c r="L34" s="3">
        <v>5</v>
      </c>
      <c r="M34" s="94">
        <v>5</v>
      </c>
      <c r="N34" s="3">
        <v>4.5</v>
      </c>
      <c r="O34" s="3">
        <f>12+0.5/3</f>
        <v>12.166666666666666</v>
      </c>
      <c r="P34" s="3">
        <v>1.78</v>
      </c>
      <c r="Q34" s="3">
        <v>11</v>
      </c>
      <c r="R34" s="3">
        <v>11</v>
      </c>
      <c r="S34" s="3">
        <f t="shared" si="5"/>
        <v>8.01</v>
      </c>
      <c r="T34" s="3">
        <v>22</v>
      </c>
      <c r="U34" s="3">
        <v>1.0851716097368123</v>
      </c>
      <c r="V34" s="3">
        <v>0.90363251608423767</v>
      </c>
      <c r="W34" s="3">
        <v>1.3424226808222062</v>
      </c>
      <c r="X34">
        <v>3.0478344419069048E-2</v>
      </c>
      <c r="Y34">
        <v>-0.5641182114626998</v>
      </c>
      <c r="Z34">
        <v>-0.19048107203020592</v>
      </c>
      <c r="AA34" s="3" t="s">
        <v>385</v>
      </c>
      <c r="AC34" s="3" t="s">
        <v>727</v>
      </c>
    </row>
    <row r="35" spans="1:29" x14ac:dyDescent="0.35">
      <c r="A35" s="3" t="s">
        <v>58</v>
      </c>
      <c r="B35" s="3" t="s">
        <v>58</v>
      </c>
      <c r="C35" t="s">
        <v>427</v>
      </c>
      <c r="D35" s="3">
        <v>16.408150326312548</v>
      </c>
      <c r="E35" s="3">
        <v>174.33333333333334</v>
      </c>
      <c r="F35" s="3">
        <f t="shared" si="2"/>
        <v>2.241380434147612</v>
      </c>
      <c r="G35" s="3">
        <f t="shared" si="3"/>
        <v>-0.16006542491832487</v>
      </c>
      <c r="H35" s="3">
        <v>3302.41</v>
      </c>
      <c r="I35" s="3">
        <f t="shared" si="6"/>
        <v>3.5188309906965647</v>
      </c>
      <c r="J35" s="3">
        <v>0.53501346087085233</v>
      </c>
      <c r="K35" s="3" t="s">
        <v>435</v>
      </c>
      <c r="L35" s="3">
        <v>3</v>
      </c>
      <c r="M35" s="94">
        <v>3</v>
      </c>
      <c r="N35" s="3">
        <v>5</v>
      </c>
      <c r="O35" s="3">
        <v>31</v>
      </c>
      <c r="P35" s="3">
        <v>165</v>
      </c>
      <c r="Q35" s="3">
        <v>27.5</v>
      </c>
      <c r="R35" s="3">
        <v>55</v>
      </c>
      <c r="S35" s="3">
        <f t="shared" si="5"/>
        <v>825</v>
      </c>
      <c r="T35" s="3">
        <v>82.5</v>
      </c>
      <c r="U35" s="3">
        <v>1.4913616938342726</v>
      </c>
      <c r="V35" s="3">
        <v>2.916453948549925</v>
      </c>
      <c r="W35" s="3">
        <v>1.916453948549925</v>
      </c>
      <c r="X35">
        <v>1.9257415027369884E-2</v>
      </c>
      <c r="Y35">
        <v>0.145343386086219</v>
      </c>
      <c r="Z35">
        <v>-0.17340206303811678</v>
      </c>
      <c r="AA35" s="3" t="s">
        <v>385</v>
      </c>
      <c r="AC35" s="3" t="s">
        <v>726</v>
      </c>
    </row>
    <row r="36" spans="1:29" x14ac:dyDescent="0.35">
      <c r="A36" s="3" t="s">
        <v>59</v>
      </c>
      <c r="B36" s="3" t="s">
        <v>59</v>
      </c>
      <c r="C36" t="s">
        <v>427</v>
      </c>
      <c r="D36" s="3">
        <v>16.412265840638064</v>
      </c>
      <c r="E36" s="3">
        <v>210</v>
      </c>
      <c r="F36" s="3">
        <f t="shared" si="2"/>
        <v>2.3222192947339191</v>
      </c>
      <c r="G36" s="3">
        <f t="shared" si="3"/>
        <v>-7.9226564332017801E-2</v>
      </c>
      <c r="H36" s="3">
        <v>2212.5500000000002</v>
      </c>
      <c r="I36" s="3">
        <f t="shared" si="6"/>
        <v>3.3448930938235284</v>
      </c>
      <c r="J36" s="3">
        <v>0.36107556399781604</v>
      </c>
      <c r="K36" s="3" t="s">
        <v>435</v>
      </c>
      <c r="L36" s="3">
        <v>8</v>
      </c>
      <c r="M36" s="94">
        <v>7</v>
      </c>
      <c r="N36" s="3">
        <v>5</v>
      </c>
      <c r="P36" s="3">
        <v>141</v>
      </c>
      <c r="Q36" s="3">
        <v>29</v>
      </c>
      <c r="R36" s="3">
        <v>57.75</v>
      </c>
      <c r="S36" s="3">
        <f t="shared" si="5"/>
        <v>705</v>
      </c>
      <c r="T36" s="3">
        <v>86.75</v>
      </c>
      <c r="V36" s="3">
        <v>2.8481891169913989</v>
      </c>
      <c r="W36" s="3">
        <v>1.9382694834629113</v>
      </c>
      <c r="Y36">
        <v>0.17396650751490705</v>
      </c>
      <c r="Z36">
        <v>-0.11018432835276593</v>
      </c>
      <c r="AA36" s="3" t="s">
        <v>385</v>
      </c>
      <c r="AB36" s="3">
        <v>35.5</v>
      </c>
      <c r="AC36" s="3" t="s">
        <v>726</v>
      </c>
    </row>
    <row r="37" spans="1:29" x14ac:dyDescent="0.35">
      <c r="A37" s="3" t="s">
        <v>60</v>
      </c>
      <c r="B37" s="3" t="s">
        <v>60</v>
      </c>
      <c r="C37" t="s">
        <v>390</v>
      </c>
      <c r="D37" s="3">
        <v>16.730942299638286</v>
      </c>
      <c r="E37" s="3">
        <v>280</v>
      </c>
      <c r="F37" s="3">
        <f t="shared" si="2"/>
        <v>2.4471580313422194</v>
      </c>
      <c r="G37" s="3">
        <f t="shared" si="3"/>
        <v>4.5712172276282548E-2</v>
      </c>
      <c r="H37" s="3">
        <v>1090.96</v>
      </c>
      <c r="I37" s="3">
        <f t="shared" si="6"/>
        <v>3.0378088274923383</v>
      </c>
      <c r="J37" s="3">
        <v>5.3991297666625915E-2</v>
      </c>
      <c r="K37" s="3" t="s">
        <v>24</v>
      </c>
      <c r="L37" s="3">
        <v>2</v>
      </c>
      <c r="M37" s="94">
        <v>1</v>
      </c>
      <c r="N37" s="3">
        <v>5.3</v>
      </c>
      <c r="O37" s="3">
        <v>26</v>
      </c>
      <c r="Q37" s="3">
        <v>21.5</v>
      </c>
      <c r="U37" s="3">
        <v>1.414973347970818</v>
      </c>
      <c r="X37">
        <v>2.8679527820463457E-2</v>
      </c>
      <c r="AA37" s="3" t="s">
        <v>385</v>
      </c>
      <c r="AC37" s="3" t="s">
        <v>726</v>
      </c>
    </row>
    <row r="38" spans="1:29" x14ac:dyDescent="0.35">
      <c r="A38" s="3" t="s">
        <v>61</v>
      </c>
      <c r="B38" s="3" t="s">
        <v>61</v>
      </c>
      <c r="C38" t="s">
        <v>384</v>
      </c>
      <c r="D38" s="3">
        <v>24.41361105690439</v>
      </c>
      <c r="E38" s="3">
        <v>331.4</v>
      </c>
      <c r="F38" s="3">
        <f t="shared" si="2"/>
        <v>2.5203525040833181</v>
      </c>
      <c r="G38" s="3">
        <f t="shared" si="3"/>
        <v>0.11890664501738124</v>
      </c>
      <c r="H38" s="3">
        <v>17.7</v>
      </c>
      <c r="I38" s="3">
        <f t="shared" si="6"/>
        <v>1.2479732663618066</v>
      </c>
      <c r="J38" s="3">
        <v>-1.7358442634639057</v>
      </c>
      <c r="K38" s="3" t="s">
        <v>24</v>
      </c>
      <c r="L38" s="3">
        <v>5</v>
      </c>
      <c r="M38" s="94">
        <v>5</v>
      </c>
      <c r="N38" s="3">
        <v>5.17</v>
      </c>
      <c r="O38" s="3">
        <v>19.333333329999999</v>
      </c>
      <c r="P38" s="3">
        <v>2.4500000000000002</v>
      </c>
      <c r="Q38" s="3">
        <v>14</v>
      </c>
      <c r="R38" s="3">
        <v>13.5</v>
      </c>
      <c r="S38" s="3">
        <f>N38*P38</f>
        <v>12.666500000000001</v>
      </c>
      <c r="T38" s="3">
        <v>27.5</v>
      </c>
      <c r="U38" s="3">
        <v>1.2863067387683964</v>
      </c>
      <c r="V38" s="3">
        <v>1.102656627458475</v>
      </c>
      <c r="W38" s="3">
        <v>1.4393326938302626</v>
      </c>
      <c r="X38">
        <v>0.21930508885262467</v>
      </c>
      <c r="Y38">
        <v>-0.40352685245807685</v>
      </c>
      <c r="Z38">
        <v>-0.10999415851335836</v>
      </c>
      <c r="AA38" s="3" t="s">
        <v>385</v>
      </c>
      <c r="AC38" s="3" t="s">
        <v>727</v>
      </c>
    </row>
    <row r="39" spans="1:29" x14ac:dyDescent="0.35">
      <c r="A39" s="3" t="s">
        <v>62</v>
      </c>
      <c r="B39" s="3" t="s">
        <v>62</v>
      </c>
      <c r="C39" t="s">
        <v>469</v>
      </c>
      <c r="D39" s="3">
        <v>16.952922119742116</v>
      </c>
      <c r="E39" s="3">
        <v>339.5</v>
      </c>
      <c r="F39" s="3">
        <f t="shared" si="2"/>
        <v>2.5308397786165204</v>
      </c>
      <c r="G39" s="3">
        <f t="shared" si="3"/>
        <v>0.12939391955058355</v>
      </c>
      <c r="H39" s="3">
        <v>4000</v>
      </c>
      <c r="I39" s="3">
        <f t="shared" si="6"/>
        <v>3.6020599913279625</v>
      </c>
      <c r="J39" s="3">
        <v>0.61824246150225015</v>
      </c>
      <c r="K39" s="3" t="s">
        <v>24</v>
      </c>
      <c r="L39" s="3">
        <v>4</v>
      </c>
      <c r="M39" s="94">
        <v>4</v>
      </c>
      <c r="N39" s="3">
        <v>2</v>
      </c>
      <c r="O39" s="3">
        <v>70</v>
      </c>
      <c r="P39" s="3">
        <v>95.3</v>
      </c>
      <c r="Q39" s="3">
        <v>39</v>
      </c>
      <c r="R39" s="3">
        <v>73</v>
      </c>
      <c r="S39" s="3">
        <f>N39*P39</f>
        <v>190.6</v>
      </c>
      <c r="T39" s="3">
        <v>112</v>
      </c>
      <c r="U39" s="3">
        <v>1.8450980400142569</v>
      </c>
      <c r="V39" s="3">
        <v>2.2801228963023075</v>
      </c>
      <c r="W39" s="3">
        <v>2.0492180226701815</v>
      </c>
      <c r="X39">
        <v>0.35814638147305677</v>
      </c>
      <c r="Y39">
        <v>-0.53734839401493684</v>
      </c>
      <c r="Z39">
        <v>-6.0448874141513897E-2</v>
      </c>
      <c r="AA39" s="3" t="s">
        <v>385</v>
      </c>
      <c r="AC39" s="3" t="s">
        <v>726</v>
      </c>
    </row>
    <row r="40" spans="1:29" x14ac:dyDescent="0.35">
      <c r="A40" s="3" t="s">
        <v>63</v>
      </c>
      <c r="B40" s="3" t="s">
        <v>63</v>
      </c>
      <c r="C40" t="s">
        <v>473</v>
      </c>
      <c r="D40" s="3">
        <v>17.001268567211575</v>
      </c>
      <c r="E40" s="16">
        <v>264.28885200000002</v>
      </c>
      <c r="F40" s="3">
        <f t="shared" si="2"/>
        <v>2.4220788444900414</v>
      </c>
      <c r="G40" s="3">
        <f t="shared" si="3"/>
        <v>2.0632985424104522E-2</v>
      </c>
      <c r="H40" s="3">
        <v>480</v>
      </c>
      <c r="I40" s="3">
        <f t="shared" si="6"/>
        <v>2.6812412373755872</v>
      </c>
      <c r="J40" s="3">
        <v>-0.30257629245012518</v>
      </c>
      <c r="K40" s="3" t="s">
        <v>701</v>
      </c>
      <c r="L40" s="3">
        <v>1</v>
      </c>
      <c r="M40" s="19">
        <v>47</v>
      </c>
      <c r="N40" s="3">
        <v>2</v>
      </c>
      <c r="O40" s="3">
        <v>24</v>
      </c>
      <c r="U40" s="3">
        <v>1.3802112417116059</v>
      </c>
      <c r="X40">
        <v>5.7526192197019155E-2</v>
      </c>
      <c r="AA40" s="3" t="s">
        <v>475</v>
      </c>
      <c r="AC40" s="3" t="s">
        <v>726</v>
      </c>
    </row>
    <row r="41" spans="1:29" x14ac:dyDescent="0.35">
      <c r="A41" s="3" t="s">
        <v>64</v>
      </c>
      <c r="B41" s="3" t="s">
        <v>64</v>
      </c>
      <c r="C41" t="s">
        <v>479</v>
      </c>
      <c r="D41" s="3">
        <v>10.364368682601995</v>
      </c>
      <c r="E41" s="3">
        <v>248.8</v>
      </c>
      <c r="F41" s="3">
        <f t="shared" si="2"/>
        <v>2.3958503760187813</v>
      </c>
      <c r="G41" s="3">
        <f t="shared" si="3"/>
        <v>-5.5954830471556249E-3</v>
      </c>
      <c r="H41" s="3">
        <v>4206.3</v>
      </c>
      <c r="I41" s="3">
        <f t="shared" si="6"/>
        <v>3.6239002440274954</v>
      </c>
      <c r="J41" s="3">
        <v>0.64008271420178309</v>
      </c>
      <c r="K41" s="3" t="s">
        <v>24</v>
      </c>
      <c r="L41" s="3">
        <v>5</v>
      </c>
      <c r="M41" s="94">
        <v>5</v>
      </c>
      <c r="N41" s="3">
        <v>1</v>
      </c>
      <c r="O41" s="3">
        <v>35.4</v>
      </c>
      <c r="P41" s="3">
        <v>251.2</v>
      </c>
      <c r="Q41" s="3">
        <v>59</v>
      </c>
      <c r="R41" s="3">
        <v>114</v>
      </c>
      <c r="S41" s="3">
        <f>N41*P41</f>
        <v>251.2</v>
      </c>
      <c r="T41" s="3">
        <v>173</v>
      </c>
      <c r="U41" s="3">
        <v>1.5490032620257879</v>
      </c>
      <c r="V41" s="3">
        <v>2.4000196350651586</v>
      </c>
      <c r="W41" s="3">
        <v>2.2380461031287955</v>
      </c>
      <c r="X41">
        <v>5.8155479262706367E-2</v>
      </c>
      <c r="Y41">
        <v>-0.42961724662016909</v>
      </c>
      <c r="Z41">
        <v>0.12318060082858473</v>
      </c>
      <c r="AA41" s="3" t="s">
        <v>385</v>
      </c>
      <c r="AC41" s="3" t="s">
        <v>727</v>
      </c>
    </row>
    <row r="42" spans="1:29" x14ac:dyDescent="0.35">
      <c r="A42" s="3" t="s">
        <v>65</v>
      </c>
      <c r="B42" s="3" t="s">
        <v>65</v>
      </c>
      <c r="C42" t="s">
        <v>390</v>
      </c>
      <c r="D42" s="3">
        <v>17.303116359124644</v>
      </c>
      <c r="E42" s="3">
        <v>358.25</v>
      </c>
      <c r="F42" s="3">
        <f t="shared" si="2"/>
        <v>2.5541861990693819</v>
      </c>
      <c r="G42" s="3">
        <f t="shared" si="3"/>
        <v>0.15274034000344505</v>
      </c>
      <c r="H42" s="3">
        <v>1299</v>
      </c>
      <c r="I42" s="3">
        <f t="shared" si="6"/>
        <v>3.1136091510730277</v>
      </c>
      <c r="J42" s="3">
        <v>0.12979162124731536</v>
      </c>
      <c r="K42" s="3" t="s">
        <v>24</v>
      </c>
      <c r="L42" s="3">
        <v>5</v>
      </c>
      <c r="M42" s="94">
        <v>4</v>
      </c>
      <c r="N42" s="3">
        <v>8.75</v>
      </c>
      <c r="O42" s="3">
        <v>31</v>
      </c>
      <c r="P42" s="3">
        <v>39.4</v>
      </c>
      <c r="Q42" s="3">
        <v>27.5</v>
      </c>
      <c r="R42" s="3">
        <v>28</v>
      </c>
      <c r="S42" s="3">
        <f>N42*P42</f>
        <v>344.75</v>
      </c>
      <c r="T42" s="3">
        <v>55.5</v>
      </c>
      <c r="U42" s="3">
        <v>1.4913616938342726</v>
      </c>
      <c r="V42" s="3">
        <v>2.5375042748478873</v>
      </c>
      <c r="W42" s="3">
        <v>1.7442929831226763</v>
      </c>
      <c r="X42">
        <v>9.1545709778942053E-2</v>
      </c>
      <c r="Y42">
        <v>-7.887135822832736E-3</v>
      </c>
      <c r="Z42">
        <v>-0.24910862802803591</v>
      </c>
      <c r="AA42" s="3" t="s">
        <v>385</v>
      </c>
      <c r="AB42" s="3">
        <v>33</v>
      </c>
      <c r="AC42" s="3" t="s">
        <v>726</v>
      </c>
    </row>
    <row r="43" spans="1:29" x14ac:dyDescent="0.35">
      <c r="A43" s="3" t="s">
        <v>66</v>
      </c>
      <c r="B43" s="3" t="s">
        <v>66</v>
      </c>
      <c r="C43" t="s">
        <v>492</v>
      </c>
      <c r="D43" s="3">
        <v>17.434736571629138</v>
      </c>
      <c r="E43" s="3">
        <v>264.60000000000002</v>
      </c>
      <c r="F43" s="3">
        <f t="shared" si="2"/>
        <v>2.422589839851482</v>
      </c>
      <c r="G43" s="3">
        <f t="shared" si="3"/>
        <v>2.1143980785545136E-2</v>
      </c>
      <c r="H43" s="3">
        <v>6067.87</v>
      </c>
      <c r="I43" s="3">
        <f t="shared" si="6"/>
        <v>3.7830362677495919</v>
      </c>
      <c r="J43" s="3">
        <v>0.79921873792387954</v>
      </c>
      <c r="K43" s="3" t="s">
        <v>24</v>
      </c>
      <c r="L43" s="3">
        <v>5</v>
      </c>
      <c r="M43" s="94">
        <v>5</v>
      </c>
      <c r="N43" s="3">
        <v>2.2000000000000002</v>
      </c>
      <c r="O43" s="3">
        <v>44.7</v>
      </c>
      <c r="P43" s="3">
        <v>138</v>
      </c>
      <c r="Q43" s="3">
        <v>30</v>
      </c>
      <c r="R43" s="3">
        <v>105</v>
      </c>
      <c r="S43" s="3">
        <f>N43*P43</f>
        <v>303.60000000000002</v>
      </c>
      <c r="T43" s="3">
        <v>135</v>
      </c>
      <c r="U43" s="3">
        <v>1.6503075231319364</v>
      </c>
      <c r="V43" s="3">
        <v>2.4823017672234426</v>
      </c>
      <c r="W43" s="3">
        <v>2.1303337684950061</v>
      </c>
      <c r="X43">
        <v>0.13107116240103522</v>
      </c>
      <c r="Y43">
        <v>-0.43597803737944263</v>
      </c>
      <c r="Z43">
        <v>-2.2410663949629761E-2</v>
      </c>
      <c r="AA43" s="3" t="s">
        <v>385</v>
      </c>
      <c r="AC43" s="3" t="s">
        <v>726</v>
      </c>
    </row>
    <row r="44" spans="1:29" x14ac:dyDescent="0.35">
      <c r="A44" s="3" t="s">
        <v>67</v>
      </c>
      <c r="B44" s="3" t="s">
        <v>67</v>
      </c>
      <c r="C44" t="s">
        <v>442</v>
      </c>
      <c r="D44" s="3">
        <v>17.683378779789169</v>
      </c>
      <c r="E44" s="3">
        <v>178.5</v>
      </c>
      <c r="F44" s="3">
        <f t="shared" si="2"/>
        <v>2.2516382204482119</v>
      </c>
      <c r="G44" s="3">
        <f t="shared" si="3"/>
        <v>-0.14980763861772495</v>
      </c>
      <c r="H44" s="3">
        <v>3590</v>
      </c>
      <c r="I44" s="3">
        <f t="shared" si="6"/>
        <v>3.5550944485783194</v>
      </c>
      <c r="J44" s="3">
        <v>0.571276918752607</v>
      </c>
      <c r="K44" s="3" t="s">
        <v>24</v>
      </c>
      <c r="L44" s="3">
        <v>2</v>
      </c>
      <c r="M44" s="94">
        <v>2</v>
      </c>
      <c r="N44" s="3">
        <v>2.5</v>
      </c>
      <c r="O44" s="3">
        <v>17.18904109589041</v>
      </c>
      <c r="P44" s="3">
        <v>146.5</v>
      </c>
      <c r="Q44" s="3">
        <v>29.5</v>
      </c>
      <c r="R44" s="3">
        <v>63</v>
      </c>
      <c r="S44" s="3">
        <f>N44*P44</f>
        <v>366.25</v>
      </c>
      <c r="T44" s="3">
        <v>92.5</v>
      </c>
      <c r="U44" s="3">
        <v>1.2352516499052515</v>
      </c>
      <c r="V44" s="3">
        <v>2.5637776333621658</v>
      </c>
      <c r="W44" s="3">
        <v>1.9661417327390327</v>
      </c>
      <c r="X44">
        <v>-0.24332173613067631</v>
      </c>
      <c r="Y44">
        <v>-0.22753262258734708</v>
      </c>
      <c r="Z44">
        <v>-0.13234602014661179</v>
      </c>
      <c r="AA44" s="3" t="s">
        <v>385</v>
      </c>
      <c r="AC44" s="3" t="s">
        <v>726</v>
      </c>
    </row>
    <row r="45" spans="1:29" x14ac:dyDescent="0.35">
      <c r="A45" s="3" t="s">
        <v>68</v>
      </c>
      <c r="B45" s="3" t="s">
        <v>68</v>
      </c>
      <c r="C45" t="s">
        <v>430</v>
      </c>
      <c r="D45" s="3">
        <v>17.925826461786659</v>
      </c>
      <c r="E45" s="3">
        <v>248.71428571428572</v>
      </c>
      <c r="F45" s="3">
        <f t="shared" si="2"/>
        <v>2.3957007311030742</v>
      </c>
      <c r="G45" s="3">
        <f t="shared" si="3"/>
        <v>-5.7451279628626395E-3</v>
      </c>
      <c r="H45" s="3">
        <v>783.99</v>
      </c>
      <c r="I45" s="3">
        <f t="shared" si="6"/>
        <v>2.8943105231786777</v>
      </c>
      <c r="J45" s="3">
        <v>-8.9507006647034704E-2</v>
      </c>
      <c r="K45" s="3" t="s">
        <v>431</v>
      </c>
      <c r="L45" s="3">
        <v>7</v>
      </c>
      <c r="M45" s="94">
        <v>7</v>
      </c>
      <c r="N45" s="3">
        <v>2.4</v>
      </c>
      <c r="O45" s="3">
        <v>33</v>
      </c>
      <c r="Q45" s="3">
        <v>27</v>
      </c>
      <c r="R45" s="3">
        <v>85</v>
      </c>
      <c r="T45" s="3">
        <v>112</v>
      </c>
      <c r="U45" s="3">
        <v>1.5185139398778875</v>
      </c>
      <c r="W45" s="3">
        <v>2.0492180226701815</v>
      </c>
      <c r="X45">
        <v>0.1578190551852412</v>
      </c>
      <c r="Z45">
        <v>0.1080157640764039</v>
      </c>
      <c r="AA45" s="3" t="s">
        <v>385</v>
      </c>
      <c r="AC45" s="3" t="s">
        <v>726</v>
      </c>
    </row>
    <row r="46" spans="1:29" x14ac:dyDescent="0.35">
      <c r="A46" s="3" t="s">
        <v>69</v>
      </c>
      <c r="B46" s="3" t="s">
        <v>69</v>
      </c>
      <c r="C46" t="s">
        <v>390</v>
      </c>
      <c r="D46" s="3">
        <v>13.460365391832603</v>
      </c>
      <c r="E46" s="3">
        <v>329</v>
      </c>
      <c r="F46" s="3">
        <f t="shared" si="2"/>
        <v>2.5171958979499744</v>
      </c>
      <c r="G46" s="3">
        <f t="shared" si="3"/>
        <v>0.11575003888403756</v>
      </c>
      <c r="H46" s="3">
        <v>539</v>
      </c>
      <c r="I46" s="3">
        <f t="shared" si="6"/>
        <v>2.7315887651867388</v>
      </c>
      <c r="J46" s="3">
        <v>-0.25222876463897359</v>
      </c>
      <c r="K46" s="3" t="s">
        <v>24</v>
      </c>
      <c r="L46" s="3">
        <v>4</v>
      </c>
      <c r="M46" s="94">
        <v>3</v>
      </c>
      <c r="N46" s="3">
        <v>4</v>
      </c>
      <c r="AA46" s="3" t="s">
        <v>385</v>
      </c>
      <c r="AC46" s="3" t="s">
        <v>726</v>
      </c>
    </row>
    <row r="47" spans="1:29" x14ac:dyDescent="0.35">
      <c r="A47" s="3" t="s">
        <v>70</v>
      </c>
      <c r="B47" s="3" t="s">
        <v>70</v>
      </c>
      <c r="C47" t="s">
        <v>478</v>
      </c>
      <c r="D47" s="3">
        <v>14.527786193243495</v>
      </c>
      <c r="E47" s="3">
        <v>505</v>
      </c>
      <c r="F47" s="3">
        <f t="shared" si="2"/>
        <v>2.7032913781186614</v>
      </c>
      <c r="G47" s="3">
        <f t="shared" si="3"/>
        <v>0.3018455190527245</v>
      </c>
      <c r="H47" s="3">
        <v>302.76</v>
      </c>
      <c r="I47" s="3">
        <f t="shared" si="6"/>
        <v>2.4810984965651994</v>
      </c>
      <c r="J47" s="3">
        <v>-0.50271903326051293</v>
      </c>
      <c r="K47" s="3" t="s">
        <v>24</v>
      </c>
      <c r="L47" s="3">
        <v>5</v>
      </c>
      <c r="M47" s="94">
        <v>1</v>
      </c>
      <c r="N47" s="3">
        <v>2</v>
      </c>
      <c r="O47" s="3">
        <v>18</v>
      </c>
      <c r="Q47" s="3">
        <f>AVERAGE(13,15)</f>
        <v>14</v>
      </c>
      <c r="R47" s="3">
        <f>AVERAGE(18,22)</f>
        <v>20</v>
      </c>
      <c r="T47" s="3">
        <v>34</v>
      </c>
      <c r="U47" s="3">
        <v>1.255272505103306</v>
      </c>
      <c r="W47" s="3">
        <v>1.5314789170422551</v>
      </c>
      <c r="X47">
        <v>-3.1708700182327076E-2</v>
      </c>
      <c r="Z47">
        <v>-0.31136704782973168</v>
      </c>
      <c r="AA47" s="3" t="s">
        <v>385</v>
      </c>
      <c r="AC47" s="3" t="s">
        <v>726</v>
      </c>
    </row>
    <row r="48" spans="1:29" x14ac:dyDescent="0.35">
      <c r="A48" s="3" t="s">
        <v>71</v>
      </c>
      <c r="B48" s="3" t="s">
        <v>71</v>
      </c>
      <c r="C48" t="s">
        <v>390</v>
      </c>
      <c r="D48" s="3">
        <v>18.267857117271589</v>
      </c>
      <c r="E48" s="3">
        <v>194</v>
      </c>
      <c r="F48" s="3">
        <f t="shared" si="2"/>
        <v>2.287801729930226</v>
      </c>
      <c r="G48" s="3">
        <f t="shared" si="3"/>
        <v>-0.11364412913571087</v>
      </c>
      <c r="H48" s="3">
        <v>1330</v>
      </c>
      <c r="I48" s="3">
        <f t="shared" si="6"/>
        <v>3.1238516409670858</v>
      </c>
      <c r="J48" s="3">
        <v>0.14003411114137343</v>
      </c>
      <c r="K48" s="3" t="s">
        <v>24</v>
      </c>
      <c r="L48" s="3">
        <v>4</v>
      </c>
      <c r="M48" s="94">
        <v>1</v>
      </c>
      <c r="N48" s="3">
        <v>10</v>
      </c>
      <c r="O48" s="3">
        <v>19</v>
      </c>
      <c r="P48" s="3">
        <v>49</v>
      </c>
      <c r="Q48" s="3">
        <f>AVERAGE(23,32)</f>
        <v>27.5</v>
      </c>
      <c r="R48" s="3">
        <v>14</v>
      </c>
      <c r="S48" s="3">
        <f t="shared" ref="S48:S57" si="7">N48*P48</f>
        <v>490</v>
      </c>
      <c r="T48" s="3">
        <v>41.5</v>
      </c>
      <c r="U48" s="3">
        <v>1.2787536009528289</v>
      </c>
      <c r="V48" s="3">
        <v>2.6901960800285138</v>
      </c>
      <c r="W48" s="3">
        <v>1.6180480967120927</v>
      </c>
      <c r="X48">
        <v>-0.12288956035716181</v>
      </c>
      <c r="Y48">
        <v>0.13909933488400839</v>
      </c>
      <c r="Z48">
        <v>-0.37779152030383778</v>
      </c>
      <c r="AA48" s="3" t="s">
        <v>385</v>
      </c>
      <c r="AC48" s="3" t="s">
        <v>726</v>
      </c>
    </row>
    <row r="49" spans="1:29" x14ac:dyDescent="0.35">
      <c r="A49" s="3" t="s">
        <v>72</v>
      </c>
      <c r="B49" s="3" t="s">
        <v>72</v>
      </c>
      <c r="C49" t="s">
        <v>506</v>
      </c>
      <c r="D49" s="3">
        <v>20.382844724659559</v>
      </c>
      <c r="E49" s="3">
        <v>286.39999999999998</v>
      </c>
      <c r="F49" s="3">
        <f t="shared" si="2"/>
        <v>2.4569730136358179</v>
      </c>
      <c r="G49" s="3">
        <f t="shared" si="3"/>
        <v>5.5527154569880999E-2</v>
      </c>
      <c r="H49" s="3">
        <v>9322.31</v>
      </c>
      <c r="I49" s="3">
        <f t="shared" si="6"/>
        <v>3.9695235406745417</v>
      </c>
      <c r="J49" s="3">
        <v>0.98570601084882936</v>
      </c>
      <c r="K49" s="3" t="s">
        <v>21</v>
      </c>
      <c r="L49" s="3">
        <v>5</v>
      </c>
      <c r="M49" s="94">
        <v>5</v>
      </c>
      <c r="N49" s="3">
        <v>2</v>
      </c>
      <c r="O49" s="3">
        <v>51</v>
      </c>
      <c r="P49" s="3">
        <v>180</v>
      </c>
      <c r="Q49" s="3">
        <v>32.5</v>
      </c>
      <c r="R49" s="3">
        <v>72.5</v>
      </c>
      <c r="S49" s="3">
        <f t="shared" si="7"/>
        <v>360</v>
      </c>
      <c r="T49" s="3">
        <v>105</v>
      </c>
      <c r="U49" s="3">
        <v>1.7075701760979363</v>
      </c>
      <c r="V49" s="3">
        <v>2.5563025007672873</v>
      </c>
      <c r="W49" s="3">
        <v>2.0211892990699383</v>
      </c>
      <c r="X49">
        <v>0.15506599602852233</v>
      </c>
      <c r="Y49">
        <v>-0.46585558715792086</v>
      </c>
      <c r="Z49">
        <v>-0.17594444397029552</v>
      </c>
      <c r="AA49" s="3" t="s">
        <v>385</v>
      </c>
      <c r="AC49" s="3" t="s">
        <v>726</v>
      </c>
    </row>
    <row r="50" spans="1:29" x14ac:dyDescent="0.35">
      <c r="A50" s="3" t="s">
        <v>73</v>
      </c>
      <c r="B50" s="3" t="s">
        <v>73</v>
      </c>
      <c r="C50" t="s">
        <v>473</v>
      </c>
      <c r="D50" s="3">
        <v>18.577605904643644</v>
      </c>
      <c r="E50" s="3">
        <v>392.33333333333331</v>
      </c>
      <c r="F50" s="3">
        <f t="shared" si="2"/>
        <v>2.593655208123772</v>
      </c>
      <c r="G50" s="3">
        <f t="shared" si="3"/>
        <v>0.19220934905783515</v>
      </c>
      <c r="H50" s="3">
        <v>218.25</v>
      </c>
      <c r="I50" s="3">
        <f t="shared" si="6"/>
        <v>2.3389542523776075</v>
      </c>
      <c r="J50" s="3">
        <v>-0.6448632774481049</v>
      </c>
      <c r="K50" s="3" t="s">
        <v>24</v>
      </c>
      <c r="L50" s="3">
        <v>6</v>
      </c>
      <c r="M50" s="94">
        <v>6</v>
      </c>
      <c r="N50" s="3">
        <v>3</v>
      </c>
      <c r="O50" s="3">
        <f>18+0.25/3</f>
        <v>18.083333333333332</v>
      </c>
      <c r="P50" s="3">
        <v>30.5</v>
      </c>
      <c r="Q50" s="3">
        <v>22.25</v>
      </c>
      <c r="R50" s="3">
        <v>31.5</v>
      </c>
      <c r="S50" s="3">
        <f t="shared" si="7"/>
        <v>91.5</v>
      </c>
      <c r="T50" s="3">
        <v>53.75</v>
      </c>
      <c r="U50" s="3">
        <v>1.2572784878009047</v>
      </c>
      <c r="V50" s="3">
        <v>1.9614210940664483</v>
      </c>
      <c r="W50" s="3">
        <v>1.7303784685876429</v>
      </c>
      <c r="X50">
        <v>-4.345335388496574E-3</v>
      </c>
      <c r="Y50">
        <v>-0.15246729882947352</v>
      </c>
      <c r="Z50">
        <v>-7.8633096190141361E-2</v>
      </c>
      <c r="AA50" s="3" t="s">
        <v>385</v>
      </c>
      <c r="AC50" s="3" t="s">
        <v>727</v>
      </c>
    </row>
    <row r="51" spans="1:29" x14ac:dyDescent="0.35">
      <c r="A51" s="3" t="s">
        <v>74</v>
      </c>
      <c r="B51" s="3" t="s">
        <v>74</v>
      </c>
      <c r="C51" t="s">
        <v>473</v>
      </c>
      <c r="D51" s="3">
        <v>18.671239974139812</v>
      </c>
      <c r="E51" s="3">
        <v>328.2</v>
      </c>
      <c r="F51" s="3">
        <f t="shared" si="2"/>
        <v>2.5161385767170743</v>
      </c>
      <c r="G51" s="3">
        <f t="shared" si="3"/>
        <v>0.11469271765113742</v>
      </c>
      <c r="H51" s="3">
        <v>952.43</v>
      </c>
      <c r="I51" s="3">
        <f t="shared" si="6"/>
        <v>2.9788330665199707</v>
      </c>
      <c r="J51" s="3">
        <v>-4.9844633057416488E-3</v>
      </c>
      <c r="K51" s="3" t="s">
        <v>24</v>
      </c>
      <c r="L51" s="3">
        <v>5</v>
      </c>
      <c r="M51" s="94">
        <v>5</v>
      </c>
      <c r="N51" s="3">
        <v>2.35</v>
      </c>
      <c r="O51" s="3">
        <v>27</v>
      </c>
      <c r="P51" s="3">
        <v>87.614999999999995</v>
      </c>
      <c r="Q51" s="3">
        <v>28</v>
      </c>
      <c r="R51" s="3">
        <v>50</v>
      </c>
      <c r="S51" s="3">
        <f t="shared" si="7"/>
        <v>205.89525</v>
      </c>
      <c r="T51" s="3">
        <v>78</v>
      </c>
      <c r="U51" s="3">
        <v>1.4313637641589874</v>
      </c>
      <c r="V51" s="3">
        <v>2.3136463275671115</v>
      </c>
      <c r="W51" s="3">
        <v>1.8920946026904804</v>
      </c>
      <c r="X51">
        <v>5.5590742187550113E-2</v>
      </c>
      <c r="Y51">
        <v>-0.15667128274882458</v>
      </c>
      <c r="Z51">
        <v>-6.9226441329563126E-2</v>
      </c>
      <c r="AA51" s="3" t="s">
        <v>385</v>
      </c>
      <c r="AC51" s="3" t="s">
        <v>727</v>
      </c>
    </row>
    <row r="52" spans="1:29" x14ac:dyDescent="0.35">
      <c r="A52" s="3" t="s">
        <v>75</v>
      </c>
      <c r="B52" s="3" t="s">
        <v>75</v>
      </c>
      <c r="C52" t="s">
        <v>384</v>
      </c>
      <c r="D52" s="3">
        <v>18.887894336034005</v>
      </c>
      <c r="E52" s="3">
        <v>488</v>
      </c>
      <c r="F52" s="3">
        <f t="shared" si="2"/>
        <v>2.6884198220027105</v>
      </c>
      <c r="G52" s="3">
        <f t="shared" si="3"/>
        <v>0.28697396293677357</v>
      </c>
      <c r="H52" s="3">
        <v>91.3</v>
      </c>
      <c r="I52" s="3">
        <f t="shared" si="6"/>
        <v>1.9604707775342989</v>
      </c>
      <c r="J52" s="3">
        <v>-1.0233467522914135</v>
      </c>
      <c r="K52" s="3" t="s">
        <v>24</v>
      </c>
      <c r="L52" s="3">
        <v>2</v>
      </c>
      <c r="M52" s="94">
        <v>1</v>
      </c>
      <c r="N52" s="3">
        <v>3</v>
      </c>
      <c r="O52" s="3">
        <v>30</v>
      </c>
      <c r="P52" s="3">
        <v>7.2</v>
      </c>
      <c r="Q52" s="3">
        <v>13</v>
      </c>
      <c r="R52" s="3">
        <v>23</v>
      </c>
      <c r="S52" s="3">
        <f t="shared" si="7"/>
        <v>21.6</v>
      </c>
      <c r="T52" s="3">
        <v>36</v>
      </c>
      <c r="U52" s="3">
        <v>1.4771212547196624</v>
      </c>
      <c r="V52" s="3">
        <v>1.3344537511509309</v>
      </c>
      <c r="W52" s="3">
        <v>1.5563025007672873</v>
      </c>
      <c r="X52">
        <v>0.28301581852907276</v>
      </c>
      <c r="Y52">
        <v>-0.56860945772070104</v>
      </c>
      <c r="Z52">
        <v>-0.16261915998320164</v>
      </c>
      <c r="AA52" s="3" t="s">
        <v>385</v>
      </c>
      <c r="AC52" s="3" t="s">
        <v>726</v>
      </c>
    </row>
    <row r="53" spans="1:29" x14ac:dyDescent="0.35">
      <c r="A53" s="3" t="s">
        <v>76</v>
      </c>
      <c r="B53" s="3" t="s">
        <v>76</v>
      </c>
      <c r="C53" t="s">
        <v>390</v>
      </c>
      <c r="D53" s="3">
        <v>19.129546840624464</v>
      </c>
      <c r="E53" s="3">
        <v>211</v>
      </c>
      <c r="F53" s="3">
        <f t="shared" si="2"/>
        <v>2.3242824552976926</v>
      </c>
      <c r="G53" s="3">
        <f t="shared" si="3"/>
        <v>-7.7163403768244265E-2</v>
      </c>
      <c r="H53" s="3">
        <v>2066.5100000000002</v>
      </c>
      <c r="I53" s="3">
        <f t="shared" si="6"/>
        <v>3.3152375112070378</v>
      </c>
      <c r="J53" s="3">
        <v>0.33141998138132545</v>
      </c>
      <c r="K53" s="3" t="s">
        <v>24</v>
      </c>
      <c r="L53" s="3">
        <v>2</v>
      </c>
      <c r="M53" s="94">
        <v>2</v>
      </c>
      <c r="N53" s="3">
        <v>5.5</v>
      </c>
      <c r="P53" s="3">
        <v>69.2</v>
      </c>
      <c r="Q53" s="3">
        <v>27.5</v>
      </c>
      <c r="S53" s="3">
        <f t="shared" si="7"/>
        <v>380.6</v>
      </c>
      <c r="V53" s="3">
        <v>2.5804687839510017</v>
      </c>
      <c r="Y53">
        <v>-7.72348912046259E-2</v>
      </c>
      <c r="AA53" s="3" t="s">
        <v>385</v>
      </c>
      <c r="AC53" s="3" t="s">
        <v>726</v>
      </c>
    </row>
    <row r="54" spans="1:29" x14ac:dyDescent="0.35">
      <c r="A54" s="3" t="s">
        <v>77</v>
      </c>
      <c r="B54" s="3" t="s">
        <v>77</v>
      </c>
      <c r="C54" t="s">
        <v>445</v>
      </c>
      <c r="D54" s="3">
        <v>19.253168770721448</v>
      </c>
      <c r="E54" s="3">
        <v>195.4</v>
      </c>
      <c r="F54" s="3">
        <f t="shared" si="2"/>
        <v>2.2909245593827543</v>
      </c>
      <c r="G54" s="3">
        <f t="shared" si="3"/>
        <v>-0.11052129968318258</v>
      </c>
      <c r="H54" s="3">
        <v>5932.95</v>
      </c>
      <c r="I54" s="3">
        <f t="shared" si="6"/>
        <v>3.7732706883314542</v>
      </c>
      <c r="J54" s="3">
        <v>0.78945315850574183</v>
      </c>
      <c r="K54" s="3" t="s">
        <v>21</v>
      </c>
      <c r="L54" s="3">
        <v>5</v>
      </c>
      <c r="M54" s="94">
        <v>5</v>
      </c>
      <c r="N54" s="3">
        <v>2</v>
      </c>
      <c r="O54" s="3">
        <v>41</v>
      </c>
      <c r="P54" s="3">
        <v>138</v>
      </c>
      <c r="Q54" s="3">
        <v>37</v>
      </c>
      <c r="R54" s="3">
        <v>82.5</v>
      </c>
      <c r="S54" s="3">
        <f t="shared" si="7"/>
        <v>276</v>
      </c>
      <c r="T54" s="3">
        <v>119.5</v>
      </c>
      <c r="U54" s="3">
        <v>1.6127838567197355</v>
      </c>
      <c r="V54" s="3">
        <v>2.4409090820652177</v>
      </c>
      <c r="W54" s="3">
        <v>2.0773679052841563</v>
      </c>
      <c r="X54">
        <v>9.5289596276553201E-2</v>
      </c>
      <c r="Y54">
        <v>-0.4719310396590819</v>
      </c>
      <c r="Z54">
        <v>-7.3052039643778599E-2</v>
      </c>
      <c r="AA54" s="3" t="s">
        <v>385</v>
      </c>
      <c r="AB54" s="3">
        <v>33</v>
      </c>
      <c r="AC54" s="3" t="s">
        <v>727</v>
      </c>
    </row>
    <row r="55" spans="1:29" x14ac:dyDescent="0.35">
      <c r="A55" s="3" t="s">
        <v>78</v>
      </c>
      <c r="B55" s="3" t="s">
        <v>78</v>
      </c>
      <c r="C55" t="s">
        <v>473</v>
      </c>
      <c r="D55" s="3">
        <v>21.284174728695362</v>
      </c>
      <c r="E55" s="3">
        <v>210.2</v>
      </c>
      <c r="F55" s="3">
        <f t="shared" si="2"/>
        <v>2.3226327116922234</v>
      </c>
      <c r="G55" s="3">
        <f t="shared" si="3"/>
        <v>-7.8813147373713477E-2</v>
      </c>
      <c r="H55" s="3">
        <v>493.96</v>
      </c>
      <c r="I55" s="3">
        <f t="shared" si="6"/>
        <v>2.6936917819547705</v>
      </c>
      <c r="J55" s="3">
        <v>-0.29012574787094181</v>
      </c>
      <c r="K55" s="3" t="s">
        <v>24</v>
      </c>
      <c r="L55" s="3">
        <v>5</v>
      </c>
      <c r="M55" s="94">
        <v>5</v>
      </c>
      <c r="N55" s="3">
        <v>2.2949999999999999</v>
      </c>
      <c r="O55" s="3">
        <v>14</v>
      </c>
      <c r="P55" s="3">
        <v>43.1</v>
      </c>
      <c r="Q55" s="3">
        <v>29</v>
      </c>
      <c r="R55" s="3">
        <v>55</v>
      </c>
      <c r="S55" s="3">
        <f t="shared" si="7"/>
        <v>98.914500000000004</v>
      </c>
      <c r="T55" s="3">
        <v>84</v>
      </c>
      <c r="U55" s="3">
        <v>1.146128035678238</v>
      </c>
      <c r="V55" s="3">
        <v>1.9952599600340117</v>
      </c>
      <c r="W55" s="3">
        <v>1.9242792860618816</v>
      </c>
      <c r="X55">
        <v>-0.17877809016627655</v>
      </c>
      <c r="Y55">
        <v>-0.31622650496899274</v>
      </c>
      <c r="Z55">
        <v>3.0830032141349051E-2</v>
      </c>
      <c r="AA55" s="3" t="s">
        <v>385</v>
      </c>
      <c r="AC55" s="3" t="s">
        <v>727</v>
      </c>
    </row>
    <row r="56" spans="1:29" x14ac:dyDescent="0.35">
      <c r="A56" s="3" t="s">
        <v>79</v>
      </c>
      <c r="B56" s="3" t="s">
        <v>79</v>
      </c>
      <c r="C56" t="s">
        <v>492</v>
      </c>
      <c r="D56" s="3">
        <v>20.851045295242237</v>
      </c>
      <c r="E56" s="3">
        <v>266</v>
      </c>
      <c r="F56" s="3">
        <f t="shared" si="2"/>
        <v>2.424881636631067</v>
      </c>
      <c r="G56" s="3">
        <f t="shared" si="3"/>
        <v>2.3435777565130156E-2</v>
      </c>
      <c r="H56" s="3">
        <v>2155.5500000000002</v>
      </c>
      <c r="I56" s="3">
        <f t="shared" si="6"/>
        <v>3.3335581011737836</v>
      </c>
      <c r="J56" s="3">
        <v>0.34974057134807124</v>
      </c>
      <c r="K56" s="3" t="s">
        <v>24</v>
      </c>
      <c r="L56" s="3">
        <v>2</v>
      </c>
      <c r="M56" s="94">
        <v>4</v>
      </c>
      <c r="N56" s="3">
        <v>2.75</v>
      </c>
      <c r="O56" s="3">
        <v>19.100000000000001</v>
      </c>
      <c r="P56" s="3">
        <v>77</v>
      </c>
      <c r="Q56" s="3">
        <v>30</v>
      </c>
      <c r="R56" s="3">
        <v>55</v>
      </c>
      <c r="S56" s="3">
        <f t="shared" si="7"/>
        <v>211.75</v>
      </c>
      <c r="T56" s="3">
        <v>85</v>
      </c>
      <c r="U56" s="3">
        <v>1.2810333672477277</v>
      </c>
      <c r="V56" s="3">
        <v>2.3258234190027447</v>
      </c>
      <c r="W56" s="3">
        <v>1.9294189257142926</v>
      </c>
      <c r="X56">
        <v>-0.15801972838567968</v>
      </c>
      <c r="Y56">
        <v>-0.34208530342151677</v>
      </c>
      <c r="Z56">
        <v>-0.11633683329897804</v>
      </c>
      <c r="AA56" s="3" t="s">
        <v>385</v>
      </c>
      <c r="AC56" s="3" t="s">
        <v>726</v>
      </c>
    </row>
    <row r="57" spans="1:29" x14ac:dyDescent="0.35">
      <c r="A57" s="3" t="s">
        <v>80</v>
      </c>
      <c r="B57" s="3" t="s">
        <v>80</v>
      </c>
      <c r="C57" t="s">
        <v>549</v>
      </c>
      <c r="D57" s="3">
        <v>19.657708636592023</v>
      </c>
      <c r="E57" s="92">
        <v>262.84760399999999</v>
      </c>
      <c r="F57" s="3">
        <f t="shared" si="2"/>
        <v>2.4197040225402104</v>
      </c>
      <c r="G57" s="3">
        <f t="shared" si="3"/>
        <v>1.8258163474273559E-2</v>
      </c>
      <c r="H57" s="3">
        <v>361.42</v>
      </c>
      <c r="I57" s="3">
        <f t="shared" si="6"/>
        <v>2.5580121815655521</v>
      </c>
      <c r="J57" s="3">
        <v>-0.42580534826016025</v>
      </c>
      <c r="K57" s="3" t="s">
        <v>431</v>
      </c>
      <c r="L57" s="3">
        <v>2</v>
      </c>
      <c r="M57" s="19">
        <v>101</v>
      </c>
      <c r="N57" s="3">
        <v>1.75</v>
      </c>
      <c r="O57" s="3">
        <v>28</v>
      </c>
      <c r="P57" s="3">
        <v>55</v>
      </c>
      <c r="Q57" s="3">
        <v>25</v>
      </c>
      <c r="R57" s="3">
        <f>AVERAGE(26,31)</f>
        <v>28.5</v>
      </c>
      <c r="S57" s="3">
        <f t="shared" si="7"/>
        <v>96.25</v>
      </c>
      <c r="T57" s="3">
        <v>53.5</v>
      </c>
      <c r="U57" s="3">
        <v>1.4471580313422192</v>
      </c>
      <c r="V57" s="3">
        <v>1.9834007381805383</v>
      </c>
      <c r="W57" s="3">
        <v>1.7283537820212285</v>
      </c>
      <c r="X57">
        <v>0.14645604749020769</v>
      </c>
      <c r="Y57">
        <v>-0.25250864454102362</v>
      </c>
      <c r="Z57">
        <v>-0.13279984212950513</v>
      </c>
      <c r="AA57" s="3" t="s">
        <v>475</v>
      </c>
      <c r="AC57" s="3" t="s">
        <v>726</v>
      </c>
    </row>
    <row r="58" spans="1:29" s="94" customFormat="1" x14ac:dyDescent="0.35">
      <c r="A58" s="32" t="s">
        <v>81</v>
      </c>
      <c r="B58" s="32" t="s">
        <v>81</v>
      </c>
      <c r="C58" s="3" t="s">
        <v>468</v>
      </c>
      <c r="D58" s="91">
        <v>26.609602310322938</v>
      </c>
      <c r="E58" s="32">
        <v>331.84735200000006</v>
      </c>
      <c r="F58" s="3">
        <f t="shared" si="2"/>
        <v>2.5209383565075889</v>
      </c>
      <c r="G58" s="3">
        <f t="shared" si="3"/>
        <v>0.11949249744165202</v>
      </c>
      <c r="H58" s="93">
        <v>2668.51</v>
      </c>
      <c r="I58" s="94">
        <v>3.4262688346219679</v>
      </c>
      <c r="J58" s="3">
        <v>0.4424513047962555</v>
      </c>
      <c r="K58" s="32" t="s">
        <v>701</v>
      </c>
      <c r="L58" s="32">
        <v>1</v>
      </c>
      <c r="M58" s="32"/>
      <c r="N58" s="94">
        <v>2.25</v>
      </c>
      <c r="O58" s="32">
        <v>68</v>
      </c>
      <c r="P58" s="94">
        <v>71.150000000000006</v>
      </c>
      <c r="Q58" s="94">
        <v>35</v>
      </c>
      <c r="R58" s="94">
        <v>55</v>
      </c>
      <c r="S58" s="94">
        <v>160.08750000000001</v>
      </c>
      <c r="T58" s="94">
        <v>90</v>
      </c>
      <c r="U58" s="94">
        <v>1.8325089127062364</v>
      </c>
      <c r="V58" s="94">
        <v>2.2043574225316656</v>
      </c>
      <c r="W58" s="94">
        <v>1.954242509439325</v>
      </c>
      <c r="X58">
        <v>0.37691697298593829</v>
      </c>
      <c r="Y58">
        <v>-0.51519360065178255</v>
      </c>
      <c r="Z58">
        <v>-0.11358105869587587</v>
      </c>
      <c r="AA58" s="3" t="s">
        <v>475</v>
      </c>
      <c r="AB58" s="3">
        <v>35</v>
      </c>
      <c r="AC58" s="3" t="s">
        <v>726</v>
      </c>
    </row>
    <row r="59" spans="1:29" x14ac:dyDescent="0.35">
      <c r="A59" s="3" t="s">
        <v>82</v>
      </c>
      <c r="B59" s="3" t="s">
        <v>82</v>
      </c>
      <c r="C59" t="s">
        <v>384</v>
      </c>
      <c r="D59" s="3">
        <v>19.999886472546109</v>
      </c>
      <c r="E59" s="3">
        <v>332.5</v>
      </c>
      <c r="F59" s="3">
        <f t="shared" si="2"/>
        <v>2.5217916496391233</v>
      </c>
      <c r="G59" s="3">
        <f t="shared" si="3"/>
        <v>0.1203457905731864</v>
      </c>
      <c r="H59" s="3">
        <v>12.3</v>
      </c>
      <c r="I59" s="3">
        <f t="shared" ref="I59:I87" si="8">LOG10(H59)</f>
        <v>1.0899051114393981</v>
      </c>
      <c r="J59" s="3">
        <v>-1.8939124183863143</v>
      </c>
      <c r="K59" s="3" t="s">
        <v>701</v>
      </c>
      <c r="L59" s="3">
        <v>5</v>
      </c>
      <c r="M59" s="94">
        <v>4</v>
      </c>
      <c r="N59" s="3">
        <v>3.9</v>
      </c>
      <c r="O59" s="3">
        <f>19+0.25/3</f>
        <v>19.083333333333332</v>
      </c>
      <c r="P59" s="3">
        <v>1.67</v>
      </c>
      <c r="Q59" s="3">
        <v>11.5</v>
      </c>
      <c r="R59" s="3">
        <v>12</v>
      </c>
      <c r="S59" s="3">
        <f t="shared" ref="S59:S72" si="9">N59*P59</f>
        <v>6.5129999999999999</v>
      </c>
      <c r="T59" s="3">
        <v>23.5</v>
      </c>
      <c r="U59" s="3">
        <v>1.280654236292263</v>
      </c>
      <c r="V59" s="3">
        <v>0.81378107817408252</v>
      </c>
      <c r="W59" s="3">
        <v>1.3710678622717363</v>
      </c>
      <c r="X59">
        <v>0.24185066519791842</v>
      </c>
      <c r="Y59">
        <v>-0.60435430964626058</v>
      </c>
      <c r="Z59">
        <v>-0.14063424327778251</v>
      </c>
      <c r="AA59" s="3" t="s">
        <v>385</v>
      </c>
      <c r="AC59" s="3" t="s">
        <v>727</v>
      </c>
    </row>
    <row r="60" spans="1:29" x14ac:dyDescent="0.35">
      <c r="A60" s="3" t="s">
        <v>83</v>
      </c>
      <c r="B60" s="3" t="s">
        <v>83</v>
      </c>
      <c r="C60" t="s">
        <v>478</v>
      </c>
      <c r="D60" s="3">
        <v>20.616042418969197</v>
      </c>
      <c r="E60" s="3">
        <v>245</v>
      </c>
      <c r="F60" s="3">
        <f t="shared" si="2"/>
        <v>2.3891660843645326</v>
      </c>
      <c r="G60" s="3">
        <f t="shared" si="3"/>
        <v>-1.2279774701404289E-2</v>
      </c>
      <c r="H60" s="3">
        <v>537.86</v>
      </c>
      <c r="I60" s="3">
        <f t="shared" si="8"/>
        <v>2.730669247525535</v>
      </c>
      <c r="J60" s="3">
        <v>-0.25314828230017739</v>
      </c>
      <c r="K60" s="3" t="s">
        <v>24</v>
      </c>
      <c r="L60" s="3">
        <v>5</v>
      </c>
      <c r="M60" s="94">
        <v>3</v>
      </c>
      <c r="N60" s="3">
        <v>1</v>
      </c>
      <c r="O60" s="3">
        <v>38</v>
      </c>
      <c r="P60" s="3">
        <v>27.8</v>
      </c>
      <c r="R60" s="3">
        <v>90</v>
      </c>
      <c r="S60" s="3">
        <f t="shared" si="9"/>
        <v>27.8</v>
      </c>
      <c r="U60" s="3">
        <v>1.5797835966168101</v>
      </c>
      <c r="V60" s="3">
        <v>1.4440447959180762</v>
      </c>
      <c r="X60">
        <v>0.24828099035349882</v>
      </c>
      <c r="Y60">
        <v>-0.88803908350820215</v>
      </c>
      <c r="AA60" s="3" t="s">
        <v>385</v>
      </c>
      <c r="AC60" s="3" t="s">
        <v>726</v>
      </c>
    </row>
    <row r="61" spans="1:29" x14ac:dyDescent="0.35">
      <c r="A61" s="3" t="s">
        <v>84</v>
      </c>
      <c r="B61" s="3" t="s">
        <v>84</v>
      </c>
      <c r="C61" t="s">
        <v>391</v>
      </c>
      <c r="D61" s="3">
        <v>20.554568035731819</v>
      </c>
      <c r="E61" s="3">
        <v>279</v>
      </c>
      <c r="F61" s="3">
        <f t="shared" si="2"/>
        <v>2.4456042032735974</v>
      </c>
      <c r="G61" s="3">
        <f t="shared" si="3"/>
        <v>4.4158344207660516E-2</v>
      </c>
      <c r="H61" s="3">
        <v>9320.5499999999993</v>
      </c>
      <c r="I61" s="3">
        <f t="shared" si="8"/>
        <v>3.9694415405639982</v>
      </c>
      <c r="J61" s="3">
        <v>0.98562401073828587</v>
      </c>
      <c r="K61" s="3" t="s">
        <v>701</v>
      </c>
      <c r="L61" s="3">
        <v>3</v>
      </c>
      <c r="M61" s="94">
        <v>3</v>
      </c>
      <c r="N61" s="3">
        <v>1</v>
      </c>
      <c r="O61" s="3">
        <v>43</v>
      </c>
      <c r="P61" s="3">
        <v>243</v>
      </c>
      <c r="Q61" s="3">
        <v>53.5</v>
      </c>
      <c r="R61" s="3">
        <v>112.5</v>
      </c>
      <c r="S61" s="3">
        <f t="shared" si="9"/>
        <v>243</v>
      </c>
      <c r="T61" s="3">
        <v>166</v>
      </c>
      <c r="U61" s="3">
        <v>1.6334684555795864</v>
      </c>
      <c r="V61" s="3">
        <v>2.3856062735983121</v>
      </c>
      <c r="W61" s="3">
        <v>2.220108088040055</v>
      </c>
      <c r="X61">
        <v>8.0978903665866353E-2</v>
      </c>
      <c r="Y61">
        <v>-0.63650613812292844</v>
      </c>
      <c r="Z61">
        <v>2.2993863374017209E-2</v>
      </c>
      <c r="AA61" s="3" t="s">
        <v>385</v>
      </c>
      <c r="AC61" s="3" t="s">
        <v>726</v>
      </c>
    </row>
    <row r="62" spans="1:29" x14ac:dyDescent="0.35">
      <c r="A62" s="3" t="s">
        <v>85</v>
      </c>
      <c r="B62" s="3" t="s">
        <v>85</v>
      </c>
      <c r="C62" t="s">
        <v>473</v>
      </c>
      <c r="D62" s="3">
        <v>20.571514642981757</v>
      </c>
      <c r="E62" s="16">
        <v>294.37490400000002</v>
      </c>
      <c r="F62" s="3">
        <f t="shared" si="2"/>
        <v>2.4689007828431553</v>
      </c>
      <c r="G62" s="3">
        <f t="shared" si="3"/>
        <v>6.7454923777218401E-2</v>
      </c>
      <c r="H62" s="3">
        <v>387</v>
      </c>
      <c r="I62" s="3">
        <f t="shared" si="8"/>
        <v>2.5877109650189114</v>
      </c>
      <c r="J62" s="3">
        <v>-0.39610656480680095</v>
      </c>
      <c r="K62" s="3" t="s">
        <v>701</v>
      </c>
      <c r="L62" s="3">
        <v>2</v>
      </c>
      <c r="M62" s="19">
        <v>98</v>
      </c>
      <c r="N62" s="3">
        <v>4</v>
      </c>
      <c r="O62" s="3">
        <v>26</v>
      </c>
      <c r="P62" s="3">
        <v>26.7</v>
      </c>
      <c r="Q62" s="3">
        <v>30</v>
      </c>
      <c r="R62" s="3">
        <v>49.5</v>
      </c>
      <c r="S62" s="3">
        <f t="shared" si="9"/>
        <v>106.8</v>
      </c>
      <c r="T62" s="3">
        <v>79.5</v>
      </c>
      <c r="U62" s="3">
        <v>1.414973347970818</v>
      </c>
      <c r="V62" s="3">
        <v>2.0285712526925375</v>
      </c>
      <c r="W62" s="3">
        <v>1.9003671286564703</v>
      </c>
      <c r="X62">
        <v>0.10897334164787043</v>
      </c>
      <c r="Y62">
        <v>-0.22388112834472151</v>
      </c>
      <c r="Z62">
        <v>3.2144343686632881E-2</v>
      </c>
      <c r="AA62" s="3" t="s">
        <v>475</v>
      </c>
      <c r="AC62" s="3" t="s">
        <v>726</v>
      </c>
    </row>
    <row r="63" spans="1:29" x14ac:dyDescent="0.35">
      <c r="A63" s="3" t="s">
        <v>86</v>
      </c>
      <c r="B63" s="3" t="s">
        <v>86</v>
      </c>
      <c r="C63" t="s">
        <v>473</v>
      </c>
      <c r="D63" s="3">
        <v>20.737037292623686</v>
      </c>
      <c r="E63" s="3">
        <v>286.5</v>
      </c>
      <c r="F63" s="3">
        <f t="shared" si="2"/>
        <v>2.457124626303409</v>
      </c>
      <c r="G63" s="3">
        <f t="shared" si="3"/>
        <v>5.5678767237472115E-2</v>
      </c>
      <c r="H63" s="3">
        <v>288.37</v>
      </c>
      <c r="I63" s="3">
        <f t="shared" si="8"/>
        <v>2.4599500774338408</v>
      </c>
      <c r="J63" s="3">
        <v>-0.5238674523918716</v>
      </c>
      <c r="K63" s="3" t="s">
        <v>21</v>
      </c>
      <c r="L63" s="3">
        <v>2</v>
      </c>
      <c r="M63" s="94">
        <v>6</v>
      </c>
      <c r="N63" s="3">
        <v>3.95</v>
      </c>
      <c r="O63" s="3">
        <v>29.75</v>
      </c>
      <c r="P63" s="3">
        <v>39</v>
      </c>
      <c r="Q63" s="3">
        <v>23.5</v>
      </c>
      <c r="R63" s="3">
        <v>27.5</v>
      </c>
      <c r="S63" s="3">
        <f t="shared" si="9"/>
        <v>154.05000000000001</v>
      </c>
      <c r="T63" s="3">
        <v>51</v>
      </c>
      <c r="U63" s="3">
        <v>1.4734869700645683</v>
      </c>
      <c r="V63" s="3">
        <v>2.1876617026529597</v>
      </c>
      <c r="W63" s="3">
        <v>1.7075701760979363</v>
      </c>
      <c r="X63">
        <v>0.19027847149463861</v>
      </c>
      <c r="Y63">
        <v>6.3754739751407108E-3</v>
      </c>
      <c r="Z63">
        <v>-0.13024185948384348</v>
      </c>
      <c r="AA63" s="3" t="s">
        <v>385</v>
      </c>
      <c r="AC63" s="3" t="s">
        <v>727</v>
      </c>
    </row>
    <row r="64" spans="1:29" x14ac:dyDescent="0.35">
      <c r="A64" s="3" t="s">
        <v>87</v>
      </c>
      <c r="B64" s="3" t="s">
        <v>87</v>
      </c>
      <c r="C64" t="s">
        <v>473</v>
      </c>
      <c r="D64" s="3">
        <v>21.167332632353567</v>
      </c>
      <c r="E64" s="3">
        <v>261</v>
      </c>
      <c r="F64" s="3">
        <f t="shared" si="2"/>
        <v>2.4166405073382808</v>
      </c>
      <c r="G64" s="3">
        <f t="shared" si="3"/>
        <v>1.5194648272343958E-2</v>
      </c>
      <c r="H64" s="3">
        <v>1650</v>
      </c>
      <c r="I64" s="3">
        <f t="shared" si="8"/>
        <v>3.2174839442139063</v>
      </c>
      <c r="J64" s="3">
        <v>0.23366641438819391</v>
      </c>
      <c r="K64" s="3" t="s">
        <v>21</v>
      </c>
      <c r="L64" s="3">
        <v>16</v>
      </c>
      <c r="M64" s="94">
        <v>5</v>
      </c>
      <c r="N64" s="3">
        <v>2</v>
      </c>
      <c r="O64" s="3">
        <v>34.5</v>
      </c>
      <c r="P64" s="3">
        <v>101.7</v>
      </c>
      <c r="Q64" s="3">
        <v>29</v>
      </c>
      <c r="R64" s="3">
        <v>44</v>
      </c>
      <c r="S64" s="3">
        <f t="shared" si="9"/>
        <v>203.4</v>
      </c>
      <c r="T64" s="3">
        <v>73</v>
      </c>
      <c r="U64" s="3">
        <v>1.5378190950732742</v>
      </c>
      <c r="V64" s="3">
        <v>2.308350948586726</v>
      </c>
      <c r="W64" s="3">
        <v>1.8633228601204559</v>
      </c>
      <c r="X64">
        <v>0.11947268908707609</v>
      </c>
      <c r="Y64">
        <v>-0.2949014357724149</v>
      </c>
      <c r="Z64">
        <v>-0.15480392601653836</v>
      </c>
      <c r="AA64" s="3" t="s">
        <v>385</v>
      </c>
      <c r="AC64" s="3" t="s">
        <v>727</v>
      </c>
    </row>
    <row r="65" spans="1:29" x14ac:dyDescent="0.35">
      <c r="A65" s="3" t="s">
        <v>88</v>
      </c>
      <c r="B65" s="3" t="s">
        <v>88</v>
      </c>
      <c r="C65" t="s">
        <v>506</v>
      </c>
      <c r="D65" s="3">
        <v>21.246786826964939</v>
      </c>
      <c r="E65" s="3">
        <v>203</v>
      </c>
      <c r="F65" s="3">
        <f t="shared" si="2"/>
        <v>2.307496037913213</v>
      </c>
      <c r="G65" s="3">
        <f t="shared" si="3"/>
        <v>-9.3949821152723878E-2</v>
      </c>
      <c r="H65" s="3">
        <v>9512.09</v>
      </c>
      <c r="I65" s="3">
        <f t="shared" si="8"/>
        <v>3.9782759507694303</v>
      </c>
      <c r="J65" s="3">
        <v>0.99445842094371795</v>
      </c>
      <c r="K65" s="3" t="s">
        <v>21</v>
      </c>
      <c r="L65" s="3">
        <v>2</v>
      </c>
      <c r="M65" s="94">
        <v>2</v>
      </c>
      <c r="N65" s="3">
        <v>2.75</v>
      </c>
      <c r="O65" s="3">
        <v>36</v>
      </c>
      <c r="P65" s="3">
        <v>185</v>
      </c>
      <c r="Q65" s="3">
        <v>30.5</v>
      </c>
      <c r="R65" s="3">
        <v>90</v>
      </c>
      <c r="S65" s="3">
        <f t="shared" si="9"/>
        <v>508.75</v>
      </c>
      <c r="T65" s="3">
        <v>120.5</v>
      </c>
      <c r="U65" s="3">
        <v>1.5563025007672873</v>
      </c>
      <c r="V65" s="3">
        <v>2.7065044222332766</v>
      </c>
      <c r="W65" s="3">
        <v>2.0809870469108871</v>
      </c>
      <c r="X65">
        <v>2.2369616128996572E-3</v>
      </c>
      <c r="Y65">
        <v>-0.32052898678666342</v>
      </c>
      <c r="Z65">
        <v>-0.11823002033731234</v>
      </c>
      <c r="AA65" s="3" t="s">
        <v>385</v>
      </c>
      <c r="AC65" s="3" t="s">
        <v>726</v>
      </c>
    </row>
    <row r="66" spans="1:29" x14ac:dyDescent="0.35">
      <c r="A66" s="3" t="s">
        <v>89</v>
      </c>
      <c r="B66" s="3" t="s">
        <v>89</v>
      </c>
      <c r="C66" t="s">
        <v>427</v>
      </c>
      <c r="D66" s="3">
        <v>21.284333881441281</v>
      </c>
      <c r="E66" s="16">
        <v>179.075064</v>
      </c>
      <c r="F66" s="3">
        <f t="shared" si="2"/>
        <v>2.2530351150440722</v>
      </c>
      <c r="G66" s="3">
        <f t="shared" si="3"/>
        <v>-0.14841074402186472</v>
      </c>
      <c r="H66" s="3">
        <v>4400</v>
      </c>
      <c r="I66" s="3">
        <f t="shared" si="8"/>
        <v>3.6434526764861874</v>
      </c>
      <c r="J66" s="3">
        <v>0.65963514666047507</v>
      </c>
      <c r="K66" s="3" t="s">
        <v>702</v>
      </c>
      <c r="L66" s="3">
        <v>2</v>
      </c>
      <c r="M66" s="19">
        <v>107</v>
      </c>
      <c r="N66" s="3">
        <v>4</v>
      </c>
      <c r="O66" s="3">
        <v>36</v>
      </c>
      <c r="P66" s="3">
        <v>160</v>
      </c>
      <c r="Q66" s="3">
        <v>44</v>
      </c>
      <c r="R66" s="3">
        <v>67.5</v>
      </c>
      <c r="S66" s="3">
        <f t="shared" si="9"/>
        <v>640</v>
      </c>
      <c r="T66" s="3">
        <v>111.5</v>
      </c>
      <c r="U66" s="3">
        <v>1.5563025007672873</v>
      </c>
      <c r="V66" s="3">
        <v>2.8061799739838871</v>
      </c>
      <c r="W66" s="3">
        <v>2.0472748673841794</v>
      </c>
      <c r="X66">
        <v>6.1966722386799677E-2</v>
      </c>
      <c r="Y66">
        <v>-3.4348123422108134E-2</v>
      </c>
      <c r="Z66">
        <v>-7.2244673680690763E-2</v>
      </c>
      <c r="AA66" s="3" t="s">
        <v>475</v>
      </c>
      <c r="AC66" s="3" t="s">
        <v>726</v>
      </c>
    </row>
    <row r="67" spans="1:29" x14ac:dyDescent="0.35">
      <c r="A67" s="3" t="s">
        <v>90</v>
      </c>
      <c r="B67" s="3" t="s">
        <v>90</v>
      </c>
      <c r="C67" t="s">
        <v>480</v>
      </c>
      <c r="D67" s="3">
        <v>21.555812593225298</v>
      </c>
      <c r="E67" s="3">
        <v>335</v>
      </c>
      <c r="F67" s="3">
        <f t="shared" ref="F67:F89" si="10">LOG10(E67)</f>
        <v>2.5250448070368452</v>
      </c>
      <c r="G67" s="3">
        <f t="shared" ref="G67:G89" si="11">F67-AVERAGE(F:F)</f>
        <v>0.12359894797090831</v>
      </c>
      <c r="H67" s="3">
        <v>1400</v>
      </c>
      <c r="I67" s="3">
        <f t="shared" si="8"/>
        <v>3.1461280356782382</v>
      </c>
      <c r="J67" s="3">
        <v>0.16231050585252582</v>
      </c>
      <c r="K67" s="3" t="s">
        <v>701</v>
      </c>
      <c r="L67" s="3">
        <v>5</v>
      </c>
      <c r="M67" s="94">
        <v>5</v>
      </c>
      <c r="N67" s="3">
        <v>2.2000000000000002</v>
      </c>
      <c r="P67" s="3">
        <v>76</v>
      </c>
      <c r="Q67" s="3">
        <v>25.5</v>
      </c>
      <c r="R67" s="3">
        <v>30</v>
      </c>
      <c r="S67" s="3">
        <f t="shared" si="9"/>
        <v>167.20000000000002</v>
      </c>
      <c r="T67" s="3">
        <v>55.5</v>
      </c>
      <c r="V67" s="3">
        <v>2.2232362731029975</v>
      </c>
      <c r="W67" s="3">
        <v>1.7442929831226763</v>
      </c>
      <c r="Y67">
        <v>-0.34026900590502951</v>
      </c>
      <c r="Z67">
        <v>-0.25684905366847088</v>
      </c>
      <c r="AA67" s="3" t="s">
        <v>385</v>
      </c>
      <c r="AB67" s="3">
        <v>37</v>
      </c>
      <c r="AC67" s="3" t="s">
        <v>726</v>
      </c>
    </row>
    <row r="68" spans="1:29" x14ac:dyDescent="0.35">
      <c r="A68" s="3" t="s">
        <v>91</v>
      </c>
      <c r="B68" s="3" t="s">
        <v>91</v>
      </c>
      <c r="C68" t="s">
        <v>469</v>
      </c>
      <c r="D68" s="3">
        <v>21.660049147738164</v>
      </c>
      <c r="E68" s="3">
        <v>276</v>
      </c>
      <c r="F68" s="3">
        <f t="shared" si="10"/>
        <v>2.4409090820652177</v>
      </c>
      <c r="G68" s="3">
        <f t="shared" si="11"/>
        <v>3.9463222999280845E-2</v>
      </c>
      <c r="H68" s="3">
        <v>3743.62</v>
      </c>
      <c r="I68" s="3">
        <f t="shared" si="8"/>
        <v>3.5732917587950457</v>
      </c>
      <c r="J68" s="3">
        <v>0.58947422896933332</v>
      </c>
      <c r="K68" s="3" t="s">
        <v>24</v>
      </c>
      <c r="L68" s="3">
        <v>4</v>
      </c>
      <c r="M68" s="94">
        <v>4</v>
      </c>
      <c r="N68" s="3">
        <v>1.7</v>
      </c>
      <c r="O68" s="3">
        <v>70</v>
      </c>
      <c r="P68" s="3">
        <v>100.51</v>
      </c>
      <c r="Q68" s="3">
        <v>40</v>
      </c>
      <c r="R68" s="3">
        <v>86</v>
      </c>
      <c r="S68" s="3">
        <f t="shared" si="9"/>
        <v>170.86699999999999</v>
      </c>
      <c r="T68" s="3">
        <v>126</v>
      </c>
      <c r="U68" s="3">
        <v>1.8450980400142569</v>
      </c>
      <c r="V68" s="3">
        <v>2.2326581943662887</v>
      </c>
      <c r="W68" s="3">
        <v>2.1003705451175629</v>
      </c>
      <c r="X68">
        <v>0.36327840119527433</v>
      </c>
      <c r="Y68">
        <v>-0.5687884388101998</v>
      </c>
      <c r="Z68">
        <v>-2.4486886383057183E-3</v>
      </c>
      <c r="AA68" s="3" t="s">
        <v>385</v>
      </c>
      <c r="AC68" s="3" t="s">
        <v>726</v>
      </c>
    </row>
    <row r="69" spans="1:29" x14ac:dyDescent="0.35">
      <c r="A69" s="3" t="s">
        <v>92</v>
      </c>
      <c r="B69" s="3" t="s">
        <v>92</v>
      </c>
      <c r="C69" t="s">
        <v>506</v>
      </c>
      <c r="D69" s="3">
        <v>21.826501291961215</v>
      </c>
      <c r="E69" s="3">
        <v>252</v>
      </c>
      <c r="F69" s="3">
        <f t="shared" si="10"/>
        <v>2.4014005407815442</v>
      </c>
      <c r="G69" s="3">
        <f t="shared" si="11"/>
        <v>-4.5318284392692476E-5</v>
      </c>
      <c r="H69" s="3">
        <v>1202</v>
      </c>
      <c r="I69" s="3">
        <f t="shared" si="8"/>
        <v>3.0799044676667209</v>
      </c>
      <c r="J69" s="3">
        <v>9.6086937841008524E-2</v>
      </c>
      <c r="K69" s="3" t="s">
        <v>701</v>
      </c>
      <c r="L69" s="3">
        <v>5</v>
      </c>
      <c r="M69" s="94">
        <v>4</v>
      </c>
      <c r="N69" s="3">
        <v>3</v>
      </c>
      <c r="O69" s="3">
        <v>37</v>
      </c>
      <c r="P69" s="3">
        <v>68</v>
      </c>
      <c r="Q69" s="3">
        <v>26</v>
      </c>
      <c r="R69" s="3">
        <v>45</v>
      </c>
      <c r="S69" s="3">
        <f t="shared" si="9"/>
        <v>204</v>
      </c>
      <c r="T69" s="3">
        <v>71</v>
      </c>
      <c r="U69" s="3">
        <v>1.568201724066995</v>
      </c>
      <c r="V69" s="3">
        <v>2.3096301674258988</v>
      </c>
      <c r="W69" s="3">
        <v>1.8512583487190752</v>
      </c>
      <c r="X69">
        <v>0.17439838259491491</v>
      </c>
      <c r="Y69">
        <v>-0.21698685399425521</v>
      </c>
      <c r="Z69">
        <v>-0.13412058272388583</v>
      </c>
      <c r="AA69" s="3" t="s">
        <v>385</v>
      </c>
      <c r="AC69" s="3" t="s">
        <v>726</v>
      </c>
    </row>
    <row r="70" spans="1:29" x14ac:dyDescent="0.35">
      <c r="A70" s="3" t="s">
        <v>93</v>
      </c>
      <c r="B70" s="3" t="s">
        <v>93</v>
      </c>
      <c r="C70" t="s">
        <v>473</v>
      </c>
      <c r="D70" s="3">
        <v>22.135057736015355</v>
      </c>
      <c r="E70" s="3">
        <v>238</v>
      </c>
      <c r="F70" s="3">
        <f t="shared" si="10"/>
        <v>2.3765769570565118</v>
      </c>
      <c r="G70" s="3">
        <f t="shared" si="11"/>
        <v>-2.4868902009425042E-2</v>
      </c>
      <c r="H70" s="3">
        <v>648.07000000000005</v>
      </c>
      <c r="I70" s="3">
        <f t="shared" si="8"/>
        <v>2.8116219178641781</v>
      </c>
      <c r="J70" s="3">
        <v>-0.17219561196153421</v>
      </c>
      <c r="K70" s="3" t="s">
        <v>701</v>
      </c>
      <c r="L70" s="3">
        <v>2</v>
      </c>
      <c r="M70" s="94">
        <v>1</v>
      </c>
      <c r="N70" s="3">
        <v>2</v>
      </c>
      <c r="O70" s="3">
        <v>30</v>
      </c>
      <c r="P70" s="3">
        <v>46.3</v>
      </c>
      <c r="Q70" s="3">
        <v>25</v>
      </c>
      <c r="R70" s="3">
        <v>59</v>
      </c>
      <c r="S70" s="3">
        <f t="shared" si="9"/>
        <v>92.6</v>
      </c>
      <c r="T70" s="3">
        <v>84</v>
      </c>
      <c r="U70" s="3">
        <v>1.4771212547196624</v>
      </c>
      <c r="V70" s="3">
        <v>1.9666109866819343</v>
      </c>
      <c r="W70" s="3">
        <v>1.9242792860618816</v>
      </c>
      <c r="X70">
        <v>0.13117734761283439</v>
      </c>
      <c r="Y70">
        <v>-0.41056564515174476</v>
      </c>
      <c r="Z70">
        <v>2.7592831333431711E-3</v>
      </c>
      <c r="AA70" s="3" t="s">
        <v>385</v>
      </c>
      <c r="AC70" s="3" t="s">
        <v>726</v>
      </c>
    </row>
    <row r="71" spans="1:29" x14ac:dyDescent="0.35">
      <c r="A71" s="3" t="s">
        <v>94</v>
      </c>
      <c r="B71" s="3" t="s">
        <v>94</v>
      </c>
      <c r="C71" t="s">
        <v>442</v>
      </c>
      <c r="D71" s="3">
        <v>22.19084122862656</v>
      </c>
      <c r="E71" s="3">
        <v>244.8</v>
      </c>
      <c r="F71" s="3">
        <f t="shared" si="10"/>
        <v>2.3888114134735234</v>
      </c>
      <c r="G71" s="3">
        <f t="shared" si="11"/>
        <v>-1.2634445592413446E-2</v>
      </c>
      <c r="H71" s="3">
        <v>3771.99</v>
      </c>
      <c r="I71" s="3">
        <f t="shared" si="8"/>
        <v>3.5765705326998147</v>
      </c>
      <c r="J71" s="3">
        <v>0.59275300287410237</v>
      </c>
      <c r="K71" s="3" t="s">
        <v>24</v>
      </c>
      <c r="L71" s="3">
        <v>5</v>
      </c>
      <c r="M71" s="94">
        <v>5</v>
      </c>
      <c r="N71" s="3">
        <v>2.5</v>
      </c>
      <c r="O71" s="3">
        <v>27.2</v>
      </c>
      <c r="P71" s="3">
        <v>152</v>
      </c>
      <c r="Q71" s="3">
        <v>29.5</v>
      </c>
      <c r="R71" s="3">
        <v>59.5</v>
      </c>
      <c r="S71" s="3">
        <f t="shared" si="9"/>
        <v>380</v>
      </c>
      <c r="T71" s="3">
        <v>89</v>
      </c>
      <c r="U71" s="3">
        <v>1.4345689040341987</v>
      </c>
      <c r="V71" s="3">
        <v>2.5797835966168101</v>
      </c>
      <c r="W71" s="3">
        <v>1.9493900066449128</v>
      </c>
      <c r="X71">
        <v>-4.7835641498281678E-2</v>
      </c>
      <c r="Y71">
        <v>-0.22348939928828404</v>
      </c>
      <c r="Z71">
        <v>-0.15420966918053436</v>
      </c>
      <c r="AA71" s="3" t="s">
        <v>385</v>
      </c>
      <c r="AB71" s="3">
        <v>36</v>
      </c>
      <c r="AC71" s="3" t="s">
        <v>726</v>
      </c>
    </row>
    <row r="72" spans="1:29" x14ac:dyDescent="0.35">
      <c r="A72" s="3" t="s">
        <v>95</v>
      </c>
      <c r="B72" s="3" t="s">
        <v>95</v>
      </c>
      <c r="C72" t="s">
        <v>442</v>
      </c>
      <c r="D72" s="3">
        <v>22.208746765503221</v>
      </c>
      <c r="E72" s="3">
        <v>257.33333333333331</v>
      </c>
      <c r="F72" s="3">
        <f t="shared" si="10"/>
        <v>2.4104960456160738</v>
      </c>
      <c r="G72" s="3">
        <f t="shared" si="11"/>
        <v>9.0501865501368961E-3</v>
      </c>
      <c r="H72" s="3">
        <v>1026</v>
      </c>
      <c r="I72" s="3">
        <f t="shared" si="8"/>
        <v>3.0111473607757975</v>
      </c>
      <c r="J72" s="3">
        <v>2.7329830950085121E-2</v>
      </c>
      <c r="K72" s="3" t="s">
        <v>431</v>
      </c>
      <c r="L72" s="3">
        <v>3</v>
      </c>
      <c r="M72" s="94">
        <v>3</v>
      </c>
      <c r="N72" s="3">
        <v>5</v>
      </c>
      <c r="P72" s="3">
        <v>60.3</v>
      </c>
      <c r="Q72" s="3">
        <v>28</v>
      </c>
      <c r="R72" s="3">
        <f>6*7</f>
        <v>42</v>
      </c>
      <c r="S72" s="3">
        <f t="shared" si="9"/>
        <v>301.5</v>
      </c>
      <c r="T72" s="3">
        <v>70</v>
      </c>
      <c r="V72" s="3">
        <v>2.47928731647617</v>
      </c>
      <c r="W72" s="3">
        <v>1.8450980400142569</v>
      </c>
      <c r="Y72">
        <v>-9.0302000071886823E-3</v>
      </c>
      <c r="Z72">
        <v>-0.12391473128508834</v>
      </c>
      <c r="AA72" s="3" t="s">
        <v>385</v>
      </c>
      <c r="AC72" s="3" t="s">
        <v>726</v>
      </c>
    </row>
    <row r="73" spans="1:29" x14ac:dyDescent="0.35">
      <c r="A73" s="3" t="s">
        <v>96</v>
      </c>
      <c r="B73" s="3" t="s">
        <v>96</v>
      </c>
      <c r="C73" t="s">
        <v>549</v>
      </c>
      <c r="D73" s="3">
        <v>23.12906892842814</v>
      </c>
      <c r="E73" s="3">
        <v>227</v>
      </c>
      <c r="F73" s="3">
        <f t="shared" si="10"/>
        <v>2.3560258571931225</v>
      </c>
      <c r="G73" s="3">
        <f t="shared" si="11"/>
        <v>-4.5420001872814364E-2</v>
      </c>
      <c r="H73" s="3">
        <v>261.24</v>
      </c>
      <c r="I73" s="3">
        <f t="shared" si="8"/>
        <v>2.4170396750887191</v>
      </c>
      <c r="J73" s="3">
        <v>-0.56677785473699327</v>
      </c>
      <c r="K73" s="3" t="s">
        <v>431</v>
      </c>
      <c r="L73" s="3">
        <v>4</v>
      </c>
      <c r="M73" s="94">
        <v>1</v>
      </c>
      <c r="AA73" s="3" t="s">
        <v>385</v>
      </c>
      <c r="AB73" s="3">
        <v>36</v>
      </c>
      <c r="AC73" s="3" t="s">
        <v>726</v>
      </c>
    </row>
    <row r="74" spans="1:29" x14ac:dyDescent="0.35">
      <c r="A74" s="3" t="s">
        <v>97</v>
      </c>
      <c r="B74" s="3" t="s">
        <v>97</v>
      </c>
      <c r="C74" t="s">
        <v>492</v>
      </c>
      <c r="D74" s="3">
        <v>22.249715131943024</v>
      </c>
      <c r="E74" s="3">
        <v>234</v>
      </c>
      <c r="F74" s="3">
        <f t="shared" si="10"/>
        <v>2.369215857410143</v>
      </c>
      <c r="G74" s="3">
        <f t="shared" si="11"/>
        <v>-3.2230001655793927E-2</v>
      </c>
      <c r="H74" s="3">
        <v>2926</v>
      </c>
      <c r="I74" s="3">
        <f t="shared" si="8"/>
        <v>3.466274321789292</v>
      </c>
      <c r="J74" s="3">
        <v>0.4824567919635796</v>
      </c>
      <c r="K74" s="3" t="s">
        <v>21</v>
      </c>
      <c r="L74" s="3">
        <v>2</v>
      </c>
      <c r="M74" s="94">
        <v>2</v>
      </c>
      <c r="N74" s="3">
        <v>3.5</v>
      </c>
      <c r="O74" s="3">
        <v>31.3</v>
      </c>
      <c r="P74" s="3">
        <v>84.95</v>
      </c>
      <c r="Q74" s="3">
        <v>35.5</v>
      </c>
      <c r="R74" s="3">
        <v>67</v>
      </c>
      <c r="S74" s="3">
        <f t="shared" ref="S74:S85" si="12">N74*P74</f>
        <v>297.32499999999999</v>
      </c>
      <c r="T74" s="3">
        <v>102.5</v>
      </c>
      <c r="U74" s="3">
        <v>1.4955443375464486</v>
      </c>
      <c r="V74" s="3">
        <v>2.4732314275553402</v>
      </c>
      <c r="W74" s="3">
        <v>2.0107238653917729</v>
      </c>
      <c r="X74">
        <v>3.281574287507838E-2</v>
      </c>
      <c r="Y74">
        <v>-0.26860369719297639</v>
      </c>
      <c r="Z74">
        <v>-6.6622154155504987E-2</v>
      </c>
      <c r="AA74" s="3" t="s">
        <v>385</v>
      </c>
      <c r="AC74" s="3" t="s">
        <v>726</v>
      </c>
    </row>
    <row r="75" spans="1:29" x14ac:dyDescent="0.35">
      <c r="A75" s="3" t="s">
        <v>98</v>
      </c>
      <c r="B75" s="3" t="s">
        <v>98</v>
      </c>
      <c r="C75" t="s">
        <v>478</v>
      </c>
      <c r="D75" s="3">
        <v>22.336255823595103</v>
      </c>
      <c r="E75" s="16">
        <v>274.73789999999997</v>
      </c>
      <c r="F75" s="3">
        <f t="shared" si="10"/>
        <v>2.4389185743295636</v>
      </c>
      <c r="G75" s="3">
        <f t="shared" si="11"/>
        <v>3.7472715263626721E-2</v>
      </c>
      <c r="H75" s="3">
        <v>440.01</v>
      </c>
      <c r="I75" s="3">
        <f t="shared" si="8"/>
        <v>2.6434625467031605</v>
      </c>
      <c r="J75" s="3">
        <v>-0.34035498312255186</v>
      </c>
      <c r="K75" s="3" t="s">
        <v>431</v>
      </c>
      <c r="L75" s="3">
        <v>5</v>
      </c>
      <c r="M75" s="19">
        <v>121</v>
      </c>
      <c r="N75" s="3">
        <v>1</v>
      </c>
      <c r="O75" s="3">
        <v>37</v>
      </c>
      <c r="P75" s="3">
        <v>25.9</v>
      </c>
      <c r="S75" s="3">
        <f t="shared" si="12"/>
        <v>25.9</v>
      </c>
      <c r="U75" s="3">
        <v>1.568201724066995</v>
      </c>
      <c r="V75" s="3">
        <v>1.4132997640812519</v>
      </c>
      <c r="X75">
        <v>0.25225608704111813</v>
      </c>
      <c r="Y75">
        <v>-0.8702077045608041</v>
      </c>
      <c r="AA75" s="3" t="s">
        <v>475</v>
      </c>
      <c r="AC75" s="3" t="s">
        <v>726</v>
      </c>
    </row>
    <row r="76" spans="1:29" x14ac:dyDescent="0.35">
      <c r="A76" s="3" t="s">
        <v>99</v>
      </c>
      <c r="B76" s="3" t="s">
        <v>99</v>
      </c>
      <c r="C76" t="s">
        <v>391</v>
      </c>
      <c r="D76" s="3">
        <v>22.346438365799948</v>
      </c>
      <c r="E76" s="3">
        <v>244</v>
      </c>
      <c r="F76" s="3">
        <f t="shared" si="10"/>
        <v>2.3873898263387292</v>
      </c>
      <c r="G76" s="3">
        <f t="shared" si="11"/>
        <v>-1.4056032727207679E-2</v>
      </c>
      <c r="H76" s="3">
        <v>2082</v>
      </c>
      <c r="I76" s="3">
        <f t="shared" si="8"/>
        <v>3.3184807251745174</v>
      </c>
      <c r="J76" s="3">
        <v>0.33466319534880506</v>
      </c>
      <c r="K76" s="3" t="s">
        <v>701</v>
      </c>
      <c r="L76" s="3">
        <v>2</v>
      </c>
      <c r="M76" s="94">
        <v>2</v>
      </c>
      <c r="N76" s="3">
        <v>2</v>
      </c>
      <c r="O76" s="3">
        <v>43</v>
      </c>
      <c r="P76" s="3">
        <v>94</v>
      </c>
      <c r="Q76" s="3">
        <v>42</v>
      </c>
      <c r="R76" s="3">
        <v>80</v>
      </c>
      <c r="S76" s="3">
        <f t="shared" si="12"/>
        <v>188</v>
      </c>
      <c r="T76" s="3">
        <v>122</v>
      </c>
      <c r="U76" s="3">
        <v>1.6334684555795864</v>
      </c>
      <c r="V76" s="3">
        <v>2.27415784926368</v>
      </c>
      <c r="W76" s="3">
        <v>2.0863598306747484</v>
      </c>
      <c r="X76">
        <v>0.19710504172968757</v>
      </c>
      <c r="Y76">
        <v>-0.38535238080641809</v>
      </c>
      <c r="Z76">
        <v>4.4192918855717078E-2</v>
      </c>
      <c r="AA76" s="3" t="s">
        <v>385</v>
      </c>
      <c r="AC76" s="3" t="s">
        <v>726</v>
      </c>
    </row>
    <row r="77" spans="1:29" x14ac:dyDescent="0.35">
      <c r="A77" s="3" t="s">
        <v>100</v>
      </c>
      <c r="B77" s="3" t="s">
        <v>100</v>
      </c>
      <c r="C77" t="s">
        <v>583</v>
      </c>
      <c r="D77" s="3">
        <v>22.441030452900467</v>
      </c>
      <c r="E77" s="3">
        <v>163.83333333333334</v>
      </c>
      <c r="F77" s="3">
        <f t="shared" si="10"/>
        <v>2.214402267448492</v>
      </c>
      <c r="G77" s="3">
        <f t="shared" si="11"/>
        <v>-0.18704359161744488</v>
      </c>
      <c r="H77" s="3">
        <v>23900</v>
      </c>
      <c r="I77" s="3">
        <f t="shared" si="8"/>
        <v>4.378397900948138</v>
      </c>
      <c r="J77" s="3">
        <v>1.3945803711224256</v>
      </c>
      <c r="K77" s="3" t="s">
        <v>24</v>
      </c>
      <c r="L77" s="3">
        <v>8</v>
      </c>
      <c r="M77" s="94">
        <v>9</v>
      </c>
      <c r="N77" s="3">
        <v>16.699839489999999</v>
      </c>
      <c r="O77" s="3">
        <v>15</v>
      </c>
      <c r="P77" s="3">
        <v>621.5</v>
      </c>
      <c r="Q77" s="3">
        <v>38.5</v>
      </c>
      <c r="S77" s="3">
        <f t="shared" si="12"/>
        <v>10378.950243034998</v>
      </c>
      <c r="U77" s="3">
        <v>1.1760912590556813</v>
      </c>
      <c r="V77" s="3">
        <v>4.016153429937086</v>
      </c>
      <c r="X77">
        <v>-0.44935279587160637</v>
      </c>
      <c r="Y77">
        <v>0.76624164078837831</v>
      </c>
      <c r="AA77" s="3" t="s">
        <v>385</v>
      </c>
      <c r="AB77" s="3">
        <v>39</v>
      </c>
      <c r="AC77" s="3" t="s">
        <v>726</v>
      </c>
    </row>
    <row r="78" spans="1:29" x14ac:dyDescent="0.35">
      <c r="A78" s="3" t="s">
        <v>101</v>
      </c>
      <c r="B78" s="3" t="s">
        <v>101</v>
      </c>
      <c r="C78" t="s">
        <v>492</v>
      </c>
      <c r="D78" s="3">
        <v>22.625799319512325</v>
      </c>
      <c r="E78" s="3">
        <v>243.75</v>
      </c>
      <c r="F78" s="3">
        <f t="shared" si="10"/>
        <v>2.3869446243705745</v>
      </c>
      <c r="G78" s="3">
        <f t="shared" si="11"/>
        <v>-1.4501234695362353E-2</v>
      </c>
      <c r="H78" s="3">
        <v>1398</v>
      </c>
      <c r="I78" s="3">
        <f t="shared" si="8"/>
        <v>3.1455071714096627</v>
      </c>
      <c r="J78" s="3">
        <v>0.16168964158395038</v>
      </c>
      <c r="K78" s="3" t="s">
        <v>701</v>
      </c>
      <c r="L78" s="3">
        <v>4</v>
      </c>
      <c r="M78" s="94">
        <v>4</v>
      </c>
      <c r="N78" s="3">
        <v>2.25</v>
      </c>
      <c r="O78" s="3">
        <v>21.6</v>
      </c>
      <c r="P78" s="3">
        <v>58</v>
      </c>
      <c r="Q78" s="3">
        <v>30.5</v>
      </c>
      <c r="R78" s="3">
        <v>55</v>
      </c>
      <c r="S78" s="3">
        <f t="shared" si="12"/>
        <v>130.5</v>
      </c>
      <c r="T78" s="3">
        <v>85.5</v>
      </c>
      <c r="U78" s="3">
        <v>1.3344537511509309</v>
      </c>
      <c r="V78" s="3">
        <v>2.1156105116742996</v>
      </c>
      <c r="W78" s="3">
        <v>1.9319661147281726</v>
      </c>
      <c r="X78">
        <v>-7.1052581426158889E-2</v>
      </c>
      <c r="Y78">
        <v>-0.4475489297149764</v>
      </c>
      <c r="Z78">
        <v>-6.9028138590015553E-2</v>
      </c>
      <c r="AA78" s="3" t="s">
        <v>385</v>
      </c>
      <c r="AC78" s="3" t="s">
        <v>726</v>
      </c>
    </row>
    <row r="79" spans="1:29" x14ac:dyDescent="0.35">
      <c r="A79" s="3" t="s">
        <v>102</v>
      </c>
      <c r="B79" s="3" t="s">
        <v>102</v>
      </c>
      <c r="C79" t="s">
        <v>495</v>
      </c>
      <c r="D79" s="3">
        <v>23.896213520249326</v>
      </c>
      <c r="E79" s="3">
        <v>336.5</v>
      </c>
      <c r="F79" s="3">
        <f t="shared" si="10"/>
        <v>2.5269850685599957</v>
      </c>
      <c r="G79" s="3">
        <f t="shared" si="11"/>
        <v>0.12553920949405883</v>
      </c>
      <c r="H79" s="3">
        <v>333.8</v>
      </c>
      <c r="I79" s="3">
        <f t="shared" si="8"/>
        <v>2.5234863323432277</v>
      </c>
      <c r="J79" s="3">
        <v>-0.46033119748248463</v>
      </c>
      <c r="K79" s="3" t="s">
        <v>24</v>
      </c>
      <c r="L79" s="3">
        <v>2</v>
      </c>
      <c r="M79" s="94">
        <v>2</v>
      </c>
      <c r="N79" s="3">
        <v>2.46</v>
      </c>
      <c r="O79" s="3">
        <v>26.8</v>
      </c>
      <c r="P79" s="3">
        <v>30.4</v>
      </c>
      <c r="Q79" s="3">
        <v>25</v>
      </c>
      <c r="R79" s="3">
        <v>35</v>
      </c>
      <c r="S79" s="3">
        <f t="shared" si="12"/>
        <v>74.783999999999992</v>
      </c>
      <c r="T79" s="3">
        <v>60</v>
      </c>
      <c r="U79" s="3">
        <v>1.4281347940287887</v>
      </c>
      <c r="V79" s="3">
        <v>1.8738086907121327</v>
      </c>
      <c r="W79" s="3">
        <v>1.7781512503836436</v>
      </c>
      <c r="X79">
        <v>0.13359194209190384</v>
      </c>
      <c r="Y79">
        <v>-0.34286889194496206</v>
      </c>
      <c r="Z79">
        <v>-7.4784233082908935E-2</v>
      </c>
      <c r="AA79" s="3" t="s">
        <v>385</v>
      </c>
      <c r="AC79" s="3" t="s">
        <v>726</v>
      </c>
    </row>
    <row r="80" spans="1:29" x14ac:dyDescent="0.35">
      <c r="A80" s="3" t="s">
        <v>103</v>
      </c>
      <c r="B80" s="3" t="s">
        <v>103</v>
      </c>
      <c r="C80" t="s">
        <v>442</v>
      </c>
      <c r="D80" s="3">
        <v>25.019702349726547</v>
      </c>
      <c r="E80" s="3">
        <v>220</v>
      </c>
      <c r="F80" s="3">
        <f t="shared" si="10"/>
        <v>2.3424226808222062</v>
      </c>
      <c r="G80" s="3">
        <f t="shared" si="11"/>
        <v>-5.9023178243730712E-2</v>
      </c>
      <c r="H80" s="3">
        <v>4540.62</v>
      </c>
      <c r="I80" s="3">
        <f t="shared" si="8"/>
        <v>3.6571151577458005</v>
      </c>
      <c r="J80" s="3">
        <v>0.67329762792008818</v>
      </c>
      <c r="K80" s="3" t="s">
        <v>24</v>
      </c>
      <c r="L80" s="3">
        <v>2</v>
      </c>
      <c r="M80" s="94">
        <v>2</v>
      </c>
      <c r="N80" s="3">
        <v>2</v>
      </c>
      <c r="O80" s="3">
        <v>25</v>
      </c>
      <c r="P80" s="3">
        <v>185.15</v>
      </c>
      <c r="Q80" s="3">
        <v>31.5</v>
      </c>
      <c r="R80" s="3">
        <v>110</v>
      </c>
      <c r="S80" s="3">
        <f t="shared" si="12"/>
        <v>370.3</v>
      </c>
      <c r="T80" s="3">
        <v>141.5</v>
      </c>
      <c r="U80" s="3">
        <v>1.3979400086720377</v>
      </c>
      <c r="V80" s="3">
        <v>2.5685537120494426</v>
      </c>
      <c r="W80" s="3">
        <v>2.150756439860309</v>
      </c>
      <c r="X80">
        <v>-9.8833045728050184E-2</v>
      </c>
      <c r="Y80">
        <v>-0.27958474437415237</v>
      </c>
      <c r="Z80">
        <v>2.7984837061533874E-2</v>
      </c>
      <c r="AA80" s="3" t="s">
        <v>385</v>
      </c>
      <c r="AC80" s="3" t="s">
        <v>726</v>
      </c>
    </row>
    <row r="81" spans="1:29" x14ac:dyDescent="0.35">
      <c r="A81" s="3" t="s">
        <v>104</v>
      </c>
      <c r="B81" s="3" t="s">
        <v>104</v>
      </c>
      <c r="C81" t="s">
        <v>442</v>
      </c>
      <c r="D81" s="3">
        <v>27.707866510556652</v>
      </c>
      <c r="E81" s="3">
        <v>237.33333333333334</v>
      </c>
      <c r="F81" s="3">
        <f t="shared" si="10"/>
        <v>2.375358738917194</v>
      </c>
      <c r="G81" s="3">
        <f t="shared" si="11"/>
        <v>-2.6087120148742926E-2</v>
      </c>
      <c r="H81" s="3">
        <v>2417</v>
      </c>
      <c r="I81" s="3">
        <f t="shared" si="8"/>
        <v>3.3832766504076504</v>
      </c>
      <c r="J81" s="3">
        <v>0.399459120581938</v>
      </c>
      <c r="K81" s="3" t="s">
        <v>24</v>
      </c>
      <c r="L81" s="3">
        <v>3</v>
      </c>
      <c r="M81" s="94">
        <v>3</v>
      </c>
      <c r="N81" s="3">
        <v>2</v>
      </c>
      <c r="O81" s="3">
        <v>67</v>
      </c>
      <c r="P81" s="3">
        <v>128</v>
      </c>
      <c r="Q81" s="3">
        <v>28</v>
      </c>
      <c r="R81" s="3">
        <v>60</v>
      </c>
      <c r="S81" s="3">
        <f t="shared" si="12"/>
        <v>256</v>
      </c>
      <c r="T81" s="3">
        <v>88</v>
      </c>
      <c r="U81" s="3">
        <v>1.8260748027008264</v>
      </c>
      <c r="V81" s="3">
        <v>2.4082399653118496</v>
      </c>
      <c r="W81" s="3">
        <v>1.9444826721501687</v>
      </c>
      <c r="X81">
        <v>0.37815232049887371</v>
      </c>
      <c r="Y81">
        <v>-0.2873632880189203</v>
      </c>
      <c r="Z81">
        <v>-0.11310752515848543</v>
      </c>
      <c r="AA81" s="3" t="s">
        <v>385</v>
      </c>
      <c r="AC81" s="3" t="s">
        <v>726</v>
      </c>
    </row>
    <row r="82" spans="1:29" x14ac:dyDescent="0.35">
      <c r="A82" s="3" t="s">
        <v>105</v>
      </c>
      <c r="B82" s="3" t="s">
        <v>105</v>
      </c>
      <c r="C82" t="s">
        <v>391</v>
      </c>
      <c r="D82" s="3">
        <v>26.639881409469204</v>
      </c>
      <c r="E82" s="3">
        <v>308.60000000000002</v>
      </c>
      <c r="F82" s="3">
        <f t="shared" si="10"/>
        <v>2.4893959217271293</v>
      </c>
      <c r="G82" s="3">
        <f t="shared" si="11"/>
        <v>8.795006266119243E-2</v>
      </c>
      <c r="H82" s="3">
        <v>7435.99</v>
      </c>
      <c r="I82" s="3">
        <f t="shared" si="8"/>
        <v>3.8713387970563242</v>
      </c>
      <c r="J82" s="3">
        <v>0.88752126723061187</v>
      </c>
      <c r="K82" s="3" t="s">
        <v>701</v>
      </c>
      <c r="L82" s="3">
        <v>5</v>
      </c>
      <c r="M82" s="94">
        <v>5</v>
      </c>
      <c r="N82" s="3">
        <v>1</v>
      </c>
      <c r="O82" s="3">
        <v>41.4</v>
      </c>
      <c r="P82" s="3">
        <v>252</v>
      </c>
      <c r="Q82" s="3">
        <v>54</v>
      </c>
      <c r="R82" s="3">
        <v>113.75</v>
      </c>
      <c r="S82" s="3">
        <f t="shared" si="12"/>
        <v>252</v>
      </c>
      <c r="T82" s="3">
        <v>167.75</v>
      </c>
      <c r="U82" s="3">
        <v>1.6170003411208989</v>
      </c>
      <c r="V82" s="3">
        <v>2.4014005407815442</v>
      </c>
      <c r="W82" s="3">
        <v>2.2246625288410296</v>
      </c>
      <c r="X82">
        <v>8.2011524224839816E-2</v>
      </c>
      <c r="Y82">
        <v>-0.56606607970176803</v>
      </c>
      <c r="Z82">
        <v>5.0899566079041225E-2</v>
      </c>
      <c r="AA82" s="3" t="s">
        <v>385</v>
      </c>
      <c r="AC82" s="3" t="s">
        <v>726</v>
      </c>
    </row>
    <row r="83" spans="1:29" x14ac:dyDescent="0.35">
      <c r="A83" s="3" t="s">
        <v>106</v>
      </c>
      <c r="B83" s="3" t="s">
        <v>106</v>
      </c>
      <c r="C83" t="s">
        <v>479</v>
      </c>
      <c r="D83" s="3">
        <v>27.202657079136053</v>
      </c>
      <c r="E83" s="3">
        <v>269.2</v>
      </c>
      <c r="F83" s="3">
        <f t="shared" si="10"/>
        <v>2.430075055551939</v>
      </c>
      <c r="G83" s="3">
        <f t="shared" si="11"/>
        <v>2.8629196486002151E-2</v>
      </c>
      <c r="H83" s="3">
        <v>534.99</v>
      </c>
      <c r="I83" s="3">
        <f t="shared" si="8"/>
        <v>2.7283456642914943</v>
      </c>
      <c r="J83" s="3">
        <v>-0.25547186553421808</v>
      </c>
      <c r="K83" s="3" t="s">
        <v>21</v>
      </c>
      <c r="L83" s="3">
        <v>5</v>
      </c>
      <c r="M83" s="94">
        <v>5</v>
      </c>
      <c r="N83" s="3">
        <v>1</v>
      </c>
      <c r="O83" s="3">
        <f>29+5/6</f>
        <v>29.833333333333332</v>
      </c>
      <c r="P83" s="3">
        <v>95</v>
      </c>
      <c r="Q83" s="3">
        <v>54</v>
      </c>
      <c r="R83" s="3">
        <v>91.5</v>
      </c>
      <c r="S83" s="3">
        <f t="shared" si="12"/>
        <v>95</v>
      </c>
      <c r="T83" s="3">
        <v>145.5</v>
      </c>
      <c r="U83" s="3">
        <v>1.4747017805962495</v>
      </c>
      <c r="V83" s="3">
        <v>1.9777236052888478</v>
      </c>
      <c r="W83" s="3">
        <v>2.1628629933219261</v>
      </c>
      <c r="X83">
        <v>0.14361368276579611</v>
      </c>
      <c r="Y83">
        <v>-0.35306597756843172</v>
      </c>
      <c r="Z83">
        <v>0.26116512317004803</v>
      </c>
      <c r="AA83" s="3" t="s">
        <v>385</v>
      </c>
      <c r="AC83" s="3" t="s">
        <v>727</v>
      </c>
    </row>
    <row r="84" spans="1:29" x14ac:dyDescent="0.35">
      <c r="A84" s="3" t="s">
        <v>107</v>
      </c>
      <c r="B84" s="3" t="s">
        <v>107</v>
      </c>
      <c r="C84" s="107" t="s">
        <v>479</v>
      </c>
      <c r="D84" s="3">
        <v>23.921800477967977</v>
      </c>
      <c r="E84" s="3">
        <v>240.5</v>
      </c>
      <c r="F84" s="3">
        <f t="shared" si="10"/>
        <v>2.3811150807098507</v>
      </c>
      <c r="G84" s="3">
        <f t="shared" si="11"/>
        <v>-2.033077835608621E-2</v>
      </c>
      <c r="H84" s="3">
        <v>3591.69</v>
      </c>
      <c r="I84" s="3">
        <f t="shared" si="8"/>
        <v>3.5552988455066088</v>
      </c>
      <c r="J84" s="3">
        <v>0.57148131568089644</v>
      </c>
      <c r="K84" s="3" t="s">
        <v>24</v>
      </c>
      <c r="L84" s="3">
        <v>2</v>
      </c>
      <c r="M84" s="94">
        <v>3</v>
      </c>
      <c r="N84" s="3">
        <v>1</v>
      </c>
      <c r="O84" s="3">
        <v>47</v>
      </c>
      <c r="P84" s="3">
        <v>241.5</v>
      </c>
      <c r="Q84" s="3">
        <v>59</v>
      </c>
      <c r="R84" s="3">
        <v>119</v>
      </c>
      <c r="S84" s="3">
        <f t="shared" si="12"/>
        <v>241.5</v>
      </c>
      <c r="T84" s="3">
        <v>178</v>
      </c>
      <c r="U84" s="3">
        <v>1.6720978579357175</v>
      </c>
      <c r="V84" s="3">
        <v>2.3829171350875309</v>
      </c>
      <c r="W84" s="3">
        <v>2.2504200023088941</v>
      </c>
      <c r="X84">
        <v>0.19348800914296449</v>
      </c>
      <c r="Y84">
        <v>-0.40850697529126334</v>
      </c>
      <c r="Z84">
        <v>0.15188359710187482</v>
      </c>
      <c r="AA84" s="3" t="s">
        <v>385</v>
      </c>
      <c r="AC84" s="3" t="s">
        <v>726</v>
      </c>
    </row>
    <row r="85" spans="1:29" s="5" customFormat="1" x14ac:dyDescent="0.35">
      <c r="A85" s="4" t="s">
        <v>108</v>
      </c>
      <c r="B85" s="4" t="s">
        <v>108</v>
      </c>
      <c r="C85" s="107" t="s">
        <v>384</v>
      </c>
      <c r="D85" s="3">
        <v>18.5590760732454</v>
      </c>
      <c r="E85" s="3">
        <v>366.05</v>
      </c>
      <c r="F85" s="3">
        <f t="shared" si="10"/>
        <v>2.5635404111894489</v>
      </c>
      <c r="G85" s="3">
        <f t="shared" si="11"/>
        <v>0.16209455212351198</v>
      </c>
      <c r="H85" s="7">
        <v>12.04</v>
      </c>
      <c r="I85" s="3">
        <f t="shared" si="8"/>
        <v>1.0806264869218056</v>
      </c>
      <c r="J85" s="3">
        <v>-1.9031910429039067</v>
      </c>
      <c r="K85" s="6" t="s">
        <v>431</v>
      </c>
      <c r="L85" s="6">
        <v>55</v>
      </c>
      <c r="M85" s="94">
        <v>60</v>
      </c>
      <c r="N85" s="17">
        <v>4.5</v>
      </c>
      <c r="O85" s="17">
        <v>14.5</v>
      </c>
      <c r="P85" s="17">
        <v>0.98</v>
      </c>
      <c r="Q85" s="17">
        <v>14.15</v>
      </c>
      <c r="R85" s="17">
        <v>21</v>
      </c>
      <c r="S85" s="3">
        <f t="shared" si="12"/>
        <v>4.41</v>
      </c>
      <c r="T85" s="3">
        <v>35.15</v>
      </c>
      <c r="U85" s="3">
        <v>1.1613680022349748</v>
      </c>
      <c r="V85" s="3">
        <v>0.6444385894678385</v>
      </c>
      <c r="W85" s="3">
        <v>1.5459253293558428</v>
      </c>
      <c r="X85">
        <v>0.1242196626173937</v>
      </c>
      <c r="Y85">
        <v>-0.76852836207606334</v>
      </c>
      <c r="Z85">
        <v>3.6431802113847889E-2</v>
      </c>
      <c r="AA85" s="3" t="s">
        <v>385</v>
      </c>
      <c r="AB85" s="3">
        <v>44</v>
      </c>
      <c r="AC85" s="3" t="s">
        <v>726</v>
      </c>
    </row>
    <row r="86" spans="1:29" s="3" customFormat="1" x14ac:dyDescent="0.35">
      <c r="A86" s="3" t="s">
        <v>109</v>
      </c>
      <c r="B86" s="3" t="s">
        <v>109</v>
      </c>
      <c r="C86" s="107" t="s">
        <v>549</v>
      </c>
      <c r="D86" s="3">
        <v>23.920717636599687</v>
      </c>
      <c r="E86" s="16">
        <v>267.89197200000001</v>
      </c>
      <c r="F86" s="3">
        <f t="shared" si="10"/>
        <v>2.4279596991687131</v>
      </c>
      <c r="G86" s="3">
        <f t="shared" si="11"/>
        <v>2.6513840102776243E-2</v>
      </c>
      <c r="H86" s="9">
        <v>250</v>
      </c>
      <c r="I86" s="3">
        <f t="shared" si="8"/>
        <v>2.3979400086720375</v>
      </c>
      <c r="J86" s="3">
        <v>-0.58587752115367486</v>
      </c>
      <c r="K86" s="8" t="s">
        <v>431</v>
      </c>
      <c r="L86" s="3">
        <v>1</v>
      </c>
      <c r="M86" s="19">
        <v>17</v>
      </c>
      <c r="N86" s="3">
        <v>1</v>
      </c>
      <c r="O86" s="3">
        <v>25</v>
      </c>
      <c r="Q86" s="11">
        <v>22.5</v>
      </c>
      <c r="U86" s="3">
        <v>1.3979400086720377</v>
      </c>
      <c r="X86">
        <v>0.12579360421920449</v>
      </c>
      <c r="Y86"/>
      <c r="Z86"/>
      <c r="AA86" s="3" t="s">
        <v>475</v>
      </c>
      <c r="AC86" s="3" t="s">
        <v>726</v>
      </c>
    </row>
    <row r="87" spans="1:29" x14ac:dyDescent="0.35">
      <c r="A87" s="3" t="s">
        <v>110</v>
      </c>
      <c r="B87" s="3" t="s">
        <v>110</v>
      </c>
      <c r="C87" s="107" t="s">
        <v>549</v>
      </c>
      <c r="D87" s="3">
        <v>24.402066662991928</v>
      </c>
      <c r="E87" s="16">
        <v>272.395872</v>
      </c>
      <c r="F87" s="3">
        <f t="shared" si="10"/>
        <v>2.4352005218119466</v>
      </c>
      <c r="G87" s="3">
        <f t="shared" si="11"/>
        <v>3.3754662746009689E-2</v>
      </c>
      <c r="H87" s="9">
        <v>219</v>
      </c>
      <c r="I87" s="3">
        <f t="shared" si="8"/>
        <v>2.3404441148401185</v>
      </c>
      <c r="J87" s="3">
        <v>-0.64337341498559386</v>
      </c>
      <c r="K87" s="8" t="s">
        <v>431</v>
      </c>
      <c r="L87" s="3">
        <v>2</v>
      </c>
      <c r="M87" s="19">
        <v>50</v>
      </c>
      <c r="N87" s="3">
        <v>2</v>
      </c>
      <c r="Q87" s="11">
        <v>22.5</v>
      </c>
      <c r="AA87" s="3" t="s">
        <v>475</v>
      </c>
      <c r="AC87" s="3" t="s">
        <v>726</v>
      </c>
    </row>
    <row r="88" spans="1:29" s="3" customFormat="1" x14ac:dyDescent="0.35">
      <c r="A88" s="3" t="s">
        <v>111</v>
      </c>
      <c r="B88" s="3" t="s">
        <v>111</v>
      </c>
      <c r="C88" s="107" t="s">
        <v>427</v>
      </c>
      <c r="D88" s="3">
        <v>13.207065509469134</v>
      </c>
      <c r="E88" s="3">
        <v>271.66666666666669</v>
      </c>
      <c r="F88" s="3">
        <f t="shared" si="10"/>
        <v>2.4340363540203143</v>
      </c>
      <c r="G88" s="3">
        <f t="shared" si="11"/>
        <v>3.259049495437738E-2</v>
      </c>
      <c r="H88" s="9">
        <v>1226.47</v>
      </c>
      <c r="I88" s="3">
        <v>3.0886569296367368</v>
      </c>
      <c r="J88" s="3">
        <v>0.10483939981102441</v>
      </c>
      <c r="K88" s="3" t="s">
        <v>435</v>
      </c>
      <c r="L88" s="3">
        <v>3</v>
      </c>
      <c r="M88" s="32">
        <v>3</v>
      </c>
      <c r="N88" s="3">
        <v>5.5</v>
      </c>
      <c r="O88" s="3">
        <v>21</v>
      </c>
      <c r="P88" s="3">
        <v>84.1</v>
      </c>
      <c r="Q88" s="3">
        <v>25</v>
      </c>
      <c r="R88" s="12">
        <v>38.5</v>
      </c>
      <c r="S88" s="3">
        <v>462.54999999999995</v>
      </c>
      <c r="T88" s="3">
        <v>63.5</v>
      </c>
      <c r="U88" s="3">
        <v>1.3222192947339193</v>
      </c>
      <c r="V88" s="3">
        <v>2.6651586852921558</v>
      </c>
      <c r="W88" s="3">
        <v>1.8027737252919758</v>
      </c>
      <c r="X88">
        <v>-7.3145415077237042E-2</v>
      </c>
      <c r="Y88">
        <v>0.13366631388146866</v>
      </c>
      <c r="Z88">
        <v>-0.18468854270671664</v>
      </c>
      <c r="AA88" s="3" t="s">
        <v>385</v>
      </c>
      <c r="AC88" s="3" t="s">
        <v>726</v>
      </c>
    </row>
    <row r="89" spans="1:29" x14ac:dyDescent="0.35">
      <c r="A89" s="3" t="s">
        <v>700</v>
      </c>
      <c r="B89" s="3" t="s">
        <v>700</v>
      </c>
      <c r="C89" s="107" t="s">
        <v>468</v>
      </c>
      <c r="D89" s="90">
        <v>24.518640143145628</v>
      </c>
      <c r="E89">
        <v>302.33333333333331</v>
      </c>
      <c r="F89" s="3">
        <f t="shared" si="10"/>
        <v>2.480486032340433</v>
      </c>
      <c r="G89" s="3">
        <f t="shared" si="11"/>
        <v>7.9040173274496084E-2</v>
      </c>
      <c r="H89" s="3">
        <v>2028.76</v>
      </c>
      <c r="I89" s="3">
        <f>LOG10(H89)</f>
        <v>3.3072306735288617</v>
      </c>
      <c r="J89" s="3">
        <v>0.32341314370314933</v>
      </c>
      <c r="K89" s="3" t="s">
        <v>701</v>
      </c>
      <c r="L89" s="32">
        <v>7</v>
      </c>
      <c r="M89" s="32">
        <v>3</v>
      </c>
      <c r="N89" s="3">
        <v>6</v>
      </c>
      <c r="O89" s="3">
        <v>28</v>
      </c>
      <c r="P89" s="3">
        <v>60.3</v>
      </c>
      <c r="Q89" s="3">
        <v>32</v>
      </c>
      <c r="R89" s="3">
        <v>47.7</v>
      </c>
      <c r="S89" s="3">
        <f>N89*P89</f>
        <v>361.79999999999995</v>
      </c>
      <c r="T89" s="3">
        <v>79.7</v>
      </c>
      <c r="U89" s="3">
        <v>1.4471580313422192</v>
      </c>
      <c r="V89" s="3">
        <v>2.5584685625237951</v>
      </c>
      <c r="W89" s="3">
        <v>1.9014583213961123</v>
      </c>
      <c r="X89">
        <v>1.280153560435271E-2</v>
      </c>
      <c r="Y89">
        <v>-9.4775094852580732E-2</v>
      </c>
      <c r="Z89">
        <v>-0.13803075601157833</v>
      </c>
      <c r="AA89" s="3" t="s">
        <v>385</v>
      </c>
      <c r="AC89" s="3" t="s">
        <v>726</v>
      </c>
    </row>
    <row r="90" spans="1:29" x14ac:dyDescent="0.35">
      <c r="C90" s="1"/>
      <c r="AA90" s="15"/>
    </row>
    <row r="91" spans="1:29" x14ac:dyDescent="0.35">
      <c r="C91" s="3"/>
    </row>
  </sheetData>
  <conditionalFormatting sqref="D73:E73 A73">
    <cfRule type="duplicateValues" dxfId="2" priority="2"/>
  </conditionalFormatting>
  <conditionalFormatting sqref="B73:C73">
    <cfRule type="duplicateValues" dxfId="1" priority="4"/>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563A-E5A8-4830-A9EC-693A2D6EFF9A}">
  <dimension ref="A1:H90"/>
  <sheetViews>
    <sheetView workbookViewId="0">
      <pane xSplit="1" ySplit="1" topLeftCell="B14" activePane="bottomRight" state="frozen"/>
      <selection pane="topRight" activeCell="B1" sqref="B1"/>
      <selection pane="bottomLeft" activeCell="A2" sqref="A2"/>
      <selection pane="bottomRight" activeCell="E27" sqref="E27"/>
    </sheetView>
  </sheetViews>
  <sheetFormatPr baseColWidth="10" defaultRowHeight="14.5" x14ac:dyDescent="0.35"/>
  <cols>
    <col min="1" max="1" width="25.1796875" style="13" bestFit="1" customWidth="1"/>
    <col min="2" max="2" width="17.81640625" bestFit="1" customWidth="1"/>
    <col min="3" max="3" width="9.7265625" bestFit="1" customWidth="1"/>
    <col min="4" max="8" width="10.90625" style="3"/>
  </cols>
  <sheetData>
    <row r="1" spans="1:8" s="2" customFormat="1" ht="15.5" customHeight="1" x14ac:dyDescent="0.35">
      <c r="A1" s="19" t="s">
        <v>112</v>
      </c>
      <c r="B1" s="20" t="s">
        <v>113</v>
      </c>
      <c r="C1" s="19" t="s">
        <v>114</v>
      </c>
      <c r="D1" s="15" t="s">
        <v>6</v>
      </c>
      <c r="E1" s="15" t="s">
        <v>7</v>
      </c>
      <c r="F1" s="15" t="s">
        <v>8</v>
      </c>
      <c r="G1" s="15" t="s">
        <v>9</v>
      </c>
      <c r="H1" s="15" t="s">
        <v>10</v>
      </c>
    </row>
    <row r="2" spans="1:8" x14ac:dyDescent="0.35">
      <c r="A2" s="13" t="s">
        <v>115</v>
      </c>
      <c r="B2" s="10" t="s">
        <v>116</v>
      </c>
      <c r="C2" s="10" t="s">
        <v>116</v>
      </c>
      <c r="D2" s="3" t="s">
        <v>118</v>
      </c>
      <c r="E2" s="3" t="s">
        <v>120</v>
      </c>
      <c r="F2" s="3" t="s">
        <v>121</v>
      </c>
      <c r="G2" s="3" t="s">
        <v>117</v>
      </c>
      <c r="H2" s="3" t="s">
        <v>119</v>
      </c>
    </row>
    <row r="3" spans="1:8" x14ac:dyDescent="0.35">
      <c r="A3" s="13" t="s">
        <v>124</v>
      </c>
      <c r="B3" s="10" t="s">
        <v>116</v>
      </c>
      <c r="C3" s="10" t="s">
        <v>116</v>
      </c>
      <c r="D3" s="3" t="s">
        <v>118</v>
      </c>
      <c r="E3" s="3" t="s">
        <v>125</v>
      </c>
      <c r="F3" s="3" t="s">
        <v>121</v>
      </c>
      <c r="G3" s="3" t="s">
        <v>117</v>
      </c>
      <c r="H3" s="3" t="s">
        <v>119</v>
      </c>
    </row>
    <row r="4" spans="1:8" x14ac:dyDescent="0.35">
      <c r="A4" s="13" t="s">
        <v>126</v>
      </c>
      <c r="B4" s="10" t="s">
        <v>116</v>
      </c>
      <c r="C4" s="10" t="s">
        <v>116</v>
      </c>
      <c r="D4" s="3" t="s">
        <v>127</v>
      </c>
      <c r="E4" s="3" t="s">
        <v>120</v>
      </c>
      <c r="F4" s="3" t="s">
        <v>128</v>
      </c>
      <c r="G4" s="3" t="s">
        <v>129</v>
      </c>
      <c r="H4" s="3" t="s">
        <v>26</v>
      </c>
    </row>
    <row r="5" spans="1:8" x14ac:dyDescent="0.35">
      <c r="A5" s="13" t="s">
        <v>131</v>
      </c>
      <c r="B5" s="10" t="s">
        <v>116</v>
      </c>
      <c r="C5" s="10" t="s">
        <v>116</v>
      </c>
      <c r="D5" s="3" t="s">
        <v>132</v>
      </c>
      <c r="E5" s="3" t="s">
        <v>123</v>
      </c>
      <c r="F5" s="3" t="s">
        <v>133</v>
      </c>
      <c r="G5" s="3" t="s">
        <v>134</v>
      </c>
      <c r="H5" s="3" t="s">
        <v>359</v>
      </c>
    </row>
    <row r="6" spans="1:8" x14ac:dyDescent="0.35">
      <c r="A6" s="13" t="s">
        <v>135</v>
      </c>
      <c r="B6" s="10" t="s">
        <v>116</v>
      </c>
      <c r="C6" s="10" t="s">
        <v>116</v>
      </c>
      <c r="D6" s="3" t="s">
        <v>136</v>
      </c>
      <c r="E6" s="3" t="s">
        <v>120</v>
      </c>
      <c r="F6" s="3" t="s">
        <v>137</v>
      </c>
      <c r="G6" s="3" t="s">
        <v>138</v>
      </c>
      <c r="H6" s="3" t="s">
        <v>360</v>
      </c>
    </row>
    <row r="7" spans="1:8" x14ac:dyDescent="0.35">
      <c r="A7" s="13" t="s">
        <v>140</v>
      </c>
      <c r="B7" s="10" t="s">
        <v>116</v>
      </c>
      <c r="C7" s="10" t="s">
        <v>116</v>
      </c>
      <c r="D7" s="3" t="s">
        <v>141</v>
      </c>
      <c r="E7" s="3" t="s">
        <v>120</v>
      </c>
      <c r="F7" s="3" t="s">
        <v>142</v>
      </c>
      <c r="G7" s="3" t="s">
        <v>361</v>
      </c>
      <c r="H7" s="3" t="s">
        <v>361</v>
      </c>
    </row>
    <row r="8" spans="1:8" x14ac:dyDescent="0.35">
      <c r="A8" s="13" t="s">
        <v>143</v>
      </c>
      <c r="B8" s="10" t="s">
        <v>116</v>
      </c>
      <c r="C8" s="10" t="s">
        <v>116</v>
      </c>
      <c r="D8" s="3" t="s">
        <v>144</v>
      </c>
      <c r="E8" s="3" t="s">
        <v>120</v>
      </c>
      <c r="F8" s="3" t="s">
        <v>145</v>
      </c>
      <c r="G8" s="3" t="s">
        <v>119</v>
      </c>
      <c r="H8" s="3" t="s">
        <v>362</v>
      </c>
    </row>
    <row r="9" spans="1:8" x14ac:dyDescent="0.35">
      <c r="A9" s="13" t="s">
        <v>146</v>
      </c>
      <c r="B9" s="10" t="s">
        <v>116</v>
      </c>
      <c r="C9" s="10" t="s">
        <v>116</v>
      </c>
      <c r="D9" s="3" t="s">
        <v>148</v>
      </c>
      <c r="E9" s="3" t="s">
        <v>123</v>
      </c>
      <c r="F9" s="3" t="s">
        <v>149</v>
      </c>
      <c r="G9" s="3" t="s">
        <v>147</v>
      </c>
      <c r="H9" s="3" t="s">
        <v>150</v>
      </c>
    </row>
    <row r="10" spans="1:8" x14ac:dyDescent="0.35">
      <c r="A10" s="13" t="s">
        <v>151</v>
      </c>
      <c r="B10" s="10" t="s">
        <v>116</v>
      </c>
      <c r="C10" s="10" t="s">
        <v>116</v>
      </c>
      <c r="D10" s="3" t="s">
        <v>152</v>
      </c>
      <c r="E10" s="3" t="s">
        <v>153</v>
      </c>
      <c r="F10" s="3" t="s">
        <v>155</v>
      </c>
      <c r="G10" s="3" t="s">
        <v>156</v>
      </c>
      <c r="H10" s="3" t="s">
        <v>150</v>
      </c>
    </row>
    <row r="11" spans="1:8" x14ac:dyDescent="0.35">
      <c r="A11" s="13" t="s">
        <v>157</v>
      </c>
      <c r="B11" s="10" t="s">
        <v>116</v>
      </c>
      <c r="C11" s="10" t="s">
        <v>116</v>
      </c>
      <c r="D11" s="3" t="s">
        <v>159</v>
      </c>
      <c r="E11" s="3" t="s">
        <v>120</v>
      </c>
      <c r="F11" s="3" t="s">
        <v>160</v>
      </c>
      <c r="G11" s="3" t="s">
        <v>158</v>
      </c>
      <c r="H11" s="3" t="s">
        <v>119</v>
      </c>
    </row>
    <row r="12" spans="1:8" x14ac:dyDescent="0.35">
      <c r="A12" s="13" t="s">
        <v>161</v>
      </c>
      <c r="B12" s="10" t="s">
        <v>116</v>
      </c>
      <c r="C12" s="10" t="s">
        <v>116</v>
      </c>
      <c r="D12" s="3" t="s">
        <v>26</v>
      </c>
      <c r="E12" s="3" t="s">
        <v>122</v>
      </c>
      <c r="F12" s="3" t="s">
        <v>26</v>
      </c>
      <c r="G12" s="3" t="s">
        <v>26</v>
      </c>
      <c r="H12" s="3" t="s">
        <v>26</v>
      </c>
    </row>
    <row r="13" spans="1:8" s="3" customFormat="1" x14ac:dyDescent="0.35">
      <c r="A13" s="13" t="s">
        <v>162</v>
      </c>
      <c r="B13" s="10" t="s">
        <v>116</v>
      </c>
      <c r="C13" s="10" t="s">
        <v>116</v>
      </c>
      <c r="D13" s="3" t="s">
        <v>363</v>
      </c>
      <c r="E13" s="3" t="s">
        <v>364</v>
      </c>
      <c r="F13" s="3" t="s">
        <v>364</v>
      </c>
      <c r="G13" s="3" t="s">
        <v>365</v>
      </c>
      <c r="H13" s="3" t="s">
        <v>366</v>
      </c>
    </row>
    <row r="14" spans="1:8" x14ac:dyDescent="0.35">
      <c r="A14" s="13" t="s">
        <v>163</v>
      </c>
      <c r="B14" s="10" t="s">
        <v>116</v>
      </c>
      <c r="C14" s="10" t="s">
        <v>116</v>
      </c>
      <c r="D14" s="3" t="s">
        <v>119</v>
      </c>
      <c r="E14" s="3" t="s">
        <v>119</v>
      </c>
      <c r="F14" s="3" t="s">
        <v>164</v>
      </c>
      <c r="G14" s="3" t="s">
        <v>119</v>
      </c>
      <c r="H14" s="3" t="s">
        <v>119</v>
      </c>
    </row>
    <row r="15" spans="1:8" x14ac:dyDescent="0.35">
      <c r="A15" s="13" t="s">
        <v>165</v>
      </c>
      <c r="B15" s="10" t="s">
        <v>116</v>
      </c>
      <c r="C15" s="10" t="s">
        <v>116</v>
      </c>
      <c r="D15" s="3" t="s">
        <v>166</v>
      </c>
      <c r="E15" s="3" t="s">
        <v>120</v>
      </c>
      <c r="F15" s="3" t="s">
        <v>139</v>
      </c>
      <c r="G15" s="3" t="s">
        <v>154</v>
      </c>
      <c r="H15" s="3" t="s">
        <v>119</v>
      </c>
    </row>
    <row r="16" spans="1:8" x14ac:dyDescent="0.35">
      <c r="A16" s="13" t="s">
        <v>167</v>
      </c>
      <c r="B16" s="10" t="s">
        <v>116</v>
      </c>
      <c r="C16" s="10" t="s">
        <v>116</v>
      </c>
      <c r="D16" s="3" t="s">
        <v>168</v>
      </c>
      <c r="E16" s="3" t="s">
        <v>169</v>
      </c>
      <c r="F16" s="3" t="s">
        <v>170</v>
      </c>
      <c r="G16" s="3" t="s">
        <v>119</v>
      </c>
      <c r="H16" s="3" t="s">
        <v>171</v>
      </c>
    </row>
    <row r="17" spans="1:8" x14ac:dyDescent="0.35">
      <c r="A17" s="13" t="s">
        <v>172</v>
      </c>
      <c r="B17" s="10" t="s">
        <v>116</v>
      </c>
      <c r="C17" s="10" t="s">
        <v>116</v>
      </c>
      <c r="D17" s="3" t="s">
        <v>173</v>
      </c>
      <c r="E17" s="3" t="s">
        <v>367</v>
      </c>
      <c r="F17" s="3" t="s">
        <v>174</v>
      </c>
      <c r="G17" s="3" t="s">
        <v>119</v>
      </c>
      <c r="H17" s="3" t="s">
        <v>119</v>
      </c>
    </row>
    <row r="18" spans="1:8" x14ac:dyDescent="0.35">
      <c r="A18" s="13" t="s">
        <v>175</v>
      </c>
      <c r="B18" s="10" t="s">
        <v>116</v>
      </c>
      <c r="C18" s="10" t="s">
        <v>116</v>
      </c>
      <c r="D18" s="3" t="s">
        <v>176</v>
      </c>
      <c r="E18" s="3" t="s">
        <v>169</v>
      </c>
      <c r="F18" s="3" t="s">
        <v>177</v>
      </c>
      <c r="G18" s="3" t="s">
        <v>178</v>
      </c>
      <c r="H18" s="3" t="s">
        <v>119</v>
      </c>
    </row>
    <row r="19" spans="1:8" x14ac:dyDescent="0.35">
      <c r="A19" s="13" t="s">
        <v>179</v>
      </c>
      <c r="B19" s="10" t="s">
        <v>116</v>
      </c>
      <c r="C19" s="10" t="s">
        <v>116</v>
      </c>
      <c r="D19" s="3" t="s">
        <v>180</v>
      </c>
      <c r="E19" s="3" t="s">
        <v>120</v>
      </c>
      <c r="F19" s="3" t="s">
        <v>26</v>
      </c>
      <c r="G19" s="3" t="s">
        <v>364</v>
      </c>
      <c r="H19" s="3" t="s">
        <v>364</v>
      </c>
    </row>
    <row r="20" spans="1:8" x14ac:dyDescent="0.35">
      <c r="A20" s="13" t="s">
        <v>181</v>
      </c>
      <c r="B20" s="10" t="s">
        <v>116</v>
      </c>
      <c r="C20" s="10" t="s">
        <v>116</v>
      </c>
      <c r="D20" s="3" t="s">
        <v>182</v>
      </c>
      <c r="E20" s="3" t="s">
        <v>183</v>
      </c>
      <c r="F20" s="3" t="s">
        <v>184</v>
      </c>
      <c r="G20" s="3" t="s">
        <v>129</v>
      </c>
      <c r="H20" s="3" t="s">
        <v>185</v>
      </c>
    </row>
    <row r="21" spans="1:8" x14ac:dyDescent="0.35">
      <c r="A21" s="13" t="s">
        <v>186</v>
      </c>
      <c r="B21" s="10" t="s">
        <v>116</v>
      </c>
      <c r="C21" s="10" t="s">
        <v>116</v>
      </c>
      <c r="D21" s="3" t="s">
        <v>187</v>
      </c>
      <c r="E21" s="3" t="s">
        <v>123</v>
      </c>
      <c r="F21" s="3" t="s">
        <v>26</v>
      </c>
      <c r="G21" s="3" t="s">
        <v>26</v>
      </c>
      <c r="H21" s="3" t="s">
        <v>26</v>
      </c>
    </row>
    <row r="22" spans="1:8" x14ac:dyDescent="0.35">
      <c r="A22" s="13" t="s">
        <v>188</v>
      </c>
      <c r="B22" s="10" t="s">
        <v>116</v>
      </c>
      <c r="C22" s="10" t="s">
        <v>116</v>
      </c>
      <c r="D22" s="3" t="s">
        <v>189</v>
      </c>
      <c r="E22" s="3" t="s">
        <v>120</v>
      </c>
      <c r="F22" s="3" t="s">
        <v>26</v>
      </c>
      <c r="G22" s="3" t="s">
        <v>364</v>
      </c>
      <c r="H22" s="3" t="s">
        <v>364</v>
      </c>
    </row>
    <row r="23" spans="1:8" x14ac:dyDescent="0.35">
      <c r="A23" s="13" t="s">
        <v>190</v>
      </c>
      <c r="B23" s="10" t="s">
        <v>116</v>
      </c>
      <c r="C23" s="10" t="s">
        <v>116</v>
      </c>
      <c r="D23" s="3" t="s">
        <v>364</v>
      </c>
      <c r="E23" s="3" t="s">
        <v>120</v>
      </c>
      <c r="F23" s="3" t="s">
        <v>26</v>
      </c>
      <c r="G23" s="3" t="s">
        <v>364</v>
      </c>
      <c r="H23" s="3" t="s">
        <v>364</v>
      </c>
    </row>
    <row r="24" spans="1:8" x14ac:dyDescent="0.35">
      <c r="A24" s="13" t="s">
        <v>191</v>
      </c>
      <c r="B24" s="10" t="s">
        <v>116</v>
      </c>
      <c r="C24" s="10" t="s">
        <v>116</v>
      </c>
      <c r="D24" s="3" t="s">
        <v>192</v>
      </c>
      <c r="E24" s="3" t="s">
        <v>169</v>
      </c>
      <c r="F24" s="3" t="s">
        <v>193</v>
      </c>
      <c r="G24" s="3" t="s">
        <v>119</v>
      </c>
      <c r="H24" s="3" t="s">
        <v>119</v>
      </c>
    </row>
    <row r="25" spans="1:8" x14ac:dyDescent="0.35">
      <c r="A25" s="13" t="s">
        <v>195</v>
      </c>
      <c r="B25" s="10" t="s">
        <v>116</v>
      </c>
      <c r="C25" s="10" t="s">
        <v>116</v>
      </c>
      <c r="D25" s="3" t="s">
        <v>196</v>
      </c>
      <c r="E25" s="3" t="s">
        <v>197</v>
      </c>
      <c r="F25" s="3" t="s">
        <v>198</v>
      </c>
      <c r="G25" s="3" t="s">
        <v>178</v>
      </c>
      <c r="H25" s="3" t="s">
        <v>119</v>
      </c>
    </row>
    <row r="26" spans="1:8" x14ac:dyDescent="0.35">
      <c r="A26" s="13" t="s">
        <v>199</v>
      </c>
      <c r="B26" s="10" t="s">
        <v>116</v>
      </c>
      <c r="C26" s="10" t="s">
        <v>116</v>
      </c>
      <c r="D26" s="3" t="s">
        <v>130</v>
      </c>
      <c r="E26" s="3" t="s">
        <v>120</v>
      </c>
      <c r="F26" s="3" t="s">
        <v>26</v>
      </c>
      <c r="G26" s="3" t="s">
        <v>26</v>
      </c>
      <c r="H26" s="3" t="s">
        <v>26</v>
      </c>
    </row>
    <row r="27" spans="1:8" x14ac:dyDescent="0.35">
      <c r="A27" s="13" t="s">
        <v>200</v>
      </c>
      <c r="B27" s="10" t="s">
        <v>116</v>
      </c>
      <c r="C27" s="10" t="s">
        <v>116</v>
      </c>
      <c r="D27" s="3" t="s">
        <v>201</v>
      </c>
      <c r="E27" s="3" t="s">
        <v>721</v>
      </c>
      <c r="F27" s="3" t="s">
        <v>202</v>
      </c>
      <c r="G27" s="3" t="s">
        <v>119</v>
      </c>
      <c r="H27" s="3" t="s">
        <v>150</v>
      </c>
    </row>
    <row r="28" spans="1:8" x14ac:dyDescent="0.35">
      <c r="A28" s="13" t="s">
        <v>203</v>
      </c>
      <c r="B28" s="10" t="s">
        <v>116</v>
      </c>
      <c r="C28" s="10" t="s">
        <v>116</v>
      </c>
      <c r="D28" s="3" t="s">
        <v>204</v>
      </c>
      <c r="E28" s="3" t="s">
        <v>123</v>
      </c>
      <c r="F28" s="3" t="s">
        <v>205</v>
      </c>
      <c r="G28" s="3" t="s">
        <v>206</v>
      </c>
      <c r="H28" s="3" t="s">
        <v>207</v>
      </c>
    </row>
    <row r="29" spans="1:8" x14ac:dyDescent="0.35">
      <c r="A29" s="13" t="s">
        <v>208</v>
      </c>
      <c r="B29" s="10" t="s">
        <v>116</v>
      </c>
      <c r="C29" s="10" t="s">
        <v>116</v>
      </c>
      <c r="D29" s="3" t="s">
        <v>209</v>
      </c>
      <c r="E29" s="3" t="s">
        <v>210</v>
      </c>
      <c r="F29" s="3" t="s">
        <v>139</v>
      </c>
      <c r="G29" s="3" t="s">
        <v>119</v>
      </c>
      <c r="H29" s="3" t="s">
        <v>119</v>
      </c>
    </row>
    <row r="30" spans="1:8" x14ac:dyDescent="0.35">
      <c r="A30" s="13" t="s">
        <v>211</v>
      </c>
      <c r="B30" s="10" t="s">
        <v>116</v>
      </c>
      <c r="C30" s="10" t="s">
        <v>116</v>
      </c>
      <c r="D30" s="3" t="s">
        <v>212</v>
      </c>
      <c r="E30" s="3" t="s">
        <v>26</v>
      </c>
      <c r="F30" s="3" t="s">
        <v>194</v>
      </c>
      <c r="G30" s="3" t="s">
        <v>213</v>
      </c>
      <c r="H30" s="3" t="s">
        <v>129</v>
      </c>
    </row>
    <row r="31" spans="1:8" x14ac:dyDescent="0.35">
      <c r="A31" s="13" t="s">
        <v>214</v>
      </c>
      <c r="B31" s="10" t="s">
        <v>116</v>
      </c>
      <c r="C31" s="10" t="s">
        <v>116</v>
      </c>
      <c r="D31" s="3" t="s">
        <v>187</v>
      </c>
      <c r="E31" s="3" t="s">
        <v>215</v>
      </c>
      <c r="F31" s="3" t="s">
        <v>178</v>
      </c>
      <c r="G31" s="3" t="s">
        <v>178</v>
      </c>
      <c r="H31" s="3" t="s">
        <v>368</v>
      </c>
    </row>
    <row r="32" spans="1:8" x14ac:dyDescent="0.35">
      <c r="A32" s="13" t="s">
        <v>216</v>
      </c>
      <c r="B32" s="10" t="s">
        <v>116</v>
      </c>
      <c r="C32" s="10" t="s">
        <v>116</v>
      </c>
      <c r="D32" s="3" t="s">
        <v>217</v>
      </c>
      <c r="E32" s="3" t="s">
        <v>120</v>
      </c>
      <c r="F32" s="3" t="s">
        <v>119</v>
      </c>
      <c r="G32" s="3" t="s">
        <v>218</v>
      </c>
      <c r="H32" s="3" t="s">
        <v>119</v>
      </c>
    </row>
    <row r="33" spans="1:8" x14ac:dyDescent="0.35">
      <c r="A33" s="13" t="s">
        <v>220</v>
      </c>
      <c r="B33" s="10" t="s">
        <v>116</v>
      </c>
      <c r="C33" s="10" t="s">
        <v>116</v>
      </c>
      <c r="D33" s="3" t="s">
        <v>221</v>
      </c>
      <c r="E33" s="3" t="s">
        <v>222</v>
      </c>
      <c r="F33" s="3" t="s">
        <v>139</v>
      </c>
      <c r="G33" s="3" t="s">
        <v>119</v>
      </c>
      <c r="H33" s="3" t="s">
        <v>119</v>
      </c>
    </row>
    <row r="34" spans="1:8" x14ac:dyDescent="0.35">
      <c r="A34" s="13" t="s">
        <v>224</v>
      </c>
      <c r="B34" s="10" t="s">
        <v>116</v>
      </c>
      <c r="C34" s="10" t="s">
        <v>116</v>
      </c>
      <c r="D34" s="3" t="s">
        <v>209</v>
      </c>
      <c r="E34" s="3" t="s">
        <v>210</v>
      </c>
      <c r="F34" s="3" t="s">
        <v>139</v>
      </c>
      <c r="G34" s="3" t="s">
        <v>119</v>
      </c>
      <c r="H34" s="3" t="s">
        <v>119</v>
      </c>
    </row>
    <row r="35" spans="1:8" x14ac:dyDescent="0.35">
      <c r="A35" s="13" t="s">
        <v>225</v>
      </c>
      <c r="B35" s="10" t="s">
        <v>116</v>
      </c>
      <c r="C35" s="10" t="s">
        <v>116</v>
      </c>
      <c r="D35" s="3" t="s">
        <v>226</v>
      </c>
      <c r="E35" s="3" t="s">
        <v>153</v>
      </c>
      <c r="F35" s="3" t="s">
        <v>227</v>
      </c>
      <c r="G35" s="3" t="s">
        <v>158</v>
      </c>
      <c r="H35" s="3" t="s">
        <v>119</v>
      </c>
    </row>
    <row r="36" spans="1:8" x14ac:dyDescent="0.35">
      <c r="A36" s="13" t="s">
        <v>228</v>
      </c>
      <c r="B36" s="10" t="s">
        <v>116</v>
      </c>
      <c r="C36" s="10" t="s">
        <v>116</v>
      </c>
      <c r="D36" s="3" t="s">
        <v>229</v>
      </c>
      <c r="E36" s="3" t="s">
        <v>26</v>
      </c>
      <c r="F36" s="3" t="s">
        <v>230</v>
      </c>
      <c r="G36" s="3" t="s">
        <v>178</v>
      </c>
      <c r="H36" s="3" t="s">
        <v>150</v>
      </c>
    </row>
    <row r="37" spans="1:8" x14ac:dyDescent="0.35">
      <c r="A37" s="13" t="s">
        <v>231</v>
      </c>
      <c r="B37" s="10" t="s">
        <v>116</v>
      </c>
      <c r="C37" s="10" t="s">
        <v>116</v>
      </c>
      <c r="D37" s="3" t="s">
        <v>180</v>
      </c>
      <c r="E37" s="3" t="s">
        <v>120</v>
      </c>
      <c r="F37" s="3" t="s">
        <v>26</v>
      </c>
      <c r="G37" s="3" t="s">
        <v>364</v>
      </c>
      <c r="H37" s="3" t="s">
        <v>26</v>
      </c>
    </row>
    <row r="38" spans="1:8" x14ac:dyDescent="0.35">
      <c r="A38" s="13" t="s">
        <v>232</v>
      </c>
      <c r="B38" s="10" t="s">
        <v>116</v>
      </c>
      <c r="C38" s="10" t="s">
        <v>116</v>
      </c>
      <c r="D38" s="3" t="s">
        <v>209</v>
      </c>
      <c r="E38" s="3" t="s">
        <v>169</v>
      </c>
      <c r="F38" s="3" t="s">
        <v>233</v>
      </c>
      <c r="G38" s="3" t="s">
        <v>119</v>
      </c>
      <c r="H38" s="3" t="s">
        <v>119</v>
      </c>
    </row>
    <row r="39" spans="1:8" x14ac:dyDescent="0.35">
      <c r="A39" s="13" t="s">
        <v>234</v>
      </c>
      <c r="B39" s="10" t="s">
        <v>116</v>
      </c>
      <c r="C39" s="10" t="s">
        <v>116</v>
      </c>
      <c r="D39" s="3" t="s">
        <v>235</v>
      </c>
      <c r="E39" s="3" t="s">
        <v>153</v>
      </c>
      <c r="F39" s="3" t="s">
        <v>139</v>
      </c>
      <c r="G39" s="3" t="s">
        <v>207</v>
      </c>
      <c r="H39" s="3" t="s">
        <v>236</v>
      </c>
    </row>
    <row r="40" spans="1:8" x14ac:dyDescent="0.35">
      <c r="A40" s="13" t="s">
        <v>237</v>
      </c>
      <c r="B40" s="10" t="s">
        <v>116</v>
      </c>
      <c r="C40" s="10" t="s">
        <v>116</v>
      </c>
      <c r="D40" s="3" t="s">
        <v>180</v>
      </c>
      <c r="E40" s="3" t="s">
        <v>120</v>
      </c>
      <c r="F40" s="3" t="s">
        <v>26</v>
      </c>
      <c r="G40" s="3" t="s">
        <v>26</v>
      </c>
      <c r="H40" s="3" t="s">
        <v>26</v>
      </c>
    </row>
    <row r="41" spans="1:8" x14ac:dyDescent="0.35">
      <c r="A41" s="13" t="s">
        <v>238</v>
      </c>
      <c r="B41" s="10" t="s">
        <v>116</v>
      </c>
      <c r="C41" s="10" t="s">
        <v>116</v>
      </c>
      <c r="D41" s="3" t="s">
        <v>239</v>
      </c>
      <c r="E41" s="3" t="s">
        <v>119</v>
      </c>
      <c r="F41" s="3" t="s">
        <v>139</v>
      </c>
      <c r="G41" s="3" t="s">
        <v>119</v>
      </c>
      <c r="H41" s="3" t="s">
        <v>119</v>
      </c>
    </row>
    <row r="42" spans="1:8" x14ac:dyDescent="0.35">
      <c r="A42" s="13" t="s">
        <v>240</v>
      </c>
      <c r="B42" s="10" t="s">
        <v>116</v>
      </c>
      <c r="C42" s="10" t="s">
        <v>116</v>
      </c>
      <c r="D42" s="3" t="s">
        <v>241</v>
      </c>
      <c r="E42" s="3" t="s">
        <v>120</v>
      </c>
      <c r="F42" s="3" t="s">
        <v>242</v>
      </c>
      <c r="G42" s="3" t="s">
        <v>119</v>
      </c>
      <c r="H42" s="3" t="s">
        <v>26</v>
      </c>
    </row>
    <row r="43" spans="1:8" x14ac:dyDescent="0.35">
      <c r="A43" s="13" t="s">
        <v>243</v>
      </c>
      <c r="B43" s="10" t="s">
        <v>116</v>
      </c>
      <c r="C43" s="10" t="s">
        <v>116</v>
      </c>
      <c r="D43" s="3" t="s">
        <v>244</v>
      </c>
      <c r="E43" s="3" t="s">
        <v>153</v>
      </c>
      <c r="F43" s="3" t="s">
        <v>119</v>
      </c>
      <c r="G43" s="3" t="s">
        <v>156</v>
      </c>
      <c r="H43" s="3" t="s">
        <v>150</v>
      </c>
    </row>
    <row r="44" spans="1:8" x14ac:dyDescent="0.35">
      <c r="A44" s="13" t="s">
        <v>245</v>
      </c>
      <c r="B44" s="10" t="s">
        <v>116</v>
      </c>
      <c r="C44" s="10" t="s">
        <v>116</v>
      </c>
      <c r="D44" s="3" t="s">
        <v>246</v>
      </c>
      <c r="E44" s="3" t="s">
        <v>247</v>
      </c>
      <c r="F44" s="3" t="s">
        <v>139</v>
      </c>
      <c r="G44" s="3" t="s">
        <v>119</v>
      </c>
      <c r="H44" s="3" t="s">
        <v>119</v>
      </c>
    </row>
    <row r="45" spans="1:8" x14ac:dyDescent="0.35">
      <c r="A45" s="13" t="s">
        <v>248</v>
      </c>
      <c r="B45" s="10" t="s">
        <v>116</v>
      </c>
      <c r="C45" s="10" t="s">
        <v>116</v>
      </c>
      <c r="D45" s="3" t="s">
        <v>180</v>
      </c>
      <c r="E45" s="3" t="s">
        <v>120</v>
      </c>
      <c r="F45" s="3" t="s">
        <v>26</v>
      </c>
      <c r="G45" s="3" t="s">
        <v>369</v>
      </c>
      <c r="H45" s="3" t="s">
        <v>369</v>
      </c>
    </row>
    <row r="46" spans="1:8" x14ac:dyDescent="0.35">
      <c r="A46" s="13" t="s">
        <v>249</v>
      </c>
      <c r="B46" s="10" t="s">
        <v>116</v>
      </c>
      <c r="C46" s="10" t="s">
        <v>116</v>
      </c>
      <c r="D46" s="3" t="s">
        <v>130</v>
      </c>
      <c r="E46" s="3" t="s">
        <v>26</v>
      </c>
      <c r="F46" s="3" t="s">
        <v>26</v>
      </c>
      <c r="G46" s="3" t="s">
        <v>26</v>
      </c>
      <c r="H46" s="3" t="s">
        <v>26</v>
      </c>
    </row>
    <row r="47" spans="1:8" x14ac:dyDescent="0.35">
      <c r="A47" s="13" t="s">
        <v>250</v>
      </c>
      <c r="B47" s="10" t="s">
        <v>116</v>
      </c>
      <c r="C47" s="10" t="s">
        <v>116</v>
      </c>
      <c r="D47" s="3" t="s">
        <v>180</v>
      </c>
      <c r="E47" s="3" t="s">
        <v>120</v>
      </c>
      <c r="F47" s="3" t="s">
        <v>26</v>
      </c>
      <c r="G47" s="3" t="s">
        <v>364</v>
      </c>
      <c r="H47" s="3" t="s">
        <v>364</v>
      </c>
    </row>
    <row r="48" spans="1:8" x14ac:dyDescent="0.35">
      <c r="A48" s="13" t="s">
        <v>251</v>
      </c>
      <c r="B48" s="10" t="s">
        <v>116</v>
      </c>
      <c r="C48" s="10" t="s">
        <v>116</v>
      </c>
      <c r="D48" s="3" t="s">
        <v>189</v>
      </c>
      <c r="E48" s="3" t="s">
        <v>120</v>
      </c>
      <c r="F48" s="3" t="s">
        <v>223</v>
      </c>
      <c r="G48" s="3" t="s">
        <v>370</v>
      </c>
      <c r="H48" s="3" t="s">
        <v>371</v>
      </c>
    </row>
    <row r="49" spans="1:8" x14ac:dyDescent="0.35">
      <c r="A49" s="13" t="s">
        <v>252</v>
      </c>
      <c r="B49" s="10" t="s">
        <v>116</v>
      </c>
      <c r="C49" s="10" t="s">
        <v>116</v>
      </c>
      <c r="D49" s="3" t="s">
        <v>239</v>
      </c>
      <c r="E49" s="3" t="s">
        <v>222</v>
      </c>
      <c r="F49" s="3" t="s">
        <v>139</v>
      </c>
      <c r="G49" s="3" t="s">
        <v>119</v>
      </c>
      <c r="H49" s="3" t="s">
        <v>119</v>
      </c>
    </row>
    <row r="50" spans="1:8" x14ac:dyDescent="0.35">
      <c r="A50" s="13" t="s">
        <v>253</v>
      </c>
      <c r="B50" s="10" t="s">
        <v>116</v>
      </c>
      <c r="C50" s="10" t="s">
        <v>116</v>
      </c>
      <c r="D50" s="3" t="s">
        <v>154</v>
      </c>
      <c r="E50" s="3" t="s">
        <v>254</v>
      </c>
      <c r="F50" s="3" t="s">
        <v>119</v>
      </c>
      <c r="G50" s="3" t="s">
        <v>154</v>
      </c>
      <c r="H50" s="3" t="s">
        <v>119</v>
      </c>
    </row>
    <row r="51" spans="1:8" x14ac:dyDescent="0.35">
      <c r="A51" s="13" t="s">
        <v>255</v>
      </c>
      <c r="B51" s="10" t="s">
        <v>116</v>
      </c>
      <c r="C51" s="10" t="s">
        <v>116</v>
      </c>
      <c r="D51" s="3" t="s">
        <v>256</v>
      </c>
      <c r="E51" s="3" t="s">
        <v>197</v>
      </c>
      <c r="F51" s="3" t="s">
        <v>257</v>
      </c>
      <c r="G51" s="3" t="s">
        <v>258</v>
      </c>
      <c r="H51" s="3" t="s">
        <v>119</v>
      </c>
    </row>
    <row r="52" spans="1:8" x14ac:dyDescent="0.35">
      <c r="A52" s="13" t="s">
        <v>259</v>
      </c>
      <c r="B52" s="10" t="s">
        <v>116</v>
      </c>
      <c r="C52" s="10" t="s">
        <v>116</v>
      </c>
      <c r="D52" s="3" t="s">
        <v>122</v>
      </c>
      <c r="E52" s="3" t="s">
        <v>120</v>
      </c>
      <c r="F52" s="3" t="s">
        <v>119</v>
      </c>
      <c r="G52" s="3" t="s">
        <v>219</v>
      </c>
      <c r="H52" s="3" t="s">
        <v>364</v>
      </c>
    </row>
    <row r="53" spans="1:8" x14ac:dyDescent="0.35">
      <c r="A53" s="13" t="s">
        <v>260</v>
      </c>
      <c r="B53" s="10" t="s">
        <v>116</v>
      </c>
      <c r="C53" s="10" t="s">
        <v>116</v>
      </c>
      <c r="D53" s="3" t="s">
        <v>261</v>
      </c>
      <c r="E53" s="3" t="s">
        <v>26</v>
      </c>
      <c r="F53" s="3" t="s">
        <v>262</v>
      </c>
      <c r="G53" s="3" t="s">
        <v>178</v>
      </c>
      <c r="H53" s="3" t="s">
        <v>26</v>
      </c>
    </row>
    <row r="54" spans="1:8" x14ac:dyDescent="0.35">
      <c r="A54" s="13" t="s">
        <v>263</v>
      </c>
      <c r="B54" s="10" t="s">
        <v>116</v>
      </c>
      <c r="C54" s="10" t="s">
        <v>116</v>
      </c>
      <c r="D54" s="3" t="s">
        <v>264</v>
      </c>
      <c r="E54" s="3" t="s">
        <v>265</v>
      </c>
      <c r="F54" s="3" t="s">
        <v>194</v>
      </c>
      <c r="G54" s="3" t="s">
        <v>119</v>
      </c>
      <c r="H54" s="3" t="s">
        <v>266</v>
      </c>
    </row>
    <row r="55" spans="1:8" x14ac:dyDescent="0.35">
      <c r="A55" s="13" t="s">
        <v>267</v>
      </c>
      <c r="B55" s="10" t="s">
        <v>116</v>
      </c>
      <c r="C55" s="10" t="s">
        <v>116</v>
      </c>
      <c r="D55" s="3" t="s">
        <v>139</v>
      </c>
      <c r="E55" s="3" t="s">
        <v>26</v>
      </c>
      <c r="F55" s="3" t="s">
        <v>139</v>
      </c>
      <c r="G55" s="3" t="s">
        <v>119</v>
      </c>
      <c r="H55" s="3" t="s">
        <v>119</v>
      </c>
    </row>
    <row r="56" spans="1:8" x14ac:dyDescent="0.35">
      <c r="A56" s="13" t="s">
        <v>268</v>
      </c>
      <c r="B56" s="10" t="s">
        <v>116</v>
      </c>
      <c r="C56" s="10" t="s">
        <v>116</v>
      </c>
      <c r="D56" s="3" t="s">
        <v>269</v>
      </c>
      <c r="E56" s="3" t="s">
        <v>122</v>
      </c>
      <c r="F56" s="3" t="s">
        <v>119</v>
      </c>
      <c r="G56" s="3" t="s">
        <v>119</v>
      </c>
      <c r="H56" s="3" t="s">
        <v>119</v>
      </c>
    </row>
    <row r="57" spans="1:8" x14ac:dyDescent="0.35">
      <c r="A57" s="13" t="s">
        <v>270</v>
      </c>
      <c r="B57" s="10" t="s">
        <v>116</v>
      </c>
      <c r="C57" s="10" t="s">
        <v>116</v>
      </c>
      <c r="D57" s="3" t="s">
        <v>271</v>
      </c>
      <c r="E57" s="3" t="s">
        <v>120</v>
      </c>
      <c r="F57" s="3" t="s">
        <v>372</v>
      </c>
      <c r="G57" s="3" t="s">
        <v>373</v>
      </c>
      <c r="H57" s="3" t="s">
        <v>374</v>
      </c>
    </row>
    <row r="58" spans="1:8" x14ac:dyDescent="0.35">
      <c r="A58" s="13" t="s">
        <v>81</v>
      </c>
      <c r="B58" s="10" t="s">
        <v>116</v>
      </c>
      <c r="C58" s="10" t="s">
        <v>116</v>
      </c>
      <c r="D58" s="3" t="s">
        <v>703</v>
      </c>
      <c r="E58" s="3" t="s">
        <v>153</v>
      </c>
      <c r="F58" s="3" t="s">
        <v>704</v>
      </c>
      <c r="G58" s="3" t="s">
        <v>178</v>
      </c>
      <c r="H58" s="3" t="s">
        <v>119</v>
      </c>
    </row>
    <row r="59" spans="1:8" x14ac:dyDescent="0.35">
      <c r="A59" s="13" t="s">
        <v>276</v>
      </c>
      <c r="B59" s="10" t="s">
        <v>116</v>
      </c>
      <c r="C59" s="10" t="s">
        <v>116</v>
      </c>
      <c r="D59" s="3" t="s">
        <v>277</v>
      </c>
      <c r="E59" s="3" t="s">
        <v>210</v>
      </c>
      <c r="F59" s="3" t="s">
        <v>278</v>
      </c>
      <c r="G59" s="3" t="s">
        <v>119</v>
      </c>
      <c r="H59" s="3" t="s">
        <v>119</v>
      </c>
    </row>
    <row r="60" spans="1:8" x14ac:dyDescent="0.35">
      <c r="A60" s="13" t="s">
        <v>279</v>
      </c>
      <c r="B60" s="10" t="s">
        <v>116</v>
      </c>
      <c r="C60" s="10" t="s">
        <v>116</v>
      </c>
      <c r="D60" s="3" t="s">
        <v>280</v>
      </c>
      <c r="E60" s="3" t="s">
        <v>120</v>
      </c>
      <c r="F60" s="3" t="s">
        <v>119</v>
      </c>
      <c r="G60" s="3" t="s">
        <v>26</v>
      </c>
      <c r="H60" s="3" t="s">
        <v>119</v>
      </c>
    </row>
    <row r="61" spans="1:8" x14ac:dyDescent="0.35">
      <c r="A61" s="13" t="s">
        <v>282</v>
      </c>
      <c r="B61" s="10" t="s">
        <v>116</v>
      </c>
      <c r="C61" s="10" t="s">
        <v>116</v>
      </c>
      <c r="D61" s="3" t="s">
        <v>283</v>
      </c>
      <c r="E61" s="3" t="s">
        <v>120</v>
      </c>
      <c r="F61" s="3" t="s">
        <v>284</v>
      </c>
      <c r="G61" s="3" t="s">
        <v>119</v>
      </c>
      <c r="H61" s="3" t="s">
        <v>150</v>
      </c>
    </row>
    <row r="62" spans="1:8" x14ac:dyDescent="0.35">
      <c r="A62" s="13" t="s">
        <v>285</v>
      </c>
      <c r="B62" s="10" t="s">
        <v>116</v>
      </c>
      <c r="C62" s="10" t="s">
        <v>116</v>
      </c>
      <c r="D62" s="3" t="s">
        <v>221</v>
      </c>
      <c r="E62" s="3" t="s">
        <v>120</v>
      </c>
      <c r="F62" s="3" t="s">
        <v>139</v>
      </c>
      <c r="G62" s="3" t="s">
        <v>119</v>
      </c>
      <c r="H62" s="3" t="s">
        <v>119</v>
      </c>
    </row>
    <row r="63" spans="1:8" x14ac:dyDescent="0.35">
      <c r="A63" s="13" t="s">
        <v>286</v>
      </c>
      <c r="B63" s="10" t="s">
        <v>116</v>
      </c>
      <c r="C63" s="10" t="s">
        <v>116</v>
      </c>
      <c r="D63" s="3" t="s">
        <v>287</v>
      </c>
      <c r="E63" s="3" t="s">
        <v>210</v>
      </c>
      <c r="F63" s="3" t="s">
        <v>288</v>
      </c>
      <c r="G63" s="3" t="s">
        <v>119</v>
      </c>
      <c r="H63" s="3" t="s">
        <v>119</v>
      </c>
    </row>
    <row r="64" spans="1:8" x14ac:dyDescent="0.35">
      <c r="A64" s="13" t="s">
        <v>289</v>
      </c>
      <c r="B64" s="10" t="s">
        <v>116</v>
      </c>
      <c r="C64" s="10" t="s">
        <v>116</v>
      </c>
      <c r="D64" s="3" t="s">
        <v>290</v>
      </c>
      <c r="E64" s="3" t="s">
        <v>169</v>
      </c>
      <c r="F64" s="3" t="s">
        <v>290</v>
      </c>
      <c r="G64" s="3" t="s">
        <v>119</v>
      </c>
      <c r="H64" s="3" t="s">
        <v>119</v>
      </c>
    </row>
    <row r="65" spans="1:8" x14ac:dyDescent="0.35">
      <c r="A65" s="13" t="s">
        <v>291</v>
      </c>
      <c r="B65" s="10" t="s">
        <v>116</v>
      </c>
      <c r="C65" s="10" t="s">
        <v>116</v>
      </c>
      <c r="D65" s="3" t="s">
        <v>292</v>
      </c>
      <c r="E65" s="3" t="s">
        <v>120</v>
      </c>
      <c r="F65" s="3" t="s">
        <v>119</v>
      </c>
      <c r="G65" s="3" t="s">
        <v>293</v>
      </c>
      <c r="H65" s="3" t="s">
        <v>294</v>
      </c>
    </row>
    <row r="66" spans="1:8" x14ac:dyDescent="0.35">
      <c r="A66" s="13" t="s">
        <v>295</v>
      </c>
      <c r="B66" s="10" t="s">
        <v>116</v>
      </c>
      <c r="C66" s="10" t="s">
        <v>116</v>
      </c>
      <c r="D66" s="3" t="s">
        <v>296</v>
      </c>
      <c r="E66" s="3" t="s">
        <v>120</v>
      </c>
      <c r="F66" s="3" t="s">
        <v>119</v>
      </c>
      <c r="G66" s="3" t="s">
        <v>119</v>
      </c>
      <c r="H66" s="3" t="s">
        <v>119</v>
      </c>
    </row>
    <row r="67" spans="1:8" x14ac:dyDescent="0.35">
      <c r="A67" s="13" t="s">
        <v>297</v>
      </c>
      <c r="B67" s="10" t="s">
        <v>116</v>
      </c>
      <c r="C67" s="10" t="s">
        <v>116</v>
      </c>
      <c r="D67" s="3" t="s">
        <v>298</v>
      </c>
      <c r="E67" s="3" t="s">
        <v>26</v>
      </c>
      <c r="F67" s="3" t="s">
        <v>119</v>
      </c>
      <c r="G67" s="3" t="s">
        <v>119</v>
      </c>
      <c r="H67" s="3" t="s">
        <v>364</v>
      </c>
    </row>
    <row r="68" spans="1:8" x14ac:dyDescent="0.35">
      <c r="A68" s="13" t="s">
        <v>299</v>
      </c>
      <c r="B68" s="10" t="s">
        <v>116</v>
      </c>
      <c r="C68" s="10" t="s">
        <v>116</v>
      </c>
      <c r="D68" s="3" t="s">
        <v>300</v>
      </c>
      <c r="E68" s="3" t="s">
        <v>123</v>
      </c>
      <c r="F68" s="3" t="s">
        <v>139</v>
      </c>
      <c r="G68" s="3" t="s">
        <v>301</v>
      </c>
      <c r="H68" s="3" t="s">
        <v>236</v>
      </c>
    </row>
    <row r="69" spans="1:8" x14ac:dyDescent="0.35">
      <c r="A69" s="13" t="s">
        <v>302</v>
      </c>
      <c r="B69" s="10" t="s">
        <v>116</v>
      </c>
      <c r="C69" s="10" t="s">
        <v>116</v>
      </c>
      <c r="D69" s="3" t="s">
        <v>303</v>
      </c>
      <c r="E69" s="3" t="s">
        <v>120</v>
      </c>
      <c r="F69" s="3" t="s">
        <v>139</v>
      </c>
      <c r="G69" s="3" t="s">
        <v>119</v>
      </c>
      <c r="H69" s="3" t="s">
        <v>119</v>
      </c>
    </row>
    <row r="70" spans="1:8" x14ac:dyDescent="0.35">
      <c r="A70" s="13" t="s">
        <v>304</v>
      </c>
      <c r="B70" s="10" t="s">
        <v>116</v>
      </c>
      <c r="C70" s="10" t="s">
        <v>116</v>
      </c>
      <c r="D70" s="3" t="s">
        <v>221</v>
      </c>
      <c r="E70" s="3" t="s">
        <v>120</v>
      </c>
      <c r="F70" s="3" t="s">
        <v>139</v>
      </c>
      <c r="G70" s="3" t="s">
        <v>364</v>
      </c>
      <c r="H70" s="3" t="s">
        <v>364</v>
      </c>
    </row>
    <row r="71" spans="1:8" x14ac:dyDescent="0.35">
      <c r="A71" s="13" t="s">
        <v>305</v>
      </c>
      <c r="B71" s="10" t="s">
        <v>116</v>
      </c>
      <c r="C71" s="10" t="s">
        <v>116</v>
      </c>
      <c r="D71" s="3" t="s">
        <v>306</v>
      </c>
      <c r="E71" s="3" t="s">
        <v>307</v>
      </c>
      <c r="F71" s="3" t="s">
        <v>308</v>
      </c>
      <c r="G71" s="3" t="s">
        <v>309</v>
      </c>
      <c r="H71" s="3" t="s">
        <v>310</v>
      </c>
    </row>
    <row r="72" spans="1:8" x14ac:dyDescent="0.35">
      <c r="A72" s="13" t="s">
        <v>311</v>
      </c>
      <c r="B72" s="10" t="s">
        <v>116</v>
      </c>
      <c r="C72" s="10" t="s">
        <v>116</v>
      </c>
      <c r="D72" s="3" t="s">
        <v>280</v>
      </c>
      <c r="E72" s="3" t="s">
        <v>26</v>
      </c>
      <c r="F72" s="3" t="s">
        <v>312</v>
      </c>
      <c r="G72" s="3" t="s">
        <v>375</v>
      </c>
      <c r="H72" s="3" t="s">
        <v>26</v>
      </c>
    </row>
    <row r="73" spans="1:8" x14ac:dyDescent="0.35">
      <c r="A73" s="13" t="s">
        <v>313</v>
      </c>
      <c r="B73" s="10" t="s">
        <v>116</v>
      </c>
      <c r="C73" s="10" t="s">
        <v>116</v>
      </c>
      <c r="D73" s="3" t="s">
        <v>26</v>
      </c>
      <c r="E73" s="3" t="s">
        <v>26</v>
      </c>
      <c r="F73" s="3" t="s">
        <v>26</v>
      </c>
      <c r="G73" s="3" t="s">
        <v>26</v>
      </c>
      <c r="H73" s="3" t="s">
        <v>26</v>
      </c>
    </row>
    <row r="74" spans="1:8" x14ac:dyDescent="0.35">
      <c r="A74" s="13" t="s">
        <v>314</v>
      </c>
      <c r="B74" s="10" t="s">
        <v>116</v>
      </c>
      <c r="C74" s="10" t="s">
        <v>116</v>
      </c>
      <c r="D74" s="3" t="s">
        <v>315</v>
      </c>
      <c r="E74" s="3" t="s">
        <v>122</v>
      </c>
      <c r="F74" s="3" t="s">
        <v>312</v>
      </c>
      <c r="G74" s="3" t="s">
        <v>119</v>
      </c>
      <c r="H74" s="3" t="s">
        <v>119</v>
      </c>
    </row>
    <row r="75" spans="1:8" x14ac:dyDescent="0.35">
      <c r="A75" s="13" t="s">
        <v>316</v>
      </c>
      <c r="B75" s="10" t="s">
        <v>116</v>
      </c>
      <c r="C75" s="10" t="s">
        <v>116</v>
      </c>
      <c r="D75" s="3" t="s">
        <v>209</v>
      </c>
      <c r="E75" s="3" t="s">
        <v>120</v>
      </c>
      <c r="F75" s="3" t="s">
        <v>119</v>
      </c>
      <c r="G75" s="3" t="s">
        <v>26</v>
      </c>
      <c r="H75" s="3" t="s">
        <v>26</v>
      </c>
    </row>
    <row r="76" spans="1:8" x14ac:dyDescent="0.35">
      <c r="A76" s="13" t="s">
        <v>317</v>
      </c>
      <c r="B76" s="10" t="s">
        <v>116</v>
      </c>
      <c r="C76" s="10" t="s">
        <v>116</v>
      </c>
      <c r="D76" s="3" t="s">
        <v>318</v>
      </c>
      <c r="E76" s="3" t="s">
        <v>120</v>
      </c>
      <c r="F76" s="3" t="s">
        <v>139</v>
      </c>
      <c r="G76" s="3" t="s">
        <v>119</v>
      </c>
      <c r="H76" s="3" t="s">
        <v>119</v>
      </c>
    </row>
    <row r="77" spans="1:8" x14ac:dyDescent="0.35">
      <c r="A77" s="13" t="s">
        <v>319</v>
      </c>
      <c r="B77" s="10" t="s">
        <v>116</v>
      </c>
      <c r="C77" s="10" t="s">
        <v>116</v>
      </c>
      <c r="D77" s="3" t="s">
        <v>320</v>
      </c>
      <c r="E77" s="3" t="s">
        <v>120</v>
      </c>
      <c r="F77" s="3" t="s">
        <v>321</v>
      </c>
      <c r="G77" s="3" t="s">
        <v>322</v>
      </c>
      <c r="H77" s="3" t="s">
        <v>26</v>
      </c>
    </row>
    <row r="78" spans="1:8" x14ac:dyDescent="0.35">
      <c r="A78" s="13" t="s">
        <v>323</v>
      </c>
      <c r="B78" s="10" t="s">
        <v>116</v>
      </c>
      <c r="C78" s="10" t="s">
        <v>116</v>
      </c>
      <c r="D78" s="3" t="s">
        <v>269</v>
      </c>
      <c r="E78" s="3" t="s">
        <v>123</v>
      </c>
      <c r="F78" s="3" t="s">
        <v>119</v>
      </c>
      <c r="G78" s="3" t="s">
        <v>119</v>
      </c>
      <c r="H78" s="3" t="s">
        <v>119</v>
      </c>
    </row>
    <row r="79" spans="1:8" x14ac:dyDescent="0.35">
      <c r="A79" s="13" t="s">
        <v>324</v>
      </c>
      <c r="B79" s="10" t="s">
        <v>116</v>
      </c>
      <c r="C79" s="10" t="s">
        <v>116</v>
      </c>
      <c r="D79" s="3" t="s">
        <v>325</v>
      </c>
      <c r="E79" s="3" t="s">
        <v>281</v>
      </c>
      <c r="F79" s="3" t="s">
        <v>325</v>
      </c>
      <c r="G79" s="3" t="s">
        <v>119</v>
      </c>
      <c r="H79" s="3" t="s">
        <v>119</v>
      </c>
    </row>
    <row r="80" spans="1:8" x14ac:dyDescent="0.35">
      <c r="A80" s="13" t="s">
        <v>326</v>
      </c>
      <c r="B80" s="10" t="s">
        <v>116</v>
      </c>
      <c r="C80" s="10" t="s">
        <v>116</v>
      </c>
      <c r="D80" s="3" t="s">
        <v>327</v>
      </c>
      <c r="E80" s="3" t="s">
        <v>328</v>
      </c>
      <c r="F80" s="3" t="s">
        <v>139</v>
      </c>
      <c r="G80" s="3" t="s">
        <v>129</v>
      </c>
      <c r="H80" s="3" t="s">
        <v>129</v>
      </c>
    </row>
    <row r="81" spans="1:8" x14ac:dyDescent="0.35">
      <c r="A81" s="13" t="s">
        <v>329</v>
      </c>
      <c r="B81" s="10" t="s">
        <v>116</v>
      </c>
      <c r="C81" s="10" t="s">
        <v>116</v>
      </c>
      <c r="D81" s="3" t="s">
        <v>330</v>
      </c>
      <c r="E81" s="3" t="s">
        <v>123</v>
      </c>
      <c r="F81" s="3" t="s">
        <v>139</v>
      </c>
      <c r="G81" s="3" t="s">
        <v>156</v>
      </c>
      <c r="H81" s="3" t="s">
        <v>119</v>
      </c>
    </row>
    <row r="82" spans="1:8" x14ac:dyDescent="0.35">
      <c r="A82" s="13" t="s">
        <v>331</v>
      </c>
      <c r="B82" s="10" t="s">
        <v>116</v>
      </c>
      <c r="C82" s="10" t="s">
        <v>116</v>
      </c>
      <c r="D82" s="3" t="s">
        <v>283</v>
      </c>
      <c r="E82" s="3" t="s">
        <v>222</v>
      </c>
      <c r="F82" s="3" t="s">
        <v>332</v>
      </c>
      <c r="G82" s="3" t="s">
        <v>333</v>
      </c>
      <c r="H82" s="3" t="s">
        <v>150</v>
      </c>
    </row>
    <row r="83" spans="1:8" x14ac:dyDescent="0.35">
      <c r="A83" s="13" t="s">
        <v>334</v>
      </c>
      <c r="B83" s="10" t="s">
        <v>116</v>
      </c>
      <c r="C83" s="10" t="s">
        <v>116</v>
      </c>
      <c r="D83" s="3" t="s">
        <v>201</v>
      </c>
      <c r="E83" s="3" t="s">
        <v>210</v>
      </c>
      <c r="F83" s="3" t="s">
        <v>335</v>
      </c>
      <c r="G83" s="3" t="s">
        <v>119</v>
      </c>
      <c r="H83" s="3" t="s">
        <v>150</v>
      </c>
    </row>
    <row r="84" spans="1:8" x14ac:dyDescent="0.35">
      <c r="A84" s="13" t="s">
        <v>336</v>
      </c>
      <c r="B84" s="10" t="s">
        <v>116</v>
      </c>
      <c r="C84" s="10" t="s">
        <v>116</v>
      </c>
      <c r="D84" s="3" t="s">
        <v>337</v>
      </c>
      <c r="E84" s="3" t="s">
        <v>338</v>
      </c>
      <c r="F84" s="3" t="s">
        <v>339</v>
      </c>
      <c r="G84" s="3" t="s">
        <v>119</v>
      </c>
      <c r="H84" s="3" t="s">
        <v>150</v>
      </c>
    </row>
    <row r="85" spans="1:8" x14ac:dyDescent="0.35">
      <c r="A85" s="13" t="s">
        <v>340</v>
      </c>
      <c r="B85" s="10" t="s">
        <v>116</v>
      </c>
      <c r="C85" s="10" t="s">
        <v>116</v>
      </c>
      <c r="D85" s="3" t="s">
        <v>341</v>
      </c>
      <c r="E85" s="3" t="s">
        <v>122</v>
      </c>
      <c r="F85" s="3" t="s">
        <v>342</v>
      </c>
      <c r="G85" s="3" t="s">
        <v>158</v>
      </c>
      <c r="H85" s="3" t="s">
        <v>119</v>
      </c>
    </row>
    <row r="86" spans="1:8" x14ac:dyDescent="0.35">
      <c r="A86" t="s">
        <v>109</v>
      </c>
      <c r="B86" s="10" t="s">
        <v>116</v>
      </c>
      <c r="C86" s="10" t="s">
        <v>116</v>
      </c>
      <c r="D86" s="3" t="s">
        <v>223</v>
      </c>
      <c r="E86" s="3" t="s">
        <v>120</v>
      </c>
      <c r="F86" s="3" t="s">
        <v>26</v>
      </c>
      <c r="G86" s="3" t="s">
        <v>364</v>
      </c>
      <c r="H86" s="3" t="s">
        <v>26</v>
      </c>
    </row>
    <row r="87" spans="1:8" x14ac:dyDescent="0.35">
      <c r="A87" t="s">
        <v>110</v>
      </c>
      <c r="B87" s="10" t="s">
        <v>116</v>
      </c>
      <c r="C87" s="10" t="s">
        <v>116</v>
      </c>
      <c r="D87" s="3" t="s">
        <v>223</v>
      </c>
      <c r="E87" s="3" t="s">
        <v>26</v>
      </c>
      <c r="F87" s="3" t="s">
        <v>26</v>
      </c>
      <c r="G87" s="3" t="s">
        <v>364</v>
      </c>
      <c r="H87" s="3" t="s">
        <v>26</v>
      </c>
    </row>
    <row r="88" spans="1:8" x14ac:dyDescent="0.35">
      <c r="A88" s="13" t="s">
        <v>343</v>
      </c>
      <c r="B88" s="10" t="s">
        <v>116</v>
      </c>
      <c r="C88" s="10" t="s">
        <v>116</v>
      </c>
      <c r="D88" s="3" t="s">
        <v>344</v>
      </c>
      <c r="E88" s="3" t="s">
        <v>376</v>
      </c>
      <c r="F88" s="3" t="s">
        <v>345</v>
      </c>
      <c r="G88" s="3" t="s">
        <v>178</v>
      </c>
      <c r="H88" s="3" t="s">
        <v>377</v>
      </c>
    </row>
    <row r="89" spans="1:8" x14ac:dyDescent="0.35">
      <c r="A89" s="13" t="s">
        <v>272</v>
      </c>
      <c r="B89" s="10" t="s">
        <v>116</v>
      </c>
      <c r="C89" s="10" t="s">
        <v>116</v>
      </c>
      <c r="D89" s="3" t="s">
        <v>273</v>
      </c>
      <c r="E89" s="3" t="s">
        <v>222</v>
      </c>
      <c r="F89" s="3" t="s">
        <v>274</v>
      </c>
      <c r="G89" s="3" t="s">
        <v>275</v>
      </c>
      <c r="H89" s="3" t="s">
        <v>150</v>
      </c>
    </row>
    <row r="90" spans="1:8" x14ac:dyDescent="0.35">
      <c r="A9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452D-5ABA-4FE8-A5BE-3282C24A2CF9}">
  <dimension ref="A1:P485"/>
  <sheetViews>
    <sheetView workbookViewId="0">
      <pane xSplit="4" ySplit="1" topLeftCell="M2" activePane="bottomRight" state="frozen"/>
      <selection pane="topRight" activeCell="D1" sqref="D1"/>
      <selection pane="bottomLeft" activeCell="A2" sqref="A2"/>
      <selection pane="bottomRight" activeCell="Q1" sqref="Q1:R1048576"/>
    </sheetView>
  </sheetViews>
  <sheetFormatPr baseColWidth="10" defaultColWidth="8.7265625" defaultRowHeight="14.5" x14ac:dyDescent="0.35"/>
  <cols>
    <col min="1" max="1" width="15.54296875" style="23" bestFit="1" customWidth="1"/>
    <col min="2" max="3" width="25.1796875" style="23" bestFit="1" customWidth="1"/>
    <col min="4" max="4" width="18.36328125" style="23" bestFit="1" customWidth="1"/>
    <col min="5" max="5" width="8.6328125" style="13" bestFit="1" customWidth="1"/>
    <col min="6" max="6" width="8.26953125" style="13" bestFit="1" customWidth="1"/>
    <col min="7" max="7" width="11.81640625" style="13" bestFit="1" customWidth="1"/>
    <col min="8" max="8" width="18.6328125" style="13" bestFit="1" customWidth="1"/>
    <col min="9" max="9" width="10.26953125" style="99" bestFit="1" customWidth="1"/>
    <col min="10" max="10" width="11.81640625" style="13" bestFit="1" customWidth="1"/>
    <col min="11" max="11" width="14.81640625" style="13" bestFit="1" customWidth="1"/>
    <col min="12" max="12" width="17.7265625" style="3" bestFit="1" customWidth="1"/>
    <col min="16" max="16" width="10.90625" style="3"/>
    <col min="17" max="16384" width="8.7265625" style="3"/>
  </cols>
  <sheetData>
    <row r="1" spans="1:16" s="85" customFormat="1" ht="16" customHeight="1" thickBot="1" x14ac:dyDescent="0.4">
      <c r="A1" s="83" t="s">
        <v>378</v>
      </c>
      <c r="B1" s="83" t="s">
        <v>0</v>
      </c>
      <c r="C1" s="83" t="s">
        <v>112</v>
      </c>
      <c r="D1" s="68" t="s">
        <v>379</v>
      </c>
      <c r="E1" s="84" t="s">
        <v>1</v>
      </c>
      <c r="F1" s="84" t="s">
        <v>2</v>
      </c>
      <c r="G1" s="84" t="s">
        <v>380</v>
      </c>
      <c r="H1" s="14" t="s">
        <v>714</v>
      </c>
      <c r="I1" s="98" t="s">
        <v>5</v>
      </c>
      <c r="J1" s="68" t="s">
        <v>11</v>
      </c>
      <c r="K1" s="68" t="s">
        <v>381</v>
      </c>
      <c r="L1" s="68" t="s">
        <v>4</v>
      </c>
      <c r="M1" s="1" t="s">
        <v>17</v>
      </c>
      <c r="N1" s="1" t="s">
        <v>18</v>
      </c>
      <c r="O1" s="1" t="s">
        <v>19</v>
      </c>
      <c r="P1" s="2" t="s">
        <v>728</v>
      </c>
    </row>
    <row r="2" spans="1:16" ht="15" thickBot="1" x14ac:dyDescent="0.4">
      <c r="A2" s="22" t="s">
        <v>383</v>
      </c>
      <c r="B2" s="22" t="s">
        <v>82</v>
      </c>
      <c r="C2" s="22" t="s">
        <v>82</v>
      </c>
      <c r="D2" s="23" t="s">
        <v>384</v>
      </c>
      <c r="E2" s="24">
        <v>14.011518273385295</v>
      </c>
      <c r="F2" s="25">
        <v>289</v>
      </c>
      <c r="G2" s="13">
        <v>2.4608978427565478</v>
      </c>
      <c r="H2" s="13">
        <v>2.6871672148837789E-2</v>
      </c>
      <c r="I2" s="99">
        <v>12.3</v>
      </c>
      <c r="J2" s="13">
        <v>1.0899051114393981</v>
      </c>
      <c r="K2" s="13">
        <f>J2-AVERAGE(J:J)</f>
        <v>-1.6042805249320353</v>
      </c>
      <c r="L2" s="3" t="s">
        <v>24</v>
      </c>
      <c r="M2">
        <v>0.24185066519791842</v>
      </c>
      <c r="N2">
        <v>-0.60435430964626058</v>
      </c>
      <c r="O2">
        <v>-0.14063424327778251</v>
      </c>
      <c r="P2" s="3" t="s">
        <v>727</v>
      </c>
    </row>
    <row r="3" spans="1:16" ht="15" thickBot="1" x14ac:dyDescent="0.4">
      <c r="A3" s="23" t="s">
        <v>386</v>
      </c>
      <c r="B3" s="23" t="s">
        <v>82</v>
      </c>
      <c r="C3" s="23" t="s">
        <v>82</v>
      </c>
      <c r="D3" s="23" t="s">
        <v>384</v>
      </c>
      <c r="E3" s="24">
        <v>23.228845362476033</v>
      </c>
      <c r="F3" s="13">
        <v>387</v>
      </c>
      <c r="G3" s="13">
        <v>2.5877109650189114</v>
      </c>
      <c r="H3" s="13">
        <v>0.15368479441120142</v>
      </c>
      <c r="I3" s="99">
        <v>12.3</v>
      </c>
      <c r="J3" s="13">
        <v>1.0899051114393981</v>
      </c>
      <c r="K3" s="13">
        <f t="shared" ref="K3:K66" si="0">J3-AVERAGE(J:J)</f>
        <v>-1.6042805249320353</v>
      </c>
      <c r="L3" s="3" t="s">
        <v>24</v>
      </c>
      <c r="M3">
        <v>0.24185066519791842</v>
      </c>
      <c r="N3">
        <v>-0.60435430964626058</v>
      </c>
      <c r="O3">
        <v>-0.14063424327778251</v>
      </c>
      <c r="P3" s="3" t="s">
        <v>727</v>
      </c>
    </row>
    <row r="4" spans="1:16" ht="15" thickBot="1" x14ac:dyDescent="0.4">
      <c r="A4" s="23" t="s">
        <v>387</v>
      </c>
      <c r="B4" s="23" t="s">
        <v>82</v>
      </c>
      <c r="C4" s="23" t="s">
        <v>82</v>
      </c>
      <c r="D4" s="23" t="s">
        <v>384</v>
      </c>
      <c r="E4" s="24">
        <v>27.483573380236397</v>
      </c>
      <c r="F4" s="13">
        <v>287</v>
      </c>
      <c r="G4" s="13">
        <v>2.4578818967339924</v>
      </c>
      <c r="H4" s="13">
        <v>2.3855726126282395E-2</v>
      </c>
      <c r="I4" s="99">
        <v>12.3</v>
      </c>
      <c r="J4" s="13">
        <v>1.0899051114393981</v>
      </c>
      <c r="K4" s="13">
        <f t="shared" si="0"/>
        <v>-1.6042805249320353</v>
      </c>
      <c r="L4" s="3" t="s">
        <v>24</v>
      </c>
      <c r="M4">
        <v>0.24185066519791842</v>
      </c>
      <c r="N4">
        <v>-0.60435430964626058</v>
      </c>
      <c r="O4">
        <v>-0.14063424327778251</v>
      </c>
      <c r="P4" s="3" t="s">
        <v>727</v>
      </c>
    </row>
    <row r="5" spans="1:16" ht="15" thickBot="1" x14ac:dyDescent="0.4">
      <c r="A5" s="23" t="s">
        <v>388</v>
      </c>
      <c r="B5" s="23" t="s">
        <v>82</v>
      </c>
      <c r="C5" s="23" t="s">
        <v>82</v>
      </c>
      <c r="D5" s="23" t="s">
        <v>384</v>
      </c>
      <c r="E5" s="26">
        <v>15.521963001913225</v>
      </c>
      <c r="G5" s="23"/>
      <c r="I5" s="99">
        <v>12.3</v>
      </c>
      <c r="J5" s="13">
        <v>1.0899051114393981</v>
      </c>
      <c r="K5" s="13">
        <f t="shared" si="0"/>
        <v>-1.6042805249320353</v>
      </c>
      <c r="L5" s="3" t="s">
        <v>24</v>
      </c>
      <c r="M5">
        <v>0.24185066519791842</v>
      </c>
      <c r="N5">
        <v>-0.60435430964626058</v>
      </c>
      <c r="O5">
        <v>-0.14063424327778251</v>
      </c>
      <c r="P5" s="3" t="s">
        <v>727</v>
      </c>
    </row>
    <row r="6" spans="1:16" s="34" customFormat="1" ht="15" thickBot="1" x14ac:dyDescent="0.4">
      <c r="A6" s="28" t="s">
        <v>389</v>
      </c>
      <c r="B6" s="28" t="s">
        <v>82</v>
      </c>
      <c r="C6" s="28" t="s">
        <v>82</v>
      </c>
      <c r="D6" s="23" t="s">
        <v>384</v>
      </c>
      <c r="E6" s="29">
        <v>19.753532344719602</v>
      </c>
      <c r="F6" s="27">
        <v>367</v>
      </c>
      <c r="G6" s="13">
        <v>2.5646660642520893</v>
      </c>
      <c r="H6" s="13">
        <v>0.13063989364437933</v>
      </c>
      <c r="I6" s="99">
        <v>12.3</v>
      </c>
      <c r="J6" s="13">
        <v>1.0899051114393981</v>
      </c>
      <c r="K6" s="13">
        <f t="shared" si="0"/>
        <v>-1.6042805249320353</v>
      </c>
      <c r="L6" s="3" t="s">
        <v>24</v>
      </c>
      <c r="M6">
        <v>0.24185066519791842</v>
      </c>
      <c r="N6">
        <v>-0.60435430964626058</v>
      </c>
      <c r="O6">
        <v>-0.14063424327778251</v>
      </c>
      <c r="P6" s="3" t="s">
        <v>727</v>
      </c>
    </row>
    <row r="7" spans="1:16" ht="15" thickBot="1" x14ac:dyDescent="0.4">
      <c r="A7" s="30">
        <v>9</v>
      </c>
      <c r="B7" s="30" t="s">
        <v>71</v>
      </c>
      <c r="C7" s="30" t="s">
        <v>71</v>
      </c>
      <c r="D7" s="23" t="s">
        <v>390</v>
      </c>
      <c r="E7" s="31">
        <v>17.728088466246668</v>
      </c>
      <c r="F7" s="32"/>
      <c r="I7" s="99">
        <v>1330</v>
      </c>
      <c r="J7" s="13">
        <v>3.1238516409670858</v>
      </c>
      <c r="K7" s="13">
        <f t="shared" si="0"/>
        <v>0.42966600459565241</v>
      </c>
      <c r="L7" s="3" t="s">
        <v>24</v>
      </c>
      <c r="M7">
        <v>-0.12288956035716181</v>
      </c>
      <c r="N7">
        <v>0.13909933488400839</v>
      </c>
      <c r="O7">
        <v>-0.37779152030383778</v>
      </c>
      <c r="P7" s="3" t="s">
        <v>726</v>
      </c>
    </row>
    <row r="8" spans="1:16" ht="15" thickBot="1" x14ac:dyDescent="0.4">
      <c r="A8" s="30">
        <v>10</v>
      </c>
      <c r="B8" s="30" t="s">
        <v>71</v>
      </c>
      <c r="C8" s="30" t="s">
        <v>71</v>
      </c>
      <c r="D8" s="23" t="s">
        <v>390</v>
      </c>
      <c r="E8" s="24">
        <v>19.429651350174396</v>
      </c>
      <c r="F8" s="32">
        <v>194</v>
      </c>
      <c r="G8" s="13">
        <v>2.287801729930226</v>
      </c>
      <c r="H8" s="13">
        <v>-0.14622444067748397</v>
      </c>
      <c r="I8" s="99">
        <v>1330</v>
      </c>
      <c r="J8" s="13">
        <v>3.1238516409670858</v>
      </c>
      <c r="K8" s="13">
        <f t="shared" si="0"/>
        <v>0.42966600459565241</v>
      </c>
      <c r="L8" s="3" t="s">
        <v>24</v>
      </c>
      <c r="M8">
        <v>-0.12288956035716181</v>
      </c>
      <c r="N8">
        <v>0.13909933488400839</v>
      </c>
      <c r="O8">
        <v>-0.37779152030383778</v>
      </c>
      <c r="P8" s="3" t="s">
        <v>726</v>
      </c>
    </row>
    <row r="9" spans="1:16" ht="15" thickBot="1" x14ac:dyDescent="0.4">
      <c r="A9" s="30">
        <v>11</v>
      </c>
      <c r="B9" s="30" t="s">
        <v>71</v>
      </c>
      <c r="C9" s="30" t="s">
        <v>71</v>
      </c>
      <c r="D9" s="23" t="s">
        <v>390</v>
      </c>
      <c r="E9" s="24">
        <v>18.954092326918175</v>
      </c>
      <c r="F9" s="32"/>
      <c r="I9" s="99">
        <v>1330</v>
      </c>
      <c r="J9" s="13">
        <v>3.1238516409670858</v>
      </c>
      <c r="K9" s="13">
        <f t="shared" si="0"/>
        <v>0.42966600459565241</v>
      </c>
      <c r="L9" s="3" t="s">
        <v>24</v>
      </c>
      <c r="M9">
        <v>-0.12288956035716181</v>
      </c>
      <c r="N9">
        <v>0.13909933488400839</v>
      </c>
      <c r="O9">
        <v>-0.37779152030383778</v>
      </c>
      <c r="P9" s="3" t="s">
        <v>726</v>
      </c>
    </row>
    <row r="10" spans="1:16" ht="15" thickBot="1" x14ac:dyDescent="0.4">
      <c r="A10" s="33">
        <v>12</v>
      </c>
      <c r="B10" s="33" t="s">
        <v>71</v>
      </c>
      <c r="C10" s="33" t="s">
        <v>71</v>
      </c>
      <c r="D10" s="23" t="s">
        <v>390</v>
      </c>
      <c r="E10" s="24">
        <v>16.959596325747107</v>
      </c>
      <c r="F10" s="34"/>
      <c r="I10" s="99">
        <v>1330</v>
      </c>
      <c r="J10" s="13">
        <v>3.1238516409670858</v>
      </c>
      <c r="K10" s="13">
        <f t="shared" si="0"/>
        <v>0.42966600459565241</v>
      </c>
      <c r="L10" s="3" t="s">
        <v>24</v>
      </c>
      <c r="M10">
        <v>-0.12288956035716181</v>
      </c>
      <c r="N10">
        <v>0.13909933488400839</v>
      </c>
      <c r="O10">
        <v>-0.37779152030383778</v>
      </c>
      <c r="P10" s="3" t="s">
        <v>726</v>
      </c>
    </row>
    <row r="11" spans="1:16" ht="15" thickBot="1" x14ac:dyDescent="0.4">
      <c r="A11" s="35">
        <v>11</v>
      </c>
      <c r="B11" s="35" t="s">
        <v>84</v>
      </c>
      <c r="C11" s="35" t="s">
        <v>84</v>
      </c>
      <c r="D11" s="23" t="s">
        <v>391</v>
      </c>
      <c r="E11" s="24">
        <v>20.911414234205871</v>
      </c>
      <c r="F11" s="36">
        <v>266</v>
      </c>
      <c r="G11" s="13">
        <v>2.424881636631067</v>
      </c>
      <c r="H11" s="13">
        <v>-9.1445339766429434E-3</v>
      </c>
      <c r="I11" s="99">
        <v>9320.5499999999993</v>
      </c>
      <c r="J11" s="13">
        <v>3.9694415405639982</v>
      </c>
      <c r="K11" s="13">
        <f t="shared" si="0"/>
        <v>1.2752559041925648</v>
      </c>
      <c r="L11" s="3" t="s">
        <v>38</v>
      </c>
      <c r="M11">
        <v>8.0978903665866353E-2</v>
      </c>
      <c r="N11">
        <v>-0.63650613812292844</v>
      </c>
      <c r="O11">
        <v>2.2993863374017209E-2</v>
      </c>
      <c r="P11" s="3" t="s">
        <v>726</v>
      </c>
    </row>
    <row r="12" spans="1:16" ht="15" thickBot="1" x14ac:dyDescent="0.4">
      <c r="A12" s="30">
        <v>12</v>
      </c>
      <c r="B12" s="30" t="s">
        <v>84</v>
      </c>
      <c r="C12" s="30" t="s">
        <v>84</v>
      </c>
      <c r="D12" s="23" t="s">
        <v>391</v>
      </c>
      <c r="E12" s="24">
        <v>19.795558994880803</v>
      </c>
      <c r="F12" s="32">
        <v>251</v>
      </c>
      <c r="G12" s="13">
        <v>2.399673721481038</v>
      </c>
      <c r="H12" s="13">
        <v>-3.4352449126672013E-2</v>
      </c>
      <c r="I12" s="99">
        <v>9320.5499999999993</v>
      </c>
      <c r="J12" s="13">
        <v>3.9694415405639982</v>
      </c>
      <c r="K12" s="13">
        <f t="shared" si="0"/>
        <v>1.2752559041925648</v>
      </c>
      <c r="L12" s="3" t="s">
        <v>38</v>
      </c>
      <c r="M12">
        <v>8.0978903665866353E-2</v>
      </c>
      <c r="N12">
        <v>-0.63650613812292844</v>
      </c>
      <c r="O12">
        <v>2.2993863374017209E-2</v>
      </c>
      <c r="P12" s="3" t="s">
        <v>726</v>
      </c>
    </row>
    <row r="13" spans="1:16" s="34" customFormat="1" ht="15" thickBot="1" x14ac:dyDescent="0.4">
      <c r="A13" s="33">
        <v>13</v>
      </c>
      <c r="B13" s="33" t="s">
        <v>84</v>
      </c>
      <c r="C13" s="33" t="s">
        <v>84</v>
      </c>
      <c r="D13" s="23" t="s">
        <v>391</v>
      </c>
      <c r="E13" s="26">
        <v>20.956730878108786</v>
      </c>
      <c r="F13" s="34">
        <v>320</v>
      </c>
      <c r="G13" s="13">
        <v>2.5051499783199058</v>
      </c>
      <c r="H13" s="13">
        <v>7.1123807712195841E-2</v>
      </c>
      <c r="I13" s="99">
        <v>9320.5499999999993</v>
      </c>
      <c r="J13" s="13">
        <v>3.9694415405639982</v>
      </c>
      <c r="K13" s="13">
        <f t="shared" si="0"/>
        <v>1.2752559041925648</v>
      </c>
      <c r="L13" s="3" t="s">
        <v>38</v>
      </c>
      <c r="M13">
        <v>8.0978903665866353E-2</v>
      </c>
      <c r="N13">
        <v>-0.63650613812292844</v>
      </c>
      <c r="O13">
        <v>2.2993863374017209E-2</v>
      </c>
      <c r="P13" s="3" t="s">
        <v>726</v>
      </c>
    </row>
    <row r="14" spans="1:16" ht="15" thickBot="1" x14ac:dyDescent="0.4">
      <c r="A14" s="30">
        <v>63445</v>
      </c>
      <c r="B14" s="30" t="s">
        <v>37</v>
      </c>
      <c r="C14" s="30" t="s">
        <v>37</v>
      </c>
      <c r="D14" s="23" t="s">
        <v>392</v>
      </c>
      <c r="E14" s="29">
        <v>14.632680098605189</v>
      </c>
      <c r="F14" s="32">
        <v>343</v>
      </c>
      <c r="G14" s="13">
        <v>2.5352941200427703</v>
      </c>
      <c r="H14" s="13">
        <v>0.10126794943506034</v>
      </c>
      <c r="I14" s="99">
        <v>100.38</v>
      </c>
      <c r="J14" s="13">
        <v>2.0016471913460383</v>
      </c>
      <c r="K14" s="13">
        <f t="shared" si="0"/>
        <v>-0.69253844502539508</v>
      </c>
      <c r="L14" s="3" t="s">
        <v>38</v>
      </c>
      <c r="M14">
        <v>0.21352237299781462</v>
      </c>
      <c r="N14">
        <v>-0.71863450970085485</v>
      </c>
      <c r="O14">
        <v>0.13903919841943924</v>
      </c>
      <c r="P14" s="3" t="s">
        <v>727</v>
      </c>
    </row>
    <row r="15" spans="1:16" s="32" customFormat="1" ht="15" thickBot="1" x14ac:dyDescent="0.4">
      <c r="A15" s="30">
        <v>68786</v>
      </c>
      <c r="B15" s="30" t="s">
        <v>37</v>
      </c>
      <c r="C15" s="30" t="s">
        <v>37</v>
      </c>
      <c r="D15" s="23" t="s">
        <v>392</v>
      </c>
      <c r="E15" s="29">
        <v>14.368923308835212</v>
      </c>
      <c r="F15" s="32">
        <v>375</v>
      </c>
      <c r="G15" s="13">
        <v>2.5740312677277188</v>
      </c>
      <c r="H15" s="13">
        <v>0.14000509712000886</v>
      </c>
      <c r="I15" s="99">
        <v>100.38</v>
      </c>
      <c r="J15" s="13">
        <v>2.0016471913460383</v>
      </c>
      <c r="K15" s="13">
        <f t="shared" si="0"/>
        <v>-0.69253844502539508</v>
      </c>
      <c r="L15" s="3" t="s">
        <v>38</v>
      </c>
      <c r="M15">
        <v>0.21352237299781462</v>
      </c>
      <c r="N15">
        <v>-0.71863450970085485</v>
      </c>
      <c r="O15">
        <v>0.13903919841943924</v>
      </c>
      <c r="P15" s="3" t="s">
        <v>727</v>
      </c>
    </row>
    <row r="16" spans="1:16" ht="15" thickBot="1" x14ac:dyDescent="0.4">
      <c r="A16" s="30">
        <v>65845</v>
      </c>
      <c r="B16" s="30" t="s">
        <v>37</v>
      </c>
      <c r="C16" s="30" t="s">
        <v>37</v>
      </c>
      <c r="D16" s="23" t="s">
        <v>392</v>
      </c>
      <c r="E16" s="31">
        <v>12.463846193359949</v>
      </c>
      <c r="F16" s="32">
        <v>382</v>
      </c>
      <c r="G16" s="13">
        <v>2.5820633629117089</v>
      </c>
      <c r="H16" s="13">
        <v>0.14803719230399892</v>
      </c>
      <c r="I16" s="99">
        <v>100.38</v>
      </c>
      <c r="J16" s="13">
        <v>2.0016471913460383</v>
      </c>
      <c r="K16" s="13">
        <f t="shared" si="0"/>
        <v>-0.69253844502539508</v>
      </c>
      <c r="L16" s="3" t="s">
        <v>38</v>
      </c>
      <c r="M16">
        <v>0.21352237299781462</v>
      </c>
      <c r="N16">
        <v>-0.71863450970085485</v>
      </c>
      <c r="O16">
        <v>0.13903919841943924</v>
      </c>
      <c r="P16" s="3" t="s">
        <v>727</v>
      </c>
    </row>
    <row r="17" spans="1:16" s="34" customFormat="1" ht="15" thickBot="1" x14ac:dyDescent="0.4">
      <c r="A17" s="33">
        <v>61918</v>
      </c>
      <c r="B17" s="33" t="s">
        <v>37</v>
      </c>
      <c r="C17" s="33" t="s">
        <v>37</v>
      </c>
      <c r="D17" s="23" t="s">
        <v>392</v>
      </c>
      <c r="E17" s="26">
        <v>14.287990260240765</v>
      </c>
      <c r="G17" s="13"/>
      <c r="H17" s="13"/>
      <c r="I17" s="99">
        <v>100.38</v>
      </c>
      <c r="J17" s="13">
        <v>2.0016471913460383</v>
      </c>
      <c r="K17" s="13">
        <f t="shared" si="0"/>
        <v>-0.69253844502539508</v>
      </c>
      <c r="L17" s="3" t="s">
        <v>38</v>
      </c>
      <c r="M17">
        <v>0.21352237299781462</v>
      </c>
      <c r="N17">
        <v>-0.71863450970085485</v>
      </c>
      <c r="O17">
        <v>0.13903919841943924</v>
      </c>
      <c r="P17" s="3" t="s">
        <v>727</v>
      </c>
    </row>
    <row r="18" spans="1:16" ht="15" thickBot="1" x14ac:dyDescent="0.4">
      <c r="A18" s="37">
        <v>56219</v>
      </c>
      <c r="B18" s="33" t="s">
        <v>37</v>
      </c>
      <c r="C18" s="33" t="s">
        <v>37</v>
      </c>
      <c r="D18" s="23" t="s">
        <v>392</v>
      </c>
      <c r="E18" s="13">
        <v>25.017461044618244</v>
      </c>
      <c r="F18" s="59">
        <v>296.5</v>
      </c>
      <c r="G18" s="13">
        <v>2.4720246977002813</v>
      </c>
      <c r="H18" s="13">
        <v>3.7998527092571344E-2</v>
      </c>
      <c r="I18" s="99">
        <v>100.38</v>
      </c>
      <c r="J18" s="13">
        <v>2.0016471913460383</v>
      </c>
      <c r="K18" s="13">
        <f t="shared" si="0"/>
        <v>-0.69253844502539508</v>
      </c>
      <c r="L18" s="3" t="s">
        <v>38</v>
      </c>
      <c r="M18">
        <v>0.21352237299781462</v>
      </c>
      <c r="N18">
        <v>-0.71863450970085485</v>
      </c>
      <c r="O18">
        <v>0.13903919841943924</v>
      </c>
      <c r="P18" s="3" t="s">
        <v>727</v>
      </c>
    </row>
    <row r="19" spans="1:16" ht="15" thickBot="1" x14ac:dyDescent="0.4">
      <c r="A19" s="38" t="s">
        <v>393</v>
      </c>
      <c r="B19" s="33" t="s">
        <v>37</v>
      </c>
      <c r="C19" s="33" t="s">
        <v>37</v>
      </c>
      <c r="D19" s="23" t="s">
        <v>392</v>
      </c>
      <c r="E19" s="13">
        <v>27.60691755788838</v>
      </c>
      <c r="F19" s="59">
        <v>344.5</v>
      </c>
      <c r="G19" s="13">
        <v>2.5371892262436444</v>
      </c>
      <c r="H19" s="13">
        <v>0.10316305563593442</v>
      </c>
      <c r="I19" s="99">
        <v>100.38</v>
      </c>
      <c r="J19" s="13">
        <v>2.0016471913460383</v>
      </c>
      <c r="K19" s="13">
        <f t="shared" si="0"/>
        <v>-0.69253844502539508</v>
      </c>
      <c r="L19" s="3" t="s">
        <v>38</v>
      </c>
      <c r="M19">
        <v>0.21352237299781462</v>
      </c>
      <c r="N19">
        <v>-0.71863450970085485</v>
      </c>
      <c r="O19">
        <v>0.13903919841943924</v>
      </c>
      <c r="P19" s="3" t="s">
        <v>727</v>
      </c>
    </row>
    <row r="20" spans="1:16" ht="15" thickBot="1" x14ac:dyDescent="0.4">
      <c r="A20" s="38" t="s">
        <v>394</v>
      </c>
      <c r="B20" s="33" t="s">
        <v>37</v>
      </c>
      <c r="C20" s="33" t="s">
        <v>37</v>
      </c>
      <c r="D20" s="23" t="s">
        <v>392</v>
      </c>
      <c r="E20" s="13">
        <v>27.530371092316479</v>
      </c>
      <c r="F20" s="59">
        <v>336</v>
      </c>
      <c r="G20" s="13">
        <v>2.5263392773898441</v>
      </c>
      <c r="H20" s="13">
        <v>9.2313106782134113E-2</v>
      </c>
      <c r="I20" s="99">
        <v>100.38</v>
      </c>
      <c r="J20" s="13">
        <v>2.0016471913460383</v>
      </c>
      <c r="K20" s="13">
        <f t="shared" si="0"/>
        <v>-0.69253844502539508</v>
      </c>
      <c r="L20" s="3" t="s">
        <v>38</v>
      </c>
      <c r="M20">
        <v>0.21352237299781462</v>
      </c>
      <c r="N20">
        <v>-0.71863450970085485</v>
      </c>
      <c r="O20">
        <v>0.13903919841943924</v>
      </c>
      <c r="P20" s="3" t="s">
        <v>727</v>
      </c>
    </row>
    <row r="21" spans="1:16" ht="15" thickBot="1" x14ac:dyDescent="0.4">
      <c r="A21" s="38" t="s">
        <v>395</v>
      </c>
      <c r="B21" s="33" t="s">
        <v>37</v>
      </c>
      <c r="C21" s="33" t="s">
        <v>37</v>
      </c>
      <c r="D21" s="23" t="s">
        <v>392</v>
      </c>
      <c r="E21" s="13">
        <v>28.136329993180929</v>
      </c>
      <c r="F21" s="59">
        <v>338</v>
      </c>
      <c r="G21" s="13">
        <v>2.5289167002776547</v>
      </c>
      <c r="H21" s="13">
        <v>9.4890529669944712E-2</v>
      </c>
      <c r="I21" s="99">
        <v>100.38</v>
      </c>
      <c r="J21" s="13">
        <v>2.0016471913460383</v>
      </c>
      <c r="K21" s="13">
        <f t="shared" si="0"/>
        <v>-0.69253844502539508</v>
      </c>
      <c r="L21" s="3" t="s">
        <v>38</v>
      </c>
      <c r="M21">
        <v>0.21352237299781462</v>
      </c>
      <c r="N21">
        <v>-0.71863450970085485</v>
      </c>
      <c r="O21">
        <v>0.13903919841943924</v>
      </c>
      <c r="P21" s="3" t="s">
        <v>727</v>
      </c>
    </row>
    <row r="22" spans="1:16" ht="15" thickBot="1" x14ac:dyDescent="0.4">
      <c r="A22" s="38" t="s">
        <v>396</v>
      </c>
      <c r="B22" s="33" t="s">
        <v>37</v>
      </c>
      <c r="C22" s="33" t="s">
        <v>37</v>
      </c>
      <c r="D22" s="23" t="s">
        <v>392</v>
      </c>
      <c r="E22" s="13">
        <v>28.230109660878316</v>
      </c>
      <c r="F22" s="59">
        <v>329.5</v>
      </c>
      <c r="G22" s="13">
        <v>2.5178554189300288</v>
      </c>
      <c r="H22" s="13">
        <v>8.3829248322318861E-2</v>
      </c>
      <c r="I22" s="99">
        <v>100.38</v>
      </c>
      <c r="J22" s="13">
        <v>2.0016471913460383</v>
      </c>
      <c r="K22" s="13">
        <f t="shared" si="0"/>
        <v>-0.69253844502539508</v>
      </c>
      <c r="L22" s="3" t="s">
        <v>38</v>
      </c>
      <c r="M22">
        <v>0.21352237299781462</v>
      </c>
      <c r="N22">
        <v>-0.71863450970085485</v>
      </c>
      <c r="O22">
        <v>0.13903919841943924</v>
      </c>
      <c r="P22" s="3" t="s">
        <v>727</v>
      </c>
    </row>
    <row r="23" spans="1:16" ht="15" thickBot="1" x14ac:dyDescent="0.4">
      <c r="A23" s="38" t="s">
        <v>397</v>
      </c>
      <c r="B23" s="33" t="s">
        <v>37</v>
      </c>
      <c r="C23" s="33" t="s">
        <v>37</v>
      </c>
      <c r="D23" s="23" t="s">
        <v>392</v>
      </c>
      <c r="E23" s="13">
        <v>27.925110567804992</v>
      </c>
      <c r="F23" s="59">
        <v>368</v>
      </c>
      <c r="G23" s="13">
        <v>2.5658478186735176</v>
      </c>
      <c r="H23" s="13">
        <v>0.13182164806580765</v>
      </c>
      <c r="I23" s="99">
        <v>100.38</v>
      </c>
      <c r="J23" s="13">
        <v>2.0016471913460383</v>
      </c>
      <c r="K23" s="13">
        <f t="shared" si="0"/>
        <v>-0.69253844502539508</v>
      </c>
      <c r="L23" s="3" t="s">
        <v>38</v>
      </c>
      <c r="M23">
        <v>0.21352237299781462</v>
      </c>
      <c r="N23">
        <v>-0.71863450970085485</v>
      </c>
      <c r="O23">
        <v>0.13903919841943924</v>
      </c>
      <c r="P23" s="3" t="s">
        <v>727</v>
      </c>
    </row>
    <row r="24" spans="1:16" ht="15" thickBot="1" x14ac:dyDescent="0.4">
      <c r="A24" s="38" t="s">
        <v>398</v>
      </c>
      <c r="B24" s="33" t="s">
        <v>37</v>
      </c>
      <c r="C24" s="33" t="s">
        <v>37</v>
      </c>
      <c r="D24" s="23" t="s">
        <v>392</v>
      </c>
      <c r="E24" s="13">
        <v>28.635553509025122</v>
      </c>
      <c r="F24" s="59">
        <v>379</v>
      </c>
      <c r="G24" s="13">
        <v>2.5786392099680722</v>
      </c>
      <c r="H24" s="13">
        <v>0.14461303936036218</v>
      </c>
      <c r="I24" s="99">
        <v>100.38</v>
      </c>
      <c r="J24" s="13">
        <v>2.0016471913460383</v>
      </c>
      <c r="K24" s="13">
        <f t="shared" si="0"/>
        <v>-0.69253844502539508</v>
      </c>
      <c r="L24" s="3" t="s">
        <v>38</v>
      </c>
      <c r="M24">
        <v>0.21352237299781462</v>
      </c>
      <c r="N24">
        <v>-0.71863450970085485</v>
      </c>
      <c r="O24">
        <v>0.13903919841943924</v>
      </c>
      <c r="P24" s="3" t="s">
        <v>727</v>
      </c>
    </row>
    <row r="25" spans="1:16" s="32" customFormat="1" ht="15" thickBot="1" x14ac:dyDescent="0.4">
      <c r="A25" s="38" t="s">
        <v>399</v>
      </c>
      <c r="B25" s="33" t="s">
        <v>37</v>
      </c>
      <c r="C25" s="33" t="s">
        <v>37</v>
      </c>
      <c r="D25" s="23" t="s">
        <v>392</v>
      </c>
      <c r="E25" s="32">
        <v>28.408091249675469</v>
      </c>
      <c r="F25" s="60">
        <v>414.5</v>
      </c>
      <c r="G25" s="13">
        <v>2.6175245348862926</v>
      </c>
      <c r="H25" s="13">
        <v>0.18349836427858257</v>
      </c>
      <c r="I25" s="99">
        <v>100.38</v>
      </c>
      <c r="J25" s="13">
        <v>2.0016471913460383</v>
      </c>
      <c r="K25" s="13">
        <f t="shared" si="0"/>
        <v>-0.69253844502539508</v>
      </c>
      <c r="L25" s="3" t="s">
        <v>38</v>
      </c>
      <c r="M25">
        <v>0.21352237299781462</v>
      </c>
      <c r="N25">
        <v>-0.71863450970085485</v>
      </c>
      <c r="O25">
        <v>0.13903919841943924</v>
      </c>
      <c r="P25" s="3" t="s">
        <v>727</v>
      </c>
    </row>
    <row r="26" spans="1:16" s="34" customFormat="1" ht="15" thickBot="1" x14ac:dyDescent="0.4">
      <c r="A26" s="38" t="s">
        <v>400</v>
      </c>
      <c r="B26" s="33" t="s">
        <v>37</v>
      </c>
      <c r="C26" s="33" t="s">
        <v>37</v>
      </c>
      <c r="D26" s="23" t="s">
        <v>392</v>
      </c>
      <c r="E26" s="34">
        <v>13.933188300314825</v>
      </c>
      <c r="F26" s="59">
        <v>320.5</v>
      </c>
      <c r="G26" s="13">
        <v>2.5058280338548364</v>
      </c>
      <c r="H26" s="13">
        <v>7.1801863247126452E-2</v>
      </c>
      <c r="I26" s="99">
        <v>100.38</v>
      </c>
      <c r="J26" s="13">
        <v>2.0016471913460383</v>
      </c>
      <c r="K26" s="13">
        <f t="shared" si="0"/>
        <v>-0.69253844502539508</v>
      </c>
      <c r="L26" s="3" t="s">
        <v>38</v>
      </c>
      <c r="M26">
        <v>0.21352237299781462</v>
      </c>
      <c r="N26">
        <v>-0.71863450970085485</v>
      </c>
      <c r="O26">
        <v>0.13903919841943924</v>
      </c>
      <c r="P26" s="3" t="s">
        <v>727</v>
      </c>
    </row>
    <row r="27" spans="1:16" ht="15" thickBot="1" x14ac:dyDescent="0.4">
      <c r="A27" s="38" t="s">
        <v>401</v>
      </c>
      <c r="B27" s="33" t="s">
        <v>37</v>
      </c>
      <c r="C27" s="33" t="s">
        <v>37</v>
      </c>
      <c r="D27" s="23" t="s">
        <v>392</v>
      </c>
      <c r="E27" s="13">
        <v>26.79268660528481</v>
      </c>
      <c r="F27" s="59">
        <v>347</v>
      </c>
      <c r="G27" s="13">
        <v>2.5403294747908736</v>
      </c>
      <c r="H27" s="13">
        <v>0.10630330418316358</v>
      </c>
      <c r="I27" s="99">
        <v>100.38</v>
      </c>
      <c r="J27" s="13">
        <v>2.0016471913460383</v>
      </c>
      <c r="K27" s="13">
        <f t="shared" si="0"/>
        <v>-0.69253844502539508</v>
      </c>
      <c r="L27" s="3" t="s">
        <v>38</v>
      </c>
      <c r="M27">
        <v>0.21352237299781462</v>
      </c>
      <c r="N27">
        <v>-0.71863450970085485</v>
      </c>
      <c r="O27">
        <v>0.13903919841943924</v>
      </c>
      <c r="P27" s="3" t="s">
        <v>727</v>
      </c>
    </row>
    <row r="28" spans="1:16" ht="15" thickBot="1" x14ac:dyDescent="0.4">
      <c r="A28" s="38" t="s">
        <v>402</v>
      </c>
      <c r="B28" s="33" t="s">
        <v>37</v>
      </c>
      <c r="C28" s="33" t="s">
        <v>37</v>
      </c>
      <c r="D28" s="23" t="s">
        <v>392</v>
      </c>
      <c r="E28" s="13">
        <v>28.367642857666734</v>
      </c>
      <c r="F28" s="59">
        <v>337</v>
      </c>
      <c r="G28" s="13">
        <v>2.5276299008713385</v>
      </c>
      <c r="H28" s="13">
        <v>9.360373026362856E-2</v>
      </c>
      <c r="I28" s="99">
        <v>100.38</v>
      </c>
      <c r="J28" s="13">
        <v>2.0016471913460383</v>
      </c>
      <c r="K28" s="13">
        <f t="shared" si="0"/>
        <v>-0.69253844502539508</v>
      </c>
      <c r="L28" s="3" t="s">
        <v>38</v>
      </c>
      <c r="M28">
        <v>0.21352237299781462</v>
      </c>
      <c r="N28">
        <v>-0.71863450970085485</v>
      </c>
      <c r="O28">
        <v>0.13903919841943924</v>
      </c>
      <c r="P28" s="3" t="s">
        <v>727</v>
      </c>
    </row>
    <row r="29" spans="1:16" s="34" customFormat="1" ht="15" thickBot="1" x14ac:dyDescent="0.4">
      <c r="A29" s="38" t="s">
        <v>403</v>
      </c>
      <c r="B29" s="33" t="s">
        <v>37</v>
      </c>
      <c r="C29" s="33" t="s">
        <v>37</v>
      </c>
      <c r="D29" s="23" t="s">
        <v>392</v>
      </c>
      <c r="E29" s="34">
        <v>27.711101061415484</v>
      </c>
      <c r="F29" s="59">
        <v>314</v>
      </c>
      <c r="G29" s="13">
        <v>2.4969296480732148</v>
      </c>
      <c r="H29" s="13">
        <v>6.2903477465504842E-2</v>
      </c>
      <c r="I29" s="99">
        <v>100.38</v>
      </c>
      <c r="J29" s="13">
        <v>2.0016471913460383</v>
      </c>
      <c r="K29" s="13">
        <f t="shared" si="0"/>
        <v>-0.69253844502539508</v>
      </c>
      <c r="L29" s="3" t="s">
        <v>38</v>
      </c>
      <c r="M29">
        <v>0.21352237299781462</v>
      </c>
      <c r="N29">
        <v>-0.71863450970085485</v>
      </c>
      <c r="O29">
        <v>0.13903919841943924</v>
      </c>
      <c r="P29" s="3" t="s">
        <v>727</v>
      </c>
    </row>
    <row r="30" spans="1:16" s="32" customFormat="1" ht="15" thickBot="1" x14ac:dyDescent="0.4">
      <c r="A30" s="38" t="s">
        <v>403</v>
      </c>
      <c r="B30" s="33" t="s">
        <v>37</v>
      </c>
      <c r="C30" s="33" t="s">
        <v>37</v>
      </c>
      <c r="D30" s="23" t="s">
        <v>392</v>
      </c>
      <c r="E30" s="32">
        <v>27.955117740309593</v>
      </c>
      <c r="F30" s="59">
        <v>333</v>
      </c>
      <c r="G30" s="13">
        <v>2.5224442335063197</v>
      </c>
      <c r="H30" s="13">
        <v>8.8418062898609762E-2</v>
      </c>
      <c r="I30" s="99">
        <v>100.38</v>
      </c>
      <c r="J30" s="13">
        <v>2.0016471913460383</v>
      </c>
      <c r="K30" s="13">
        <f t="shared" si="0"/>
        <v>-0.69253844502539508</v>
      </c>
      <c r="L30" s="3" t="s">
        <v>38</v>
      </c>
      <c r="M30">
        <v>0.21352237299781462</v>
      </c>
      <c r="N30">
        <v>-0.71863450970085485</v>
      </c>
      <c r="O30">
        <v>0.13903919841943924</v>
      </c>
      <c r="P30" s="3" t="s">
        <v>727</v>
      </c>
    </row>
    <row r="31" spans="1:16" ht="15" thickBot="1" x14ac:dyDescent="0.4">
      <c r="A31" s="38" t="s">
        <v>404</v>
      </c>
      <c r="B31" s="33" t="s">
        <v>37</v>
      </c>
      <c r="C31" s="33" t="s">
        <v>37</v>
      </c>
      <c r="D31" s="23" t="s">
        <v>392</v>
      </c>
      <c r="E31" s="13">
        <v>27.531988875335436</v>
      </c>
      <c r="F31" s="59">
        <v>287.5</v>
      </c>
      <c r="G31" s="13">
        <v>2.4586378490256493</v>
      </c>
      <c r="H31" s="13">
        <v>2.461167841793932E-2</v>
      </c>
      <c r="I31" s="99">
        <v>100.38</v>
      </c>
      <c r="J31" s="13">
        <v>2.0016471913460383</v>
      </c>
      <c r="K31" s="13">
        <f t="shared" si="0"/>
        <v>-0.69253844502539508</v>
      </c>
      <c r="L31" s="3" t="s">
        <v>38</v>
      </c>
      <c r="M31">
        <v>0.21352237299781462</v>
      </c>
      <c r="N31">
        <v>-0.71863450970085485</v>
      </c>
      <c r="O31">
        <v>0.13903919841943924</v>
      </c>
      <c r="P31" s="3" t="s">
        <v>727</v>
      </c>
    </row>
    <row r="32" spans="1:16" s="34" customFormat="1" ht="15" thickBot="1" x14ac:dyDescent="0.4">
      <c r="A32" s="38" t="s">
        <v>405</v>
      </c>
      <c r="B32" s="33" t="s">
        <v>37</v>
      </c>
      <c r="C32" s="33" t="s">
        <v>37</v>
      </c>
      <c r="D32" s="23" t="s">
        <v>392</v>
      </c>
      <c r="E32" s="34">
        <v>26.114191398981657</v>
      </c>
      <c r="F32" s="59">
        <v>341.5</v>
      </c>
      <c r="G32" s="13">
        <v>2.5333907080175515</v>
      </c>
      <c r="H32" s="13">
        <v>9.9364537409841525E-2</v>
      </c>
      <c r="I32" s="99">
        <v>100.38</v>
      </c>
      <c r="J32" s="13">
        <v>2.0016471913460383</v>
      </c>
      <c r="K32" s="13">
        <f t="shared" si="0"/>
        <v>-0.69253844502539508</v>
      </c>
      <c r="L32" s="3" t="s">
        <v>38</v>
      </c>
      <c r="M32">
        <v>0.21352237299781462</v>
      </c>
      <c r="N32">
        <v>-0.71863450970085485</v>
      </c>
      <c r="O32">
        <v>0.13903919841943924</v>
      </c>
      <c r="P32" s="3" t="s">
        <v>727</v>
      </c>
    </row>
    <row r="33" spans="1:16" ht="15" thickBot="1" x14ac:dyDescent="0.4">
      <c r="A33" s="38" t="s">
        <v>406</v>
      </c>
      <c r="B33" s="33" t="s">
        <v>37</v>
      </c>
      <c r="C33" s="33" t="s">
        <v>37</v>
      </c>
      <c r="D33" s="23" t="s">
        <v>392</v>
      </c>
      <c r="E33" s="13">
        <v>28.731927335261226</v>
      </c>
      <c r="F33" s="60">
        <v>328.5</v>
      </c>
      <c r="G33" s="13">
        <v>2.5165353738957994</v>
      </c>
      <c r="H33" s="13">
        <v>8.2509203288089417E-2</v>
      </c>
      <c r="I33" s="99">
        <v>100.38</v>
      </c>
      <c r="J33" s="13">
        <v>2.0016471913460383</v>
      </c>
      <c r="K33" s="13">
        <f t="shared" si="0"/>
        <v>-0.69253844502539508</v>
      </c>
      <c r="L33" s="3" t="s">
        <v>38</v>
      </c>
      <c r="M33">
        <v>0.21352237299781462</v>
      </c>
      <c r="N33">
        <v>-0.71863450970085485</v>
      </c>
      <c r="O33">
        <v>0.13903919841943924</v>
      </c>
      <c r="P33" s="3" t="s">
        <v>727</v>
      </c>
    </row>
    <row r="34" spans="1:16" ht="15" thickBot="1" x14ac:dyDescent="0.4">
      <c r="A34" s="38" t="s">
        <v>407</v>
      </c>
      <c r="B34" s="33" t="s">
        <v>37</v>
      </c>
      <c r="C34" s="33" t="s">
        <v>37</v>
      </c>
      <c r="D34" s="23" t="s">
        <v>392</v>
      </c>
      <c r="E34" s="13">
        <v>27.359087148784319</v>
      </c>
      <c r="F34" s="59">
        <v>319.5</v>
      </c>
      <c r="G34" s="13">
        <v>2.504470862494419</v>
      </c>
      <c r="H34" s="13">
        <v>7.0444691886708988E-2</v>
      </c>
      <c r="I34" s="99">
        <v>100.38</v>
      </c>
      <c r="J34" s="13">
        <v>2.0016471913460383</v>
      </c>
      <c r="K34" s="13">
        <f t="shared" si="0"/>
        <v>-0.69253844502539508</v>
      </c>
      <c r="L34" s="3" t="s">
        <v>38</v>
      </c>
      <c r="M34">
        <v>0.21352237299781462</v>
      </c>
      <c r="N34">
        <v>-0.71863450970085485</v>
      </c>
      <c r="O34">
        <v>0.13903919841943924</v>
      </c>
      <c r="P34" s="3" t="s">
        <v>727</v>
      </c>
    </row>
    <row r="35" spans="1:16" ht="15" thickBot="1" x14ac:dyDescent="0.4">
      <c r="A35" s="38" t="s">
        <v>408</v>
      </c>
      <c r="B35" s="33" t="s">
        <v>37</v>
      </c>
      <c r="C35" s="33" t="s">
        <v>37</v>
      </c>
      <c r="D35" s="23" t="s">
        <v>392</v>
      </c>
      <c r="E35" s="13">
        <v>28.39072422149437</v>
      </c>
      <c r="F35" s="59">
        <v>349</v>
      </c>
      <c r="G35" s="13">
        <v>2.5428254269591797</v>
      </c>
      <c r="H35" s="13">
        <v>0.1087992563514697</v>
      </c>
      <c r="I35" s="99">
        <v>100.38</v>
      </c>
      <c r="J35" s="13">
        <v>2.0016471913460383</v>
      </c>
      <c r="K35" s="13">
        <f t="shared" si="0"/>
        <v>-0.69253844502539508</v>
      </c>
      <c r="L35" s="3" t="s">
        <v>38</v>
      </c>
      <c r="M35">
        <v>0.21352237299781462</v>
      </c>
      <c r="N35">
        <v>-0.71863450970085485</v>
      </c>
      <c r="O35">
        <v>0.13903919841943924</v>
      </c>
      <c r="P35" s="3" t="s">
        <v>727</v>
      </c>
    </row>
    <row r="36" spans="1:16" ht="15" thickBot="1" x14ac:dyDescent="0.4">
      <c r="A36" s="39" t="s">
        <v>409</v>
      </c>
      <c r="B36" s="33" t="s">
        <v>37</v>
      </c>
      <c r="C36" s="33" t="s">
        <v>37</v>
      </c>
      <c r="D36" s="23" t="s">
        <v>392</v>
      </c>
      <c r="E36" s="13">
        <v>26.612608114824631</v>
      </c>
      <c r="F36" s="59">
        <v>373.5</v>
      </c>
      <c r="G36" s="13">
        <v>2.5722906061514177</v>
      </c>
      <c r="H36" s="13">
        <v>0.13826443554370771</v>
      </c>
      <c r="I36" s="99">
        <v>100.38</v>
      </c>
      <c r="J36" s="13">
        <v>2.0016471913460383</v>
      </c>
      <c r="K36" s="13">
        <f t="shared" si="0"/>
        <v>-0.69253844502539508</v>
      </c>
      <c r="L36" s="3" t="s">
        <v>38</v>
      </c>
      <c r="M36">
        <v>0.21352237299781462</v>
      </c>
      <c r="N36">
        <v>-0.71863450970085485</v>
      </c>
      <c r="O36">
        <v>0.13903919841943924</v>
      </c>
      <c r="P36" s="3" t="s">
        <v>727</v>
      </c>
    </row>
    <row r="37" spans="1:16" ht="15" thickBot="1" x14ac:dyDescent="0.4">
      <c r="A37" s="37" t="s">
        <v>410</v>
      </c>
      <c r="B37" s="33" t="s">
        <v>37</v>
      </c>
      <c r="C37" s="33" t="s">
        <v>37</v>
      </c>
      <c r="D37" s="23" t="s">
        <v>392</v>
      </c>
      <c r="E37" s="13">
        <v>28.188023358380224</v>
      </c>
      <c r="F37" s="60">
        <v>381.5</v>
      </c>
      <c r="G37" s="13">
        <v>2.5814945422908995</v>
      </c>
      <c r="H37" s="13">
        <v>0.14746837168318949</v>
      </c>
      <c r="I37" s="99">
        <v>100.38</v>
      </c>
      <c r="J37" s="13">
        <v>2.0016471913460383</v>
      </c>
      <c r="K37" s="13">
        <f t="shared" si="0"/>
        <v>-0.69253844502539508</v>
      </c>
      <c r="L37" s="3" t="s">
        <v>38</v>
      </c>
      <c r="M37">
        <v>0.21352237299781462</v>
      </c>
      <c r="N37">
        <v>-0.71863450970085485</v>
      </c>
      <c r="O37">
        <v>0.13903919841943924</v>
      </c>
      <c r="P37" s="3" t="s">
        <v>727</v>
      </c>
    </row>
    <row r="38" spans="1:16" ht="15" thickBot="1" x14ac:dyDescent="0.4">
      <c r="A38" s="38" t="s">
        <v>411</v>
      </c>
      <c r="B38" s="33" t="s">
        <v>37</v>
      </c>
      <c r="C38" s="33" t="s">
        <v>37</v>
      </c>
      <c r="D38" s="23" t="s">
        <v>392</v>
      </c>
      <c r="E38" s="13">
        <v>26.813856072346304</v>
      </c>
      <c r="F38" s="59">
        <v>314.5</v>
      </c>
      <c r="G38" s="13">
        <v>2.4976206497812878</v>
      </c>
      <c r="H38" s="13">
        <v>6.3594479173577856E-2</v>
      </c>
      <c r="I38" s="99">
        <v>100.38</v>
      </c>
      <c r="J38" s="13">
        <v>2.0016471913460383</v>
      </c>
      <c r="K38" s="13">
        <f t="shared" si="0"/>
        <v>-0.69253844502539508</v>
      </c>
      <c r="L38" s="3" t="s">
        <v>38</v>
      </c>
      <c r="M38">
        <v>0.21352237299781462</v>
      </c>
      <c r="N38">
        <v>-0.71863450970085485</v>
      </c>
      <c r="O38">
        <v>0.13903919841943924</v>
      </c>
      <c r="P38" s="3" t="s">
        <v>727</v>
      </c>
    </row>
    <row r="39" spans="1:16" ht="15" thickBot="1" x14ac:dyDescent="0.4">
      <c r="A39" s="38" t="s">
        <v>412</v>
      </c>
      <c r="B39" s="33" t="s">
        <v>37</v>
      </c>
      <c r="C39" s="33" t="s">
        <v>37</v>
      </c>
      <c r="D39" s="23" t="s">
        <v>392</v>
      </c>
      <c r="E39" s="13">
        <v>25.459326565364456</v>
      </c>
      <c r="F39" s="60">
        <v>357.5</v>
      </c>
      <c r="G39" s="13">
        <v>2.5532760461370994</v>
      </c>
      <c r="H39" s="13">
        <v>0.11924987552938937</v>
      </c>
      <c r="I39" s="99">
        <v>100.38</v>
      </c>
      <c r="J39" s="13">
        <v>2.0016471913460383</v>
      </c>
      <c r="K39" s="13">
        <f t="shared" si="0"/>
        <v>-0.69253844502539508</v>
      </c>
      <c r="L39" s="3" t="s">
        <v>38</v>
      </c>
      <c r="M39">
        <v>0.21352237299781462</v>
      </c>
      <c r="N39">
        <v>-0.71863450970085485</v>
      </c>
      <c r="O39">
        <v>0.13903919841943924</v>
      </c>
      <c r="P39" s="3" t="s">
        <v>727</v>
      </c>
    </row>
    <row r="40" spans="1:16" s="32" customFormat="1" ht="15" thickBot="1" x14ac:dyDescent="0.4">
      <c r="A40" s="38" t="s">
        <v>413</v>
      </c>
      <c r="B40" s="33" t="s">
        <v>37</v>
      </c>
      <c r="C40" s="33" t="s">
        <v>37</v>
      </c>
      <c r="D40" s="23" t="s">
        <v>392</v>
      </c>
      <c r="E40" s="32">
        <v>26.316485373734334</v>
      </c>
      <c r="F40" s="59">
        <v>337.5</v>
      </c>
      <c r="G40" s="13">
        <v>2.5282737771670436</v>
      </c>
      <c r="H40" s="13">
        <v>9.4247606559333619E-2</v>
      </c>
      <c r="I40" s="99">
        <v>100.38</v>
      </c>
      <c r="J40" s="13">
        <v>2.0016471913460383</v>
      </c>
      <c r="K40" s="13">
        <f t="shared" si="0"/>
        <v>-0.69253844502539508</v>
      </c>
      <c r="L40" s="3" t="s">
        <v>38</v>
      </c>
      <c r="M40">
        <v>0.21352237299781462</v>
      </c>
      <c r="N40">
        <v>-0.71863450970085485</v>
      </c>
      <c r="O40">
        <v>0.13903919841943924</v>
      </c>
      <c r="P40" s="3" t="s">
        <v>727</v>
      </c>
    </row>
    <row r="41" spans="1:16" ht="15" thickBot="1" x14ac:dyDescent="0.4">
      <c r="A41" s="40" t="s">
        <v>414</v>
      </c>
      <c r="B41" s="33" t="s">
        <v>37</v>
      </c>
      <c r="C41" s="33" t="s">
        <v>37</v>
      </c>
      <c r="D41" s="23" t="s">
        <v>392</v>
      </c>
      <c r="E41" s="13">
        <v>26.180311507294206</v>
      </c>
      <c r="F41" s="59">
        <v>399</v>
      </c>
      <c r="G41" s="13">
        <v>2.6009728956867484</v>
      </c>
      <c r="H41" s="13">
        <v>0.1669467250790384</v>
      </c>
      <c r="I41" s="99">
        <v>100.38</v>
      </c>
      <c r="J41" s="13">
        <v>2.0016471913460383</v>
      </c>
      <c r="K41" s="13">
        <f t="shared" si="0"/>
        <v>-0.69253844502539508</v>
      </c>
      <c r="L41" s="3" t="s">
        <v>38</v>
      </c>
      <c r="M41">
        <v>0.21352237299781462</v>
      </c>
      <c r="N41">
        <v>-0.71863450970085485</v>
      </c>
      <c r="O41">
        <v>0.13903919841943924</v>
      </c>
      <c r="P41" s="3" t="s">
        <v>727</v>
      </c>
    </row>
    <row r="42" spans="1:16" ht="15" thickBot="1" x14ac:dyDescent="0.4">
      <c r="A42" s="41" t="s">
        <v>415</v>
      </c>
      <c r="B42" s="33" t="s">
        <v>37</v>
      </c>
      <c r="C42" s="33" t="s">
        <v>37</v>
      </c>
      <c r="D42" s="23" t="s">
        <v>392</v>
      </c>
      <c r="E42" s="13">
        <v>24.860297897023141</v>
      </c>
      <c r="F42" s="59">
        <v>352.5</v>
      </c>
      <c r="G42" s="13">
        <v>2.5471591213274176</v>
      </c>
      <c r="H42" s="13">
        <v>0.11313295071970764</v>
      </c>
      <c r="I42" s="99">
        <v>100.38</v>
      </c>
      <c r="J42" s="13">
        <v>2.0016471913460383</v>
      </c>
      <c r="K42" s="13">
        <f t="shared" si="0"/>
        <v>-0.69253844502539508</v>
      </c>
      <c r="L42" s="3" t="s">
        <v>38</v>
      </c>
      <c r="M42">
        <v>0.21352237299781462</v>
      </c>
      <c r="N42">
        <v>-0.71863450970085485</v>
      </c>
      <c r="O42">
        <v>0.13903919841943924</v>
      </c>
      <c r="P42" s="3" t="s">
        <v>727</v>
      </c>
    </row>
    <row r="43" spans="1:16" s="34" customFormat="1" ht="15" thickBot="1" x14ac:dyDescent="0.4">
      <c r="A43" s="38" t="s">
        <v>416</v>
      </c>
      <c r="B43" s="33" t="s">
        <v>37</v>
      </c>
      <c r="C43" s="33" t="s">
        <v>37</v>
      </c>
      <c r="D43" s="23" t="s">
        <v>392</v>
      </c>
      <c r="E43" s="34">
        <v>26.762054987822097</v>
      </c>
      <c r="F43" s="59">
        <v>363</v>
      </c>
      <c r="G43" s="13">
        <v>2.5599066250361124</v>
      </c>
      <c r="H43" s="13">
        <v>0.12588045442840246</v>
      </c>
      <c r="I43" s="99">
        <v>100.38</v>
      </c>
      <c r="J43" s="13">
        <v>2.0016471913460383</v>
      </c>
      <c r="K43" s="13">
        <f t="shared" si="0"/>
        <v>-0.69253844502539508</v>
      </c>
      <c r="L43" s="3" t="s">
        <v>38</v>
      </c>
      <c r="M43">
        <v>0.21352237299781462</v>
      </c>
      <c r="N43">
        <v>-0.71863450970085485</v>
      </c>
      <c r="O43">
        <v>0.13903919841943924</v>
      </c>
      <c r="P43" s="3" t="s">
        <v>727</v>
      </c>
    </row>
    <row r="44" spans="1:16" ht="15" thickBot="1" x14ac:dyDescent="0.4">
      <c r="A44" s="38" t="s">
        <v>417</v>
      </c>
      <c r="B44" s="33" t="s">
        <v>37</v>
      </c>
      <c r="C44" s="33" t="s">
        <v>37</v>
      </c>
      <c r="D44" s="23" t="s">
        <v>392</v>
      </c>
      <c r="E44" s="13">
        <v>23.854744014143115</v>
      </c>
      <c r="F44" s="59">
        <v>358</v>
      </c>
      <c r="G44" s="13">
        <v>2.5538830266438746</v>
      </c>
      <c r="H44" s="13">
        <v>0.11985685603616458</v>
      </c>
      <c r="I44" s="99">
        <v>100.38</v>
      </c>
      <c r="J44" s="13">
        <v>2.0016471913460383</v>
      </c>
      <c r="K44" s="13">
        <f t="shared" si="0"/>
        <v>-0.69253844502539508</v>
      </c>
      <c r="L44" s="3" t="s">
        <v>38</v>
      </c>
      <c r="M44">
        <v>0.21352237299781462</v>
      </c>
      <c r="N44">
        <v>-0.71863450970085485</v>
      </c>
      <c r="O44">
        <v>0.13903919841943924</v>
      </c>
      <c r="P44" s="3" t="s">
        <v>727</v>
      </c>
    </row>
    <row r="45" spans="1:16" ht="15" thickBot="1" x14ac:dyDescent="0.4">
      <c r="A45" s="38" t="s">
        <v>418</v>
      </c>
      <c r="B45" s="33" t="s">
        <v>37</v>
      </c>
      <c r="C45" s="33" t="s">
        <v>37</v>
      </c>
      <c r="D45" s="23" t="s">
        <v>392</v>
      </c>
      <c r="E45" s="13">
        <v>24.42050532904317</v>
      </c>
      <c r="F45" s="59">
        <v>359</v>
      </c>
      <c r="G45" s="13">
        <v>2.5550944485783194</v>
      </c>
      <c r="H45" s="13">
        <v>0.12106827797060937</v>
      </c>
      <c r="I45" s="99">
        <v>100.38</v>
      </c>
      <c r="J45" s="13">
        <v>2.0016471913460383</v>
      </c>
      <c r="K45" s="13">
        <f t="shared" si="0"/>
        <v>-0.69253844502539508</v>
      </c>
      <c r="L45" s="3" t="s">
        <v>38</v>
      </c>
      <c r="M45">
        <v>0.21352237299781462</v>
      </c>
      <c r="N45">
        <v>-0.71863450970085485</v>
      </c>
      <c r="O45">
        <v>0.13903919841943924</v>
      </c>
      <c r="P45" s="3" t="s">
        <v>727</v>
      </c>
    </row>
    <row r="46" spans="1:16" ht="15" thickBot="1" x14ac:dyDescent="0.4">
      <c r="A46" s="38" t="s">
        <v>419</v>
      </c>
      <c r="B46" s="33" t="s">
        <v>37</v>
      </c>
      <c r="C46" s="33" t="s">
        <v>37</v>
      </c>
      <c r="D46" s="23" t="s">
        <v>392</v>
      </c>
      <c r="E46" s="13">
        <v>26.600742747543091</v>
      </c>
      <c r="F46" s="59">
        <v>381.5</v>
      </c>
      <c r="G46" s="13">
        <v>2.5814945422908995</v>
      </c>
      <c r="H46" s="13">
        <v>0.14746837168318949</v>
      </c>
      <c r="I46" s="99">
        <v>100.38</v>
      </c>
      <c r="J46" s="13">
        <v>2.0016471913460383</v>
      </c>
      <c r="K46" s="13">
        <f t="shared" si="0"/>
        <v>-0.69253844502539508</v>
      </c>
      <c r="L46" s="3" t="s">
        <v>38</v>
      </c>
      <c r="M46">
        <v>0.21352237299781462</v>
      </c>
      <c r="N46">
        <v>-0.71863450970085485</v>
      </c>
      <c r="O46">
        <v>0.13903919841943924</v>
      </c>
      <c r="P46" s="3" t="s">
        <v>727</v>
      </c>
    </row>
    <row r="47" spans="1:16" ht="15" thickBot="1" x14ac:dyDescent="0.4">
      <c r="A47" s="38" t="s">
        <v>420</v>
      </c>
      <c r="B47" s="33" t="s">
        <v>37</v>
      </c>
      <c r="C47" s="33" t="s">
        <v>37</v>
      </c>
      <c r="D47" s="23" t="s">
        <v>392</v>
      </c>
      <c r="E47" s="13">
        <v>26.338242171463172</v>
      </c>
      <c r="F47" s="59">
        <v>370.5</v>
      </c>
      <c r="G47" s="13">
        <v>2.5687882123153472</v>
      </c>
      <c r="H47" s="13">
        <v>0.13476204170763717</v>
      </c>
      <c r="I47" s="99">
        <v>100.38</v>
      </c>
      <c r="J47" s="13">
        <v>2.0016471913460383</v>
      </c>
      <c r="K47" s="13">
        <f t="shared" si="0"/>
        <v>-0.69253844502539508</v>
      </c>
      <c r="L47" s="3" t="s">
        <v>38</v>
      </c>
      <c r="M47">
        <v>0.21352237299781462</v>
      </c>
      <c r="N47">
        <v>-0.71863450970085485</v>
      </c>
      <c r="O47">
        <v>0.13903919841943924</v>
      </c>
      <c r="P47" s="3" t="s">
        <v>727</v>
      </c>
    </row>
    <row r="48" spans="1:16" s="34" customFormat="1" ht="15" thickBot="1" x14ac:dyDescent="0.4">
      <c r="A48" s="38" t="s">
        <v>421</v>
      </c>
      <c r="B48" s="33" t="s">
        <v>37</v>
      </c>
      <c r="C48" s="33" t="s">
        <v>37</v>
      </c>
      <c r="D48" s="23" t="s">
        <v>392</v>
      </c>
      <c r="E48" s="34">
        <v>26.374989252868364</v>
      </c>
      <c r="F48" s="59">
        <v>353.5</v>
      </c>
      <c r="G48" s="13">
        <v>2.5483894181329183</v>
      </c>
      <c r="H48" s="13">
        <v>0.11436324752520832</v>
      </c>
      <c r="I48" s="99">
        <v>100.38</v>
      </c>
      <c r="J48" s="13">
        <v>2.0016471913460383</v>
      </c>
      <c r="K48" s="13">
        <f t="shared" si="0"/>
        <v>-0.69253844502539508</v>
      </c>
      <c r="L48" s="3" t="s">
        <v>38</v>
      </c>
      <c r="M48">
        <v>0.21352237299781462</v>
      </c>
      <c r="N48">
        <v>-0.71863450970085485</v>
      </c>
      <c r="O48">
        <v>0.13903919841943924</v>
      </c>
      <c r="P48" s="3" t="s">
        <v>727</v>
      </c>
    </row>
    <row r="49" spans="1:16" ht="15" thickBot="1" x14ac:dyDescent="0.4">
      <c r="A49" s="38" t="s">
        <v>422</v>
      </c>
      <c r="B49" s="33" t="s">
        <v>37</v>
      </c>
      <c r="C49" s="33" t="s">
        <v>37</v>
      </c>
      <c r="D49" s="23" t="s">
        <v>392</v>
      </c>
      <c r="E49" s="13">
        <v>26.33142943543443</v>
      </c>
      <c r="F49" s="59">
        <v>392</v>
      </c>
      <c r="G49" s="13">
        <v>2.5932860670204572</v>
      </c>
      <c r="H49" s="13">
        <v>0.15925989641274718</v>
      </c>
      <c r="I49" s="99">
        <v>100.38</v>
      </c>
      <c r="J49" s="13">
        <v>2.0016471913460383</v>
      </c>
      <c r="K49" s="13">
        <f t="shared" si="0"/>
        <v>-0.69253844502539508</v>
      </c>
      <c r="L49" s="3" t="s">
        <v>38</v>
      </c>
      <c r="M49">
        <v>0.21352237299781462</v>
      </c>
      <c r="N49">
        <v>-0.71863450970085485</v>
      </c>
      <c r="O49">
        <v>0.13903919841943924</v>
      </c>
      <c r="P49" s="3" t="s">
        <v>727</v>
      </c>
    </row>
    <row r="50" spans="1:16" s="32" customFormat="1" ht="15" thickBot="1" x14ac:dyDescent="0.4">
      <c r="A50" s="38" t="s">
        <v>423</v>
      </c>
      <c r="B50" s="33" t="s">
        <v>37</v>
      </c>
      <c r="C50" s="33" t="s">
        <v>37</v>
      </c>
      <c r="D50" s="23" t="s">
        <v>392</v>
      </c>
      <c r="E50" s="32">
        <v>25.487663206887675</v>
      </c>
      <c r="F50" s="59">
        <v>346.5</v>
      </c>
      <c r="G50" s="13">
        <v>2.5397032389478253</v>
      </c>
      <c r="H50" s="13">
        <v>0.10567706834011537</v>
      </c>
      <c r="I50" s="99">
        <v>100.38</v>
      </c>
      <c r="J50" s="13">
        <v>2.0016471913460383</v>
      </c>
      <c r="K50" s="13">
        <f t="shared" si="0"/>
        <v>-0.69253844502539508</v>
      </c>
      <c r="L50" s="3" t="s">
        <v>38</v>
      </c>
      <c r="M50">
        <v>0.21352237299781462</v>
      </c>
      <c r="N50">
        <v>-0.71863450970085485</v>
      </c>
      <c r="O50">
        <v>0.13903919841943924</v>
      </c>
      <c r="P50" s="3" t="s">
        <v>727</v>
      </c>
    </row>
    <row r="51" spans="1:16" ht="15" thickBot="1" x14ac:dyDescent="0.4">
      <c r="A51" s="38" t="s">
        <v>424</v>
      </c>
      <c r="B51" s="33" t="s">
        <v>37</v>
      </c>
      <c r="C51" s="33" t="s">
        <v>37</v>
      </c>
      <c r="D51" s="23" t="s">
        <v>392</v>
      </c>
      <c r="E51" s="13">
        <v>26.213957151133311</v>
      </c>
      <c r="F51" s="59">
        <v>359</v>
      </c>
      <c r="G51" s="13">
        <v>2.5550944485783194</v>
      </c>
      <c r="H51" s="13">
        <v>0.12106827797060937</v>
      </c>
      <c r="I51" s="99">
        <v>100.38</v>
      </c>
      <c r="J51" s="13">
        <v>2.0016471913460383</v>
      </c>
      <c r="K51" s="13">
        <f t="shared" si="0"/>
        <v>-0.69253844502539508</v>
      </c>
      <c r="L51" s="3" t="s">
        <v>38</v>
      </c>
      <c r="M51">
        <v>0.21352237299781462</v>
      </c>
      <c r="N51">
        <v>-0.71863450970085485</v>
      </c>
      <c r="O51">
        <v>0.13903919841943924</v>
      </c>
      <c r="P51" s="3" t="s">
        <v>727</v>
      </c>
    </row>
    <row r="52" spans="1:16" ht="15" thickBot="1" x14ac:dyDescent="0.4">
      <c r="A52" s="38" t="s">
        <v>425</v>
      </c>
      <c r="B52" s="33" t="s">
        <v>37</v>
      </c>
      <c r="C52" s="33" t="s">
        <v>37</v>
      </c>
      <c r="D52" s="23" t="s">
        <v>392</v>
      </c>
      <c r="E52" s="13">
        <v>24.640402302868374</v>
      </c>
      <c r="F52" s="60">
        <v>370</v>
      </c>
      <c r="G52" s="13">
        <v>2.568201724066995</v>
      </c>
      <c r="H52" s="13">
        <v>0.134175553459285</v>
      </c>
      <c r="I52" s="99">
        <v>100.38</v>
      </c>
      <c r="J52" s="13">
        <v>2.0016471913460383</v>
      </c>
      <c r="K52" s="13">
        <f t="shared" si="0"/>
        <v>-0.69253844502539508</v>
      </c>
      <c r="L52" s="3" t="s">
        <v>38</v>
      </c>
      <c r="M52">
        <v>0.21352237299781462</v>
      </c>
      <c r="N52">
        <v>-0.71863450970085485</v>
      </c>
      <c r="O52">
        <v>0.13903919841943924</v>
      </c>
      <c r="P52" s="3" t="s">
        <v>727</v>
      </c>
    </row>
    <row r="53" spans="1:16" s="34" customFormat="1" ht="15" thickBot="1" x14ac:dyDescent="0.4">
      <c r="A53" s="40" t="s">
        <v>426</v>
      </c>
      <c r="B53" s="33" t="s">
        <v>37</v>
      </c>
      <c r="C53" s="33" t="s">
        <v>37</v>
      </c>
      <c r="D53" s="23" t="s">
        <v>392</v>
      </c>
      <c r="E53" s="34">
        <v>13.255812970740857</v>
      </c>
      <c r="F53" s="59">
        <v>315</v>
      </c>
      <c r="G53" s="13">
        <v>2.4983105537896004</v>
      </c>
      <c r="H53" s="13">
        <v>6.4284383181890448E-2</v>
      </c>
      <c r="I53" s="99">
        <v>100.38</v>
      </c>
      <c r="J53" s="13">
        <v>2.0016471913460383</v>
      </c>
      <c r="K53" s="13">
        <f t="shared" si="0"/>
        <v>-0.69253844502539508</v>
      </c>
      <c r="L53" s="3" t="s">
        <v>38</v>
      </c>
      <c r="M53">
        <v>0.21352237299781462</v>
      </c>
      <c r="N53">
        <v>-0.71863450970085485</v>
      </c>
      <c r="O53">
        <v>0.13903919841943924</v>
      </c>
      <c r="P53" s="3" t="s">
        <v>727</v>
      </c>
    </row>
    <row r="54" spans="1:16" ht="15" thickBot="1" x14ac:dyDescent="0.4">
      <c r="A54" s="30">
        <v>184</v>
      </c>
      <c r="B54" s="30" t="s">
        <v>28</v>
      </c>
      <c r="C54" s="30" t="s">
        <v>28</v>
      </c>
      <c r="D54" s="23" t="s">
        <v>427</v>
      </c>
      <c r="E54" s="31">
        <v>11.7111939441352</v>
      </c>
      <c r="F54" s="32">
        <v>320</v>
      </c>
      <c r="G54" s="13">
        <v>2.5051499783199058</v>
      </c>
      <c r="H54" s="13">
        <v>7.1123807712195841E-2</v>
      </c>
      <c r="I54" s="99">
        <v>378.48</v>
      </c>
      <c r="J54" s="13">
        <v>2.578042935040509</v>
      </c>
      <c r="K54" s="13">
        <f t="shared" si="0"/>
        <v>-0.11614270133092441</v>
      </c>
      <c r="L54" s="3" t="s">
        <v>24</v>
      </c>
      <c r="M54">
        <v>5.745252795225908E-2</v>
      </c>
      <c r="N54">
        <v>4.0286736969492143E-2</v>
      </c>
      <c r="O54">
        <v>6.234755735393005E-3</v>
      </c>
      <c r="P54" s="3" t="s">
        <v>726</v>
      </c>
    </row>
    <row r="55" spans="1:16" ht="15" thickBot="1" x14ac:dyDescent="0.4">
      <c r="A55" s="30">
        <v>185</v>
      </c>
      <c r="B55" s="30" t="s">
        <v>28</v>
      </c>
      <c r="C55" s="30" t="s">
        <v>28</v>
      </c>
      <c r="D55" s="23" t="s">
        <v>427</v>
      </c>
      <c r="E55" s="24">
        <v>12.784182828050582</v>
      </c>
      <c r="F55" s="32"/>
      <c r="I55" s="99">
        <v>378.48</v>
      </c>
      <c r="J55" s="13">
        <v>2.578042935040509</v>
      </c>
      <c r="K55" s="13">
        <f t="shared" si="0"/>
        <v>-0.11614270133092441</v>
      </c>
      <c r="L55" s="3" t="s">
        <v>24</v>
      </c>
      <c r="M55">
        <v>5.745252795225908E-2</v>
      </c>
      <c r="N55">
        <v>4.0286736969492143E-2</v>
      </c>
      <c r="O55">
        <v>6.234755735393005E-3</v>
      </c>
      <c r="P55" s="3" t="s">
        <v>726</v>
      </c>
    </row>
    <row r="56" spans="1:16" ht="15" thickBot="1" x14ac:dyDescent="0.4">
      <c r="A56" s="33">
        <v>186</v>
      </c>
      <c r="B56" s="33" t="s">
        <v>28</v>
      </c>
      <c r="C56" s="33" t="s">
        <v>28</v>
      </c>
      <c r="D56" s="23" t="s">
        <v>427</v>
      </c>
      <c r="E56" s="24">
        <v>11.042749509895041</v>
      </c>
      <c r="F56" s="34">
        <v>192</v>
      </c>
      <c r="G56" s="13">
        <v>2.2833012287035497</v>
      </c>
      <c r="H56" s="13">
        <v>-0.1507249419041603</v>
      </c>
      <c r="I56" s="99">
        <v>378.48</v>
      </c>
      <c r="J56" s="13">
        <v>2.578042935040509</v>
      </c>
      <c r="K56" s="13">
        <f t="shared" si="0"/>
        <v>-0.11614270133092441</v>
      </c>
      <c r="L56" s="3" t="s">
        <v>24</v>
      </c>
      <c r="M56">
        <v>5.745252795225908E-2</v>
      </c>
      <c r="N56">
        <v>4.0286736969492143E-2</v>
      </c>
      <c r="O56">
        <v>6.234755735393005E-3</v>
      </c>
      <c r="P56" s="3" t="s">
        <v>726</v>
      </c>
    </row>
    <row r="57" spans="1:16" ht="15" thickBot="1" x14ac:dyDescent="0.4">
      <c r="A57" s="42" t="s">
        <v>428</v>
      </c>
      <c r="B57" s="43" t="s">
        <v>31</v>
      </c>
      <c r="C57" s="43" t="s">
        <v>31</v>
      </c>
      <c r="D57" s="23" t="s">
        <v>427</v>
      </c>
      <c r="E57" s="24">
        <v>12.82462216357367</v>
      </c>
      <c r="F57" s="43"/>
      <c r="I57" s="99">
        <v>843.42</v>
      </c>
      <c r="J57" s="13">
        <v>2.9260438952164938</v>
      </c>
      <c r="K57" s="13">
        <f t="shared" si="0"/>
        <v>0.23185825884506039</v>
      </c>
      <c r="L57" s="3" t="s">
        <v>24</v>
      </c>
      <c r="M57">
        <v>9.7537127694709236E-2</v>
      </c>
      <c r="N57">
        <v>0.31329037415397565</v>
      </c>
      <c r="O57">
        <v>-3.494185736808797E-2</v>
      </c>
      <c r="P57" s="3" t="s">
        <v>726</v>
      </c>
    </row>
    <row r="58" spans="1:16" s="32" customFormat="1" ht="15" thickBot="1" x14ac:dyDescent="0.4">
      <c r="A58" s="44">
        <v>2</v>
      </c>
      <c r="B58" s="45" t="s">
        <v>31</v>
      </c>
      <c r="C58" s="45" t="s">
        <v>31</v>
      </c>
      <c r="D58" s="23" t="s">
        <v>427</v>
      </c>
      <c r="E58" s="24">
        <v>13.042010033601974</v>
      </c>
      <c r="F58" s="45">
        <v>204</v>
      </c>
      <c r="G58" s="13">
        <v>2.3096301674258988</v>
      </c>
      <c r="H58" s="13">
        <v>-0.12439600318181121</v>
      </c>
      <c r="I58" s="99">
        <v>843.42</v>
      </c>
      <c r="J58" s="13">
        <v>2.9260438952164938</v>
      </c>
      <c r="K58" s="13">
        <f t="shared" si="0"/>
        <v>0.23185825884506039</v>
      </c>
      <c r="L58" s="3" t="s">
        <v>24</v>
      </c>
      <c r="M58">
        <v>9.7537127694709236E-2</v>
      </c>
      <c r="N58">
        <v>0.31329037415397565</v>
      </c>
      <c r="O58">
        <v>-3.494185736808797E-2</v>
      </c>
      <c r="P58" s="3" t="s">
        <v>726</v>
      </c>
    </row>
    <row r="59" spans="1:16" ht="15" thickBot="1" x14ac:dyDescent="0.4">
      <c r="A59" s="44">
        <v>3</v>
      </c>
      <c r="B59" s="45" t="s">
        <v>31</v>
      </c>
      <c r="C59" s="45" t="s">
        <v>31</v>
      </c>
      <c r="D59" s="23" t="s">
        <v>427</v>
      </c>
      <c r="E59" s="24">
        <v>12.870923565120862</v>
      </c>
      <c r="F59" s="45">
        <v>199</v>
      </c>
      <c r="G59" s="13">
        <v>2.2988530764097068</v>
      </c>
      <c r="H59" s="13">
        <v>-0.13517309419800316</v>
      </c>
      <c r="I59" s="99">
        <v>843.42</v>
      </c>
      <c r="J59" s="13">
        <v>2.9260438952164938</v>
      </c>
      <c r="K59" s="13">
        <f t="shared" si="0"/>
        <v>0.23185825884506039</v>
      </c>
      <c r="L59" s="3" t="s">
        <v>24</v>
      </c>
      <c r="M59">
        <v>9.7537127694709236E-2</v>
      </c>
      <c r="N59">
        <v>0.31329037415397565</v>
      </c>
      <c r="O59">
        <v>-3.494185736808797E-2</v>
      </c>
      <c r="P59" s="3" t="s">
        <v>726</v>
      </c>
    </row>
    <row r="60" spans="1:16" ht="15" thickBot="1" x14ac:dyDescent="0.4">
      <c r="A60" s="44">
        <v>4</v>
      </c>
      <c r="B60" s="45" t="s">
        <v>31</v>
      </c>
      <c r="C60" s="45" t="s">
        <v>31</v>
      </c>
      <c r="D60" s="23" t="s">
        <v>427</v>
      </c>
      <c r="E60" s="26">
        <v>10.345455851160576</v>
      </c>
      <c r="F60" s="45">
        <v>201</v>
      </c>
      <c r="G60" s="13">
        <v>2.3031960574204891</v>
      </c>
      <c r="H60" s="13">
        <v>-0.13083011318722093</v>
      </c>
      <c r="I60" s="99">
        <v>843.42</v>
      </c>
      <c r="J60" s="13">
        <v>2.9260438952164938</v>
      </c>
      <c r="K60" s="13">
        <f t="shared" si="0"/>
        <v>0.23185825884506039</v>
      </c>
      <c r="L60" s="3" t="s">
        <v>24</v>
      </c>
      <c r="M60">
        <v>9.7537127694709236E-2</v>
      </c>
      <c r="N60">
        <v>0.31329037415397565</v>
      </c>
      <c r="O60">
        <v>-3.494185736808797E-2</v>
      </c>
      <c r="P60" s="3" t="s">
        <v>726</v>
      </c>
    </row>
    <row r="61" spans="1:16" ht="15" thickBot="1" x14ac:dyDescent="0.4">
      <c r="A61" s="44">
        <v>5</v>
      </c>
      <c r="B61" s="45" t="s">
        <v>31</v>
      </c>
      <c r="C61" s="45" t="s">
        <v>31</v>
      </c>
      <c r="D61" s="23" t="s">
        <v>427</v>
      </c>
      <c r="E61" s="29">
        <v>12.993366703660922</v>
      </c>
      <c r="F61" s="45">
        <v>204</v>
      </c>
      <c r="G61" s="13">
        <v>2.3096301674258988</v>
      </c>
      <c r="H61" s="13">
        <v>-0.12439600318181121</v>
      </c>
      <c r="I61" s="99">
        <v>843.42</v>
      </c>
      <c r="J61" s="13">
        <v>2.9260438952164938</v>
      </c>
      <c r="K61" s="13">
        <f t="shared" si="0"/>
        <v>0.23185825884506039</v>
      </c>
      <c r="L61" s="3" t="s">
        <v>24</v>
      </c>
      <c r="M61">
        <v>9.7537127694709236E-2</v>
      </c>
      <c r="N61">
        <v>0.31329037415397565</v>
      </c>
      <c r="O61">
        <v>-3.494185736808797E-2</v>
      </c>
      <c r="P61" s="3" t="s">
        <v>726</v>
      </c>
    </row>
    <row r="62" spans="1:16" ht="15" thickBot="1" x14ac:dyDescent="0.4">
      <c r="A62" s="46">
        <v>6</v>
      </c>
      <c r="B62" s="47" t="s">
        <v>31</v>
      </c>
      <c r="C62" s="47" t="s">
        <v>31</v>
      </c>
      <c r="D62" s="23" t="s">
        <v>427</v>
      </c>
      <c r="E62" s="29">
        <v>12.482335038864909</v>
      </c>
      <c r="F62" s="47">
        <v>221</v>
      </c>
      <c r="G62" s="13">
        <v>2.3443922736851106</v>
      </c>
      <c r="H62" s="13">
        <v>-8.9633896922599376E-2</v>
      </c>
      <c r="I62" s="99">
        <v>843.42</v>
      </c>
      <c r="J62" s="13">
        <v>2.9260438952164938</v>
      </c>
      <c r="K62" s="13">
        <f t="shared" si="0"/>
        <v>0.23185825884506039</v>
      </c>
      <c r="L62" s="3" t="s">
        <v>24</v>
      </c>
      <c r="M62">
        <v>9.7537127694709236E-2</v>
      </c>
      <c r="N62">
        <v>0.31329037415397565</v>
      </c>
      <c r="O62">
        <v>-3.494185736808797E-2</v>
      </c>
      <c r="P62" s="3" t="s">
        <v>726</v>
      </c>
    </row>
    <row r="63" spans="1:16" ht="15" thickBot="1" x14ac:dyDescent="0.4">
      <c r="A63" s="30" t="s">
        <v>429</v>
      </c>
      <c r="B63" s="30" t="s">
        <v>45</v>
      </c>
      <c r="C63" s="30" t="s">
        <v>45</v>
      </c>
      <c r="D63" s="23" t="s">
        <v>430</v>
      </c>
      <c r="E63" s="31">
        <v>12.016464742716932</v>
      </c>
      <c r="F63" s="32">
        <v>250</v>
      </c>
      <c r="G63" s="13">
        <v>2.3979400086720375</v>
      </c>
      <c r="H63" s="13">
        <v>-3.6086161935672489E-2</v>
      </c>
      <c r="I63" s="99">
        <v>1331</v>
      </c>
      <c r="J63" s="13">
        <v>3.1241780554746752</v>
      </c>
      <c r="K63" s="13">
        <f t="shared" si="0"/>
        <v>0.42999241910324182</v>
      </c>
      <c r="L63" s="3" t="s">
        <v>431</v>
      </c>
      <c r="M63">
        <v>0.23176706456470675</v>
      </c>
      <c r="O63">
        <v>0.13762159535534257</v>
      </c>
      <c r="P63" s="3" t="s">
        <v>726</v>
      </c>
    </row>
    <row r="64" spans="1:16" ht="15" thickBot="1" x14ac:dyDescent="0.4">
      <c r="A64" s="30" t="s">
        <v>432</v>
      </c>
      <c r="B64" s="30" t="s">
        <v>45</v>
      </c>
      <c r="C64" s="30" t="s">
        <v>45</v>
      </c>
      <c r="D64" s="23" t="s">
        <v>430</v>
      </c>
      <c r="E64" s="24">
        <v>15.512390660168444</v>
      </c>
      <c r="F64" s="32"/>
      <c r="G64" s="23"/>
      <c r="I64" s="99">
        <v>1331</v>
      </c>
      <c r="J64" s="13">
        <v>3.1241780554746752</v>
      </c>
      <c r="K64" s="13">
        <f t="shared" si="0"/>
        <v>0.42999241910324182</v>
      </c>
      <c r="L64" s="3" t="s">
        <v>431</v>
      </c>
      <c r="M64">
        <v>0.23176706456470675</v>
      </c>
      <c r="O64">
        <v>0.13762159535534257</v>
      </c>
      <c r="P64" s="3" t="s">
        <v>726</v>
      </c>
    </row>
    <row r="65" spans="1:16" ht="15" thickBot="1" x14ac:dyDescent="0.4">
      <c r="A65" s="33" t="s">
        <v>433</v>
      </c>
      <c r="B65" s="33" t="s">
        <v>45</v>
      </c>
      <c r="C65" s="33" t="s">
        <v>45</v>
      </c>
      <c r="D65" s="23" t="s">
        <v>430</v>
      </c>
      <c r="E65" s="26">
        <v>16.177801291278634</v>
      </c>
      <c r="F65" s="34">
        <v>284</v>
      </c>
      <c r="G65" s="13">
        <v>2.4533183400470375</v>
      </c>
      <c r="H65" s="13">
        <v>1.9292169439327544E-2</v>
      </c>
      <c r="I65" s="99">
        <v>1331</v>
      </c>
      <c r="J65" s="13">
        <v>3.1241780554746752</v>
      </c>
      <c r="K65" s="13">
        <f t="shared" si="0"/>
        <v>0.42999241910324182</v>
      </c>
      <c r="L65" s="3" t="s">
        <v>431</v>
      </c>
      <c r="M65">
        <v>0.23176706456470675</v>
      </c>
      <c r="O65">
        <v>0.13762159535534257</v>
      </c>
      <c r="P65" s="3" t="s">
        <v>726</v>
      </c>
    </row>
    <row r="66" spans="1:16" ht="15" thickBot="1" x14ac:dyDescent="0.4">
      <c r="A66" s="30" t="s">
        <v>434</v>
      </c>
      <c r="B66" s="30" t="s">
        <v>58</v>
      </c>
      <c r="C66" s="30" t="s">
        <v>58</v>
      </c>
      <c r="D66" s="23" t="s">
        <v>427</v>
      </c>
      <c r="E66" s="26">
        <v>16.549494323372102</v>
      </c>
      <c r="F66" s="32">
        <v>178</v>
      </c>
      <c r="G66" s="13">
        <v>2.2504200023088941</v>
      </c>
      <c r="H66" s="13">
        <v>-0.18360616829881593</v>
      </c>
      <c r="I66" s="99">
        <v>3302.41</v>
      </c>
      <c r="J66" s="13">
        <v>3.5188309906965647</v>
      </c>
      <c r="K66" s="13">
        <f t="shared" si="0"/>
        <v>0.82464535432513131</v>
      </c>
      <c r="L66" s="3" t="s">
        <v>435</v>
      </c>
      <c r="M66">
        <v>1.9257415027369884E-2</v>
      </c>
      <c r="N66">
        <v>0.145343386086219</v>
      </c>
      <c r="O66">
        <v>-0.17340206303811678</v>
      </c>
      <c r="P66" s="3" t="s">
        <v>726</v>
      </c>
    </row>
    <row r="67" spans="1:16" ht="15" thickBot="1" x14ac:dyDescent="0.4">
      <c r="A67" s="30" t="s">
        <v>436</v>
      </c>
      <c r="B67" s="30" t="s">
        <v>58</v>
      </c>
      <c r="C67" s="30" t="s">
        <v>58</v>
      </c>
      <c r="D67" s="23" t="s">
        <v>427</v>
      </c>
      <c r="E67" s="31">
        <v>15.816860579331863</v>
      </c>
      <c r="F67" s="32">
        <v>204</v>
      </c>
      <c r="G67" s="13">
        <v>2.3096301674258988</v>
      </c>
      <c r="H67" s="13">
        <v>-0.12439600318181121</v>
      </c>
      <c r="I67" s="99">
        <v>3302.41</v>
      </c>
      <c r="J67" s="13">
        <v>3.5188309906965647</v>
      </c>
      <c r="K67" s="13">
        <f t="shared" ref="K67:K130" si="1">J67-AVERAGE(J:J)</f>
        <v>0.82464535432513131</v>
      </c>
      <c r="L67" s="3" t="s">
        <v>435</v>
      </c>
      <c r="M67">
        <v>1.9257415027369884E-2</v>
      </c>
      <c r="N67">
        <v>0.145343386086219</v>
      </c>
      <c r="O67">
        <v>-0.17340206303811678</v>
      </c>
      <c r="P67" s="3" t="s">
        <v>726</v>
      </c>
    </row>
    <row r="68" spans="1:16" ht="15" thickBot="1" x14ac:dyDescent="0.4">
      <c r="A68" s="33" t="s">
        <v>437</v>
      </c>
      <c r="B68" s="33" t="s">
        <v>58</v>
      </c>
      <c r="C68" s="33" t="s">
        <v>58</v>
      </c>
      <c r="D68" s="23" t="s">
        <v>427</v>
      </c>
      <c r="E68" s="26">
        <v>16.858096076233686</v>
      </c>
      <c r="F68" s="34">
        <v>141</v>
      </c>
      <c r="G68" s="13">
        <v>2.1492191126553797</v>
      </c>
      <c r="H68" s="13">
        <v>-0.2848070579523303</v>
      </c>
      <c r="I68" s="99">
        <v>3302.41</v>
      </c>
      <c r="J68" s="13">
        <v>3.5188309906965647</v>
      </c>
      <c r="K68" s="13">
        <f t="shared" si="1"/>
        <v>0.82464535432513131</v>
      </c>
      <c r="L68" s="3" t="s">
        <v>435</v>
      </c>
      <c r="M68">
        <v>1.9257415027369884E-2</v>
      </c>
      <c r="N68">
        <v>0.145343386086219</v>
      </c>
      <c r="O68">
        <v>-0.17340206303811678</v>
      </c>
      <c r="P68" s="3" t="s">
        <v>726</v>
      </c>
    </row>
    <row r="69" spans="1:16" ht="15" thickBot="1" x14ac:dyDescent="0.4">
      <c r="A69" s="30" t="s">
        <v>438</v>
      </c>
      <c r="B69" s="3" t="s">
        <v>34</v>
      </c>
      <c r="C69" s="3" t="s">
        <v>34</v>
      </c>
      <c r="D69" s="23" t="s">
        <v>427</v>
      </c>
      <c r="E69" s="31">
        <v>12.923500839836576</v>
      </c>
      <c r="F69" s="32">
        <v>171</v>
      </c>
      <c r="G69" s="13">
        <v>2.2329961103921536</v>
      </c>
      <c r="H69" s="13">
        <v>-0.20103006021555636</v>
      </c>
      <c r="I69" s="99">
        <v>2136.4899999999998</v>
      </c>
      <c r="J69" s="13">
        <v>3.3297008644104196</v>
      </c>
      <c r="K69" s="13">
        <f t="shared" si="1"/>
        <v>0.63551522803898619</v>
      </c>
      <c r="L69" s="3" t="s">
        <v>435</v>
      </c>
      <c r="M69">
        <v>-0.32442164352342151</v>
      </c>
      <c r="N69">
        <v>0.11186239629472539</v>
      </c>
      <c r="O69">
        <v>-0.1444704975639064</v>
      </c>
      <c r="P69" s="3" t="s">
        <v>726</v>
      </c>
    </row>
    <row r="70" spans="1:16" ht="15" thickBot="1" x14ac:dyDescent="0.4">
      <c r="A70" s="30" t="s">
        <v>439</v>
      </c>
      <c r="B70" s="32" t="s">
        <v>34</v>
      </c>
      <c r="C70" s="32" t="s">
        <v>34</v>
      </c>
      <c r="D70" s="23" t="s">
        <v>427</v>
      </c>
      <c r="E70" s="24">
        <v>12.705071980000152</v>
      </c>
      <c r="F70" s="32">
        <v>207</v>
      </c>
      <c r="G70" s="13">
        <v>2.3159703454569178</v>
      </c>
      <c r="H70" s="13">
        <v>-0.11805582515079216</v>
      </c>
      <c r="I70" s="99">
        <v>2136.4899999999998</v>
      </c>
      <c r="J70" s="13">
        <v>3.3297008644104196</v>
      </c>
      <c r="K70" s="13">
        <f t="shared" si="1"/>
        <v>0.63551522803898619</v>
      </c>
      <c r="L70" s="3" t="s">
        <v>435</v>
      </c>
      <c r="M70">
        <v>-0.32442164352342151</v>
      </c>
      <c r="N70">
        <v>0.11186239629472539</v>
      </c>
      <c r="O70">
        <v>-0.1444704975639064</v>
      </c>
      <c r="P70" s="3" t="s">
        <v>726</v>
      </c>
    </row>
    <row r="71" spans="1:16" s="32" customFormat="1" ht="15" thickBot="1" x14ac:dyDescent="0.4">
      <c r="A71" s="33" t="s">
        <v>440</v>
      </c>
      <c r="B71" s="3" t="s">
        <v>34</v>
      </c>
      <c r="C71" s="3" t="s">
        <v>34</v>
      </c>
      <c r="D71" s="23" t="s">
        <v>427</v>
      </c>
      <c r="E71" s="24">
        <v>12.158884652112187</v>
      </c>
      <c r="F71" s="32">
        <v>170</v>
      </c>
      <c r="G71" s="13">
        <v>2.2304489213782741</v>
      </c>
      <c r="H71" s="13">
        <v>-0.20357724922943587</v>
      </c>
      <c r="I71" s="99">
        <v>2136.4899999999998</v>
      </c>
      <c r="J71" s="13">
        <v>3.3297008644104196</v>
      </c>
      <c r="K71" s="13">
        <f t="shared" si="1"/>
        <v>0.63551522803898619</v>
      </c>
      <c r="L71" s="3" t="s">
        <v>435</v>
      </c>
      <c r="M71">
        <v>-0.32442164352342151</v>
      </c>
      <c r="N71">
        <v>0.11186239629472539</v>
      </c>
      <c r="O71">
        <v>-0.1444704975639064</v>
      </c>
      <c r="P71" s="3" t="s">
        <v>726</v>
      </c>
    </row>
    <row r="72" spans="1:16" ht="15" thickBot="1" x14ac:dyDescent="0.4">
      <c r="A72" s="48">
        <v>60</v>
      </c>
      <c r="B72" s="48" t="s">
        <v>59</v>
      </c>
      <c r="C72" s="48" t="s">
        <v>59</v>
      </c>
      <c r="D72" s="23" t="s">
        <v>427</v>
      </c>
      <c r="E72" s="24">
        <v>16.184897768602333</v>
      </c>
      <c r="F72" s="25">
        <v>167</v>
      </c>
      <c r="G72" s="13">
        <v>2.2227164711475833</v>
      </c>
      <c r="H72" s="13">
        <v>-0.21130969946012668</v>
      </c>
      <c r="I72" s="99">
        <v>2212.5500000000002</v>
      </c>
      <c r="J72" s="13">
        <v>3.3448930938235284</v>
      </c>
      <c r="K72" s="13">
        <f t="shared" si="1"/>
        <v>0.65070745745209502</v>
      </c>
      <c r="L72" s="3" t="s">
        <v>435</v>
      </c>
      <c r="N72">
        <v>0.17396650751490705</v>
      </c>
      <c r="O72">
        <v>-0.11018432835276593</v>
      </c>
      <c r="P72" s="3" t="s">
        <v>726</v>
      </c>
    </row>
    <row r="73" spans="1:16" ht="15" thickBot="1" x14ac:dyDescent="0.4">
      <c r="A73" s="49">
        <v>61</v>
      </c>
      <c r="B73" s="49" t="s">
        <v>59</v>
      </c>
      <c r="C73" s="49" t="s">
        <v>59</v>
      </c>
      <c r="D73" s="23" t="s">
        <v>427</v>
      </c>
      <c r="E73" s="24">
        <v>17.794678066176651</v>
      </c>
      <c r="F73" s="13">
        <v>241</v>
      </c>
      <c r="G73" s="13">
        <v>2.3820170425748683</v>
      </c>
      <c r="H73" s="13">
        <v>-5.2009128032841634E-2</v>
      </c>
      <c r="I73" s="99">
        <v>2212.5500000000002</v>
      </c>
      <c r="J73" s="13">
        <v>3.3448930938235284</v>
      </c>
      <c r="K73" s="13">
        <f t="shared" si="1"/>
        <v>0.65070745745209502</v>
      </c>
      <c r="L73" s="3" t="s">
        <v>435</v>
      </c>
      <c r="N73">
        <v>0.17396650751490705</v>
      </c>
      <c r="O73">
        <v>-0.11018432835276593</v>
      </c>
      <c r="P73" s="3" t="s">
        <v>726</v>
      </c>
    </row>
    <row r="74" spans="1:16" s="34" customFormat="1" ht="15" thickBot="1" x14ac:dyDescent="0.4">
      <c r="A74" s="49">
        <v>62</v>
      </c>
      <c r="B74" s="49" t="s">
        <v>59</v>
      </c>
      <c r="C74" s="49" t="s">
        <v>59</v>
      </c>
      <c r="D74" s="23" t="s">
        <v>427</v>
      </c>
      <c r="E74" s="24">
        <v>19.439957748639273</v>
      </c>
      <c r="F74" s="13">
        <v>180</v>
      </c>
      <c r="G74" s="13">
        <v>2.255272505103306</v>
      </c>
      <c r="H74" s="13">
        <v>-0.17875366550440397</v>
      </c>
      <c r="I74" s="99">
        <v>2212.5500000000002</v>
      </c>
      <c r="J74" s="13">
        <v>3.3448930938235284</v>
      </c>
      <c r="K74" s="13">
        <f t="shared" si="1"/>
        <v>0.65070745745209502</v>
      </c>
      <c r="L74" s="3" t="s">
        <v>435</v>
      </c>
      <c r="M74"/>
      <c r="N74">
        <v>0.17396650751490705</v>
      </c>
      <c r="O74">
        <v>-0.11018432835276593</v>
      </c>
      <c r="P74" s="3" t="s">
        <v>726</v>
      </c>
    </row>
    <row r="75" spans="1:16" ht="15" thickBot="1" x14ac:dyDescent="0.4">
      <c r="A75" s="49">
        <v>63</v>
      </c>
      <c r="B75" s="49" t="s">
        <v>59</v>
      </c>
      <c r="C75" s="49" t="s">
        <v>59</v>
      </c>
      <c r="D75" s="23" t="s">
        <v>427</v>
      </c>
      <c r="E75" s="26">
        <v>17.214872229181225</v>
      </c>
      <c r="F75" s="13">
        <v>257</v>
      </c>
      <c r="G75" s="13">
        <v>2.4099331233312946</v>
      </c>
      <c r="H75" s="13">
        <v>-2.4093047276415369E-2</v>
      </c>
      <c r="I75" s="99">
        <v>2212.5500000000002</v>
      </c>
      <c r="J75" s="13">
        <v>3.3448930938235284</v>
      </c>
      <c r="K75" s="13">
        <f t="shared" si="1"/>
        <v>0.65070745745209502</v>
      </c>
      <c r="L75" s="3" t="s">
        <v>435</v>
      </c>
      <c r="N75">
        <v>0.17396650751490705</v>
      </c>
      <c r="O75">
        <v>-0.11018432835276593</v>
      </c>
      <c r="P75" s="3" t="s">
        <v>726</v>
      </c>
    </row>
    <row r="76" spans="1:16" s="32" customFormat="1" ht="15" thickBot="1" x14ac:dyDescent="0.4">
      <c r="A76" s="49">
        <v>64</v>
      </c>
      <c r="B76" s="49" t="s">
        <v>59</v>
      </c>
      <c r="C76" s="49" t="s">
        <v>59</v>
      </c>
      <c r="D76" s="23" t="s">
        <v>427</v>
      </c>
      <c r="E76" s="29">
        <v>15.658724216737896</v>
      </c>
      <c r="F76" s="13">
        <v>216</v>
      </c>
      <c r="G76" s="13">
        <v>2.3344537511509307</v>
      </c>
      <c r="H76" s="13">
        <v>-9.9572419456779304E-2</v>
      </c>
      <c r="I76" s="99">
        <v>2212.5500000000002</v>
      </c>
      <c r="J76" s="13">
        <v>3.3448930938235284</v>
      </c>
      <c r="K76" s="13">
        <f t="shared" si="1"/>
        <v>0.65070745745209502</v>
      </c>
      <c r="L76" s="3" t="s">
        <v>435</v>
      </c>
      <c r="M76"/>
      <c r="N76">
        <v>0.17396650751490705</v>
      </c>
      <c r="O76">
        <v>-0.11018432835276593</v>
      </c>
      <c r="P76" s="3" t="s">
        <v>726</v>
      </c>
    </row>
    <row r="77" spans="1:16" ht="15" thickBot="1" x14ac:dyDescent="0.4">
      <c r="A77" s="23">
        <v>44</v>
      </c>
      <c r="B77" s="23" t="s">
        <v>59</v>
      </c>
      <c r="C77" s="23" t="s">
        <v>59</v>
      </c>
      <c r="D77" s="23" t="s">
        <v>427</v>
      </c>
      <c r="E77" s="31">
        <v>15.252230805488516</v>
      </c>
      <c r="I77" s="99">
        <v>2212.5500000000002</v>
      </c>
      <c r="J77" s="13">
        <v>3.3448930938235284</v>
      </c>
      <c r="K77" s="13">
        <f t="shared" si="1"/>
        <v>0.65070745745209502</v>
      </c>
      <c r="L77" s="3" t="s">
        <v>435</v>
      </c>
      <c r="N77">
        <v>0.17396650751490705</v>
      </c>
      <c r="O77">
        <v>-0.11018432835276593</v>
      </c>
      <c r="P77" s="3" t="s">
        <v>726</v>
      </c>
    </row>
    <row r="78" spans="1:16" ht="15" thickBot="1" x14ac:dyDescent="0.4">
      <c r="A78" s="23">
        <v>18054</v>
      </c>
      <c r="B78" s="23" t="s">
        <v>59</v>
      </c>
      <c r="C78" s="23" t="s">
        <v>59</v>
      </c>
      <c r="D78" s="23" t="s">
        <v>427</v>
      </c>
      <c r="E78" s="24">
        <v>14.745792595733121</v>
      </c>
      <c r="F78" s="13">
        <v>202</v>
      </c>
      <c r="G78" s="13">
        <v>2.3053513694466239</v>
      </c>
      <c r="H78" s="13">
        <v>-0.12867480116108609</v>
      </c>
      <c r="I78" s="99">
        <v>2212.5500000000002</v>
      </c>
      <c r="J78" s="13">
        <v>3.3448930938235284</v>
      </c>
      <c r="K78" s="13">
        <f t="shared" si="1"/>
        <v>0.65070745745209502</v>
      </c>
      <c r="L78" s="3" t="s">
        <v>435</v>
      </c>
      <c r="N78">
        <v>0.17396650751490705</v>
      </c>
      <c r="O78">
        <v>-0.11018432835276593</v>
      </c>
      <c r="P78" s="3" t="s">
        <v>726</v>
      </c>
    </row>
    <row r="79" spans="1:16" s="34" customFormat="1" ht="15" thickBot="1" x14ac:dyDescent="0.4">
      <c r="A79" s="28">
        <v>18067</v>
      </c>
      <c r="B79" s="28" t="s">
        <v>59</v>
      </c>
      <c r="C79" s="28" t="s">
        <v>59</v>
      </c>
      <c r="D79" s="23" t="s">
        <v>427</v>
      </c>
      <c r="E79" s="26">
        <v>15.006973294545498</v>
      </c>
      <c r="F79" s="27">
        <v>207</v>
      </c>
      <c r="G79" s="13">
        <v>2.3159703454569178</v>
      </c>
      <c r="H79" s="13">
        <v>-0.11805582515079216</v>
      </c>
      <c r="I79" s="99">
        <v>2212.5500000000002</v>
      </c>
      <c r="J79" s="13">
        <v>3.3448930938235284</v>
      </c>
      <c r="K79" s="13">
        <f t="shared" si="1"/>
        <v>0.65070745745209502</v>
      </c>
      <c r="L79" s="3" t="s">
        <v>435</v>
      </c>
      <c r="M79"/>
      <c r="N79">
        <v>0.17396650751490705</v>
      </c>
      <c r="O79">
        <v>-0.11018432835276593</v>
      </c>
      <c r="P79" s="3" t="s">
        <v>726</v>
      </c>
    </row>
    <row r="80" spans="1:16" s="32" customFormat="1" ht="15" thickBot="1" x14ac:dyDescent="0.4">
      <c r="A80" s="30" t="s">
        <v>441</v>
      </c>
      <c r="B80" s="30" t="s">
        <v>103</v>
      </c>
      <c r="C80" s="30" t="s">
        <v>103</v>
      </c>
      <c r="D80" s="23" t="s">
        <v>442</v>
      </c>
      <c r="E80" s="31">
        <v>27.204214438229911</v>
      </c>
      <c r="F80" s="32">
        <v>231</v>
      </c>
      <c r="G80" s="13">
        <v>2.3636119798921444</v>
      </c>
      <c r="H80" s="13">
        <v>-7.0414190715565539E-2</v>
      </c>
      <c r="I80" s="99">
        <v>4540.62</v>
      </c>
      <c r="J80" s="13">
        <v>3.6571151577458005</v>
      </c>
      <c r="K80" s="13">
        <f t="shared" si="1"/>
        <v>0.96292952137436716</v>
      </c>
      <c r="L80" s="3" t="s">
        <v>24</v>
      </c>
      <c r="M80">
        <v>-9.8833045728050184E-2</v>
      </c>
      <c r="N80">
        <v>-0.27958474437415237</v>
      </c>
      <c r="O80">
        <v>2.7984837061533874E-2</v>
      </c>
      <c r="P80" s="3" t="s">
        <v>726</v>
      </c>
    </row>
    <row r="81" spans="1:16" s="34" customFormat="1" ht="15" thickBot="1" x14ac:dyDescent="0.4">
      <c r="A81" s="33" t="s">
        <v>443</v>
      </c>
      <c r="B81" s="33" t="s">
        <v>103</v>
      </c>
      <c r="C81" s="33" t="s">
        <v>103</v>
      </c>
      <c r="D81" s="23" t="s">
        <v>442</v>
      </c>
      <c r="E81" s="24">
        <v>22.835190261223183</v>
      </c>
      <c r="F81" s="34">
        <v>209</v>
      </c>
      <c r="G81" s="13">
        <v>2.3201462861110542</v>
      </c>
      <c r="H81" s="13">
        <v>-0.11387988449665576</v>
      </c>
      <c r="I81" s="99">
        <v>4540.62</v>
      </c>
      <c r="J81" s="13">
        <v>3.6571151577458005</v>
      </c>
      <c r="K81" s="13">
        <f t="shared" si="1"/>
        <v>0.96292952137436716</v>
      </c>
      <c r="L81" s="3" t="s">
        <v>24</v>
      </c>
      <c r="M81">
        <v>-9.8833045728050184E-2</v>
      </c>
      <c r="N81">
        <v>-0.27958474437415237</v>
      </c>
      <c r="O81">
        <v>2.7984837061533874E-2</v>
      </c>
      <c r="P81" s="3" t="s">
        <v>726</v>
      </c>
    </row>
    <row r="82" spans="1:16" s="51" customFormat="1" ht="15" thickBot="1" x14ac:dyDescent="0.4">
      <c r="A82" s="44">
        <v>13</v>
      </c>
      <c r="B82" s="45" t="s">
        <v>104</v>
      </c>
      <c r="C82" s="45" t="s">
        <v>104</v>
      </c>
      <c r="D82" s="23" t="s">
        <v>442</v>
      </c>
      <c r="E82" s="24">
        <v>21.867008036317589</v>
      </c>
      <c r="F82" s="45">
        <v>140</v>
      </c>
      <c r="G82" s="13">
        <v>2.1461280356782382</v>
      </c>
      <c r="H82" s="13">
        <v>-0.28789813492947181</v>
      </c>
      <c r="I82" s="99">
        <v>2417</v>
      </c>
      <c r="J82" s="13">
        <v>3.3832766504076504</v>
      </c>
      <c r="K82" s="13">
        <f t="shared" si="1"/>
        <v>0.68909101403621698</v>
      </c>
      <c r="L82" s="3" t="s">
        <v>24</v>
      </c>
      <c r="M82">
        <v>0.37815232049887371</v>
      </c>
      <c r="N82">
        <v>-0.2873632880189203</v>
      </c>
      <c r="O82">
        <v>-0.11310752515848543</v>
      </c>
      <c r="P82" s="3" t="s">
        <v>726</v>
      </c>
    </row>
    <row r="83" spans="1:16" ht="15" thickBot="1" x14ac:dyDescent="0.4">
      <c r="A83" s="44">
        <v>14</v>
      </c>
      <c r="B83" s="45" t="s">
        <v>104</v>
      </c>
      <c r="C83" s="45" t="s">
        <v>104</v>
      </c>
      <c r="D83" s="23" t="s">
        <v>442</v>
      </c>
      <c r="E83" s="24">
        <v>28.776083873654944</v>
      </c>
      <c r="F83" s="45">
        <v>277</v>
      </c>
      <c r="G83" s="13">
        <v>2.4424797690644486</v>
      </c>
      <c r="H83" s="13">
        <v>8.4535984567386535E-3</v>
      </c>
      <c r="I83" s="99">
        <v>2417</v>
      </c>
      <c r="J83" s="13">
        <v>3.3832766504076504</v>
      </c>
      <c r="K83" s="13">
        <f t="shared" si="1"/>
        <v>0.68909101403621698</v>
      </c>
      <c r="L83" s="3" t="s">
        <v>24</v>
      </c>
      <c r="M83">
        <v>0.37815232049887371</v>
      </c>
      <c r="N83">
        <v>-0.2873632880189203</v>
      </c>
      <c r="O83">
        <v>-0.11310752515848543</v>
      </c>
      <c r="P83" s="3" t="s">
        <v>726</v>
      </c>
    </row>
    <row r="84" spans="1:16" ht="15" thickBot="1" x14ac:dyDescent="0.4">
      <c r="A84" s="46">
        <v>14</v>
      </c>
      <c r="B84" s="47" t="s">
        <v>104</v>
      </c>
      <c r="C84" s="47" t="s">
        <v>104</v>
      </c>
      <c r="D84" s="23" t="s">
        <v>442</v>
      </c>
      <c r="E84" s="26">
        <v>25.224197799874414</v>
      </c>
      <c r="F84" s="47">
        <v>295</v>
      </c>
      <c r="G84" s="13">
        <v>2.469822015978163</v>
      </c>
      <c r="H84" s="13">
        <v>3.5795845370452994E-2</v>
      </c>
      <c r="I84" s="99">
        <v>2417</v>
      </c>
      <c r="J84" s="13">
        <v>3.3832766504076504</v>
      </c>
      <c r="K84" s="13">
        <f t="shared" si="1"/>
        <v>0.68909101403621698</v>
      </c>
      <c r="L84" s="3" t="s">
        <v>24</v>
      </c>
      <c r="M84">
        <v>0.37815232049887371</v>
      </c>
      <c r="N84">
        <v>-0.2873632880189203</v>
      </c>
      <c r="O84">
        <v>-0.11310752515848543</v>
      </c>
      <c r="P84" s="3" t="s">
        <v>726</v>
      </c>
    </row>
    <row r="85" spans="1:16" ht="15" thickBot="1" x14ac:dyDescent="0.4">
      <c r="A85" s="23" t="s">
        <v>444</v>
      </c>
      <c r="B85" s="23" t="s">
        <v>48</v>
      </c>
      <c r="C85" s="23" t="s">
        <v>48</v>
      </c>
      <c r="D85" s="23" t="s">
        <v>445</v>
      </c>
      <c r="E85" s="26">
        <v>16.590634953360585</v>
      </c>
      <c r="F85" s="13">
        <v>234</v>
      </c>
      <c r="G85" s="13">
        <v>2.369215857410143</v>
      </c>
      <c r="H85" s="13">
        <v>-6.4810313197567027E-2</v>
      </c>
      <c r="I85" s="99">
        <v>11731.07</v>
      </c>
      <c r="J85" s="13">
        <v>4.0693376262589558</v>
      </c>
      <c r="K85" s="13">
        <f t="shared" si="1"/>
        <v>1.3751519898875224</v>
      </c>
      <c r="L85" s="3" t="s">
        <v>21</v>
      </c>
      <c r="M85">
        <v>-0.13894644049633742</v>
      </c>
      <c r="N85">
        <v>-0.59203571493007745</v>
      </c>
      <c r="O85">
        <v>0.37953597237319059</v>
      </c>
      <c r="P85" s="3" t="s">
        <v>727</v>
      </c>
    </row>
    <row r="86" spans="1:16" ht="15" thickBot="1" x14ac:dyDescent="0.4">
      <c r="A86" s="23" t="s">
        <v>446</v>
      </c>
      <c r="B86" s="23" t="s">
        <v>48</v>
      </c>
      <c r="C86" s="23" t="s">
        <v>48</v>
      </c>
      <c r="D86" s="23" t="s">
        <v>445</v>
      </c>
      <c r="E86" s="29">
        <v>20.579132774040652</v>
      </c>
      <c r="F86" s="31">
        <v>207</v>
      </c>
      <c r="G86" s="13">
        <v>2.3159703454569178</v>
      </c>
      <c r="H86" s="13">
        <v>-0.11805582515079216</v>
      </c>
      <c r="I86" s="99">
        <v>11731.07</v>
      </c>
      <c r="J86" s="13">
        <v>4.0693376262589558</v>
      </c>
      <c r="K86" s="13">
        <f t="shared" si="1"/>
        <v>1.3751519898875224</v>
      </c>
      <c r="L86" s="3" t="s">
        <v>21</v>
      </c>
      <c r="M86">
        <v>-0.13894644049633742</v>
      </c>
      <c r="N86">
        <v>-0.59203571493007745</v>
      </c>
      <c r="O86">
        <v>0.37953597237319059</v>
      </c>
      <c r="P86" s="3" t="s">
        <v>727</v>
      </c>
    </row>
    <row r="87" spans="1:16" s="32" customFormat="1" ht="15" thickBot="1" x14ac:dyDescent="0.4">
      <c r="A87" s="23" t="s">
        <v>447</v>
      </c>
      <c r="B87" s="23" t="s">
        <v>48</v>
      </c>
      <c r="C87" s="23" t="s">
        <v>48</v>
      </c>
      <c r="D87" s="23" t="s">
        <v>445</v>
      </c>
      <c r="E87" s="31">
        <v>11.422122507137598</v>
      </c>
      <c r="F87" s="31">
        <v>219</v>
      </c>
      <c r="G87" s="13">
        <v>2.3404441148401185</v>
      </c>
      <c r="H87" s="13">
        <v>-9.3582055767591488E-2</v>
      </c>
      <c r="I87" s="99">
        <v>11731.07</v>
      </c>
      <c r="J87" s="13">
        <v>4.0693376262589558</v>
      </c>
      <c r="K87" s="13">
        <f t="shared" si="1"/>
        <v>1.3751519898875224</v>
      </c>
      <c r="L87" s="3" t="s">
        <v>21</v>
      </c>
      <c r="M87">
        <v>-0.13894644049633742</v>
      </c>
      <c r="N87">
        <v>-0.59203571493007745</v>
      </c>
      <c r="O87">
        <v>0.37953597237319059</v>
      </c>
      <c r="P87" s="3" t="s">
        <v>727</v>
      </c>
    </row>
    <row r="88" spans="1:16" s="34" customFormat="1" ht="15" thickBot="1" x14ac:dyDescent="0.4">
      <c r="A88" s="23" t="s">
        <v>448</v>
      </c>
      <c r="B88" s="23" t="s">
        <v>48</v>
      </c>
      <c r="C88" s="23" t="s">
        <v>48</v>
      </c>
      <c r="D88" s="23" t="s">
        <v>445</v>
      </c>
      <c r="E88" s="24">
        <v>15.103155616015471</v>
      </c>
      <c r="F88" s="31">
        <v>210</v>
      </c>
      <c r="G88" s="13">
        <v>2.3222192947339191</v>
      </c>
      <c r="H88" s="13">
        <v>-0.1118068758737909</v>
      </c>
      <c r="I88" s="99">
        <v>11731.07</v>
      </c>
      <c r="J88" s="13">
        <v>4.0693376262589558</v>
      </c>
      <c r="K88" s="13">
        <f t="shared" si="1"/>
        <v>1.3751519898875224</v>
      </c>
      <c r="L88" s="3" t="s">
        <v>21</v>
      </c>
      <c r="M88">
        <v>-0.13894644049633742</v>
      </c>
      <c r="N88">
        <v>-0.59203571493007745</v>
      </c>
      <c r="O88">
        <v>0.37953597237319059</v>
      </c>
      <c r="P88" s="3" t="s">
        <v>727</v>
      </c>
    </row>
    <row r="89" spans="1:16" ht="15" thickBot="1" x14ac:dyDescent="0.4">
      <c r="A89" s="28" t="s">
        <v>449</v>
      </c>
      <c r="B89" s="28" t="s">
        <v>48</v>
      </c>
      <c r="C89" s="28" t="s">
        <v>48</v>
      </c>
      <c r="D89" s="23" t="s">
        <v>445</v>
      </c>
      <c r="E89" s="26">
        <v>11.38067456163421</v>
      </c>
      <c r="F89" s="27">
        <v>226</v>
      </c>
      <c r="G89" s="13">
        <v>2.3541084391474008</v>
      </c>
      <c r="H89" s="13">
        <v>-7.9917731460309227E-2</v>
      </c>
      <c r="I89" s="99">
        <v>11731.07</v>
      </c>
      <c r="J89" s="13">
        <v>4.0693376262589558</v>
      </c>
      <c r="K89" s="13">
        <f t="shared" si="1"/>
        <v>1.3751519898875224</v>
      </c>
      <c r="L89" s="3" t="s">
        <v>21</v>
      </c>
      <c r="M89">
        <v>-0.13894644049633742</v>
      </c>
      <c r="N89">
        <v>-0.59203571493007745</v>
      </c>
      <c r="O89">
        <v>0.37953597237319059</v>
      </c>
      <c r="P89" s="3" t="s">
        <v>727</v>
      </c>
    </row>
    <row r="90" spans="1:16" ht="15" thickBot="1" x14ac:dyDescent="0.4">
      <c r="A90" s="44">
        <v>100</v>
      </c>
      <c r="B90" s="3" t="s">
        <v>41</v>
      </c>
      <c r="C90" s="3" t="s">
        <v>41</v>
      </c>
      <c r="D90" s="23" t="s">
        <v>430</v>
      </c>
      <c r="E90" s="26">
        <v>13.013437141403529</v>
      </c>
      <c r="F90" s="45">
        <v>261</v>
      </c>
      <c r="G90" s="13">
        <v>2.4166405073382808</v>
      </c>
      <c r="H90" s="13">
        <v>-1.7385663269429141E-2</v>
      </c>
      <c r="I90" s="99">
        <v>1300</v>
      </c>
      <c r="J90" s="13">
        <v>3.1139433523068369</v>
      </c>
      <c r="K90" s="13">
        <f t="shared" si="1"/>
        <v>0.41975771593540356</v>
      </c>
      <c r="L90" s="3" t="s">
        <v>431</v>
      </c>
      <c r="M90">
        <v>0.20218438847884124</v>
      </c>
      <c r="O90">
        <v>3.1824704651318481E-2</v>
      </c>
      <c r="P90" s="3" t="s">
        <v>726</v>
      </c>
    </row>
    <row r="91" spans="1:16" ht="15" thickBot="1" x14ac:dyDescent="0.4">
      <c r="A91" s="44">
        <v>101</v>
      </c>
      <c r="B91" s="3" t="s">
        <v>41</v>
      </c>
      <c r="C91" s="3" t="s">
        <v>41</v>
      </c>
      <c r="D91" s="23" t="s">
        <v>430</v>
      </c>
      <c r="E91" s="29">
        <v>15.366351544981727</v>
      </c>
      <c r="F91" s="45">
        <v>273</v>
      </c>
      <c r="G91" s="13">
        <v>2.436162647040756</v>
      </c>
      <c r="H91" s="13">
        <v>2.1364764330460417E-3</v>
      </c>
      <c r="I91" s="99">
        <v>1300</v>
      </c>
      <c r="J91" s="13">
        <v>3.1139433523068369</v>
      </c>
      <c r="K91" s="13">
        <f t="shared" si="1"/>
        <v>0.41975771593540356</v>
      </c>
      <c r="L91" s="3" t="s">
        <v>431</v>
      </c>
      <c r="M91">
        <v>0.20218438847884124</v>
      </c>
      <c r="O91">
        <v>3.1824704651318481E-2</v>
      </c>
      <c r="P91" s="3" t="s">
        <v>726</v>
      </c>
    </row>
    <row r="92" spans="1:16" s="32" customFormat="1" ht="15" thickBot="1" x14ac:dyDescent="0.4">
      <c r="A92" s="44" t="s">
        <v>450</v>
      </c>
      <c r="B92" s="3" t="s">
        <v>41</v>
      </c>
      <c r="C92" s="3" t="s">
        <v>41</v>
      </c>
      <c r="D92" s="23" t="s">
        <v>430</v>
      </c>
      <c r="E92" s="31">
        <v>14.621175637798313</v>
      </c>
      <c r="F92" s="45">
        <v>278</v>
      </c>
      <c r="G92" s="13">
        <v>2.4440447959180762</v>
      </c>
      <c r="H92" s="13">
        <v>1.0018625310366236E-2</v>
      </c>
      <c r="I92" s="99">
        <v>1300</v>
      </c>
      <c r="J92" s="13">
        <v>3.1139433523068369</v>
      </c>
      <c r="K92" s="13">
        <f t="shared" si="1"/>
        <v>0.41975771593540356</v>
      </c>
      <c r="L92" s="3" t="s">
        <v>431</v>
      </c>
      <c r="M92">
        <v>0.20218438847884124</v>
      </c>
      <c r="N92"/>
      <c r="O92">
        <v>3.1824704651318481E-2</v>
      </c>
      <c r="P92" s="3" t="s">
        <v>726</v>
      </c>
    </row>
    <row r="93" spans="1:16" ht="15" thickBot="1" x14ac:dyDescent="0.4">
      <c r="A93" s="44" t="s">
        <v>451</v>
      </c>
      <c r="B93" s="32" t="s">
        <v>41</v>
      </c>
      <c r="C93" s="32" t="s">
        <v>41</v>
      </c>
      <c r="D93" s="23" t="s">
        <v>430</v>
      </c>
      <c r="E93" s="24">
        <v>13.235992355041038</v>
      </c>
      <c r="F93" s="45">
        <v>253</v>
      </c>
      <c r="G93" s="13">
        <v>2.403120521175818</v>
      </c>
      <c r="H93" s="13">
        <v>-3.0905649431892002E-2</v>
      </c>
      <c r="I93" s="99">
        <v>1300</v>
      </c>
      <c r="J93" s="13">
        <v>3.1139433523068369</v>
      </c>
      <c r="K93" s="13">
        <f t="shared" si="1"/>
        <v>0.41975771593540356</v>
      </c>
      <c r="L93" s="3" t="s">
        <v>431</v>
      </c>
      <c r="M93">
        <v>0.20218438847884124</v>
      </c>
      <c r="O93">
        <v>3.1824704651318481E-2</v>
      </c>
      <c r="P93" s="3" t="s">
        <v>726</v>
      </c>
    </row>
    <row r="94" spans="1:16" s="32" customFormat="1" ht="15" thickBot="1" x14ac:dyDescent="0.4">
      <c r="A94" s="44" t="s">
        <v>452</v>
      </c>
      <c r="B94" s="3" t="s">
        <v>41</v>
      </c>
      <c r="C94" s="3" t="s">
        <v>41</v>
      </c>
      <c r="D94" s="23" t="s">
        <v>430</v>
      </c>
      <c r="E94" s="24">
        <v>14.397940526644582</v>
      </c>
      <c r="F94" s="45">
        <v>295</v>
      </c>
      <c r="G94" s="13">
        <v>2.469822015978163</v>
      </c>
      <c r="H94" s="13">
        <v>3.5795845370452994E-2</v>
      </c>
      <c r="I94" s="99">
        <v>1300</v>
      </c>
      <c r="J94" s="13">
        <v>3.1139433523068369</v>
      </c>
      <c r="K94" s="13">
        <f t="shared" si="1"/>
        <v>0.41975771593540356</v>
      </c>
      <c r="L94" s="3" t="s">
        <v>431</v>
      </c>
      <c r="M94">
        <v>0.20218438847884124</v>
      </c>
      <c r="N94"/>
      <c r="O94">
        <v>3.1824704651318481E-2</v>
      </c>
      <c r="P94" s="3" t="s">
        <v>726</v>
      </c>
    </row>
    <row r="95" spans="1:16" ht="15" thickBot="1" x14ac:dyDescent="0.4">
      <c r="A95" s="44" t="s">
        <v>453</v>
      </c>
      <c r="B95" s="3" t="s">
        <v>41</v>
      </c>
      <c r="C95" s="3" t="s">
        <v>41</v>
      </c>
      <c r="D95" s="23" t="s">
        <v>430</v>
      </c>
      <c r="E95" s="24">
        <v>13.333531981344784</v>
      </c>
      <c r="F95" s="45"/>
      <c r="I95" s="99">
        <v>1300</v>
      </c>
      <c r="J95" s="13">
        <v>3.1139433523068369</v>
      </c>
      <c r="K95" s="13">
        <f t="shared" si="1"/>
        <v>0.41975771593540356</v>
      </c>
      <c r="L95" s="3" t="s">
        <v>431</v>
      </c>
      <c r="M95">
        <v>0.20218438847884124</v>
      </c>
      <c r="O95">
        <v>3.1824704651318481E-2</v>
      </c>
      <c r="P95" s="3" t="s">
        <v>726</v>
      </c>
    </row>
    <row r="96" spans="1:16" ht="15" thickBot="1" x14ac:dyDescent="0.4">
      <c r="A96" s="46" t="s">
        <v>454</v>
      </c>
      <c r="B96" s="3" t="s">
        <v>41</v>
      </c>
      <c r="C96" s="3" t="s">
        <v>41</v>
      </c>
      <c r="D96" s="23" t="s">
        <v>430</v>
      </c>
      <c r="E96" s="24">
        <v>14.441489350896502</v>
      </c>
      <c r="F96" s="47">
        <v>252</v>
      </c>
      <c r="G96" s="13">
        <v>2.4014005407815442</v>
      </c>
      <c r="H96" s="13">
        <v>-3.2625629826165792E-2</v>
      </c>
      <c r="I96" s="99">
        <v>1300</v>
      </c>
      <c r="J96" s="13">
        <v>3.1139433523068369</v>
      </c>
      <c r="K96" s="13">
        <f t="shared" si="1"/>
        <v>0.41975771593540356</v>
      </c>
      <c r="L96" s="3" t="s">
        <v>431</v>
      </c>
      <c r="M96">
        <v>0.20218438847884124</v>
      </c>
      <c r="O96">
        <v>3.1824704651318481E-2</v>
      </c>
      <c r="P96" s="3" t="s">
        <v>726</v>
      </c>
    </row>
    <row r="97" spans="1:16" ht="15" thickBot="1" x14ac:dyDescent="0.4">
      <c r="A97" s="42">
        <v>90</v>
      </c>
      <c r="B97" s="43" t="s">
        <v>68</v>
      </c>
      <c r="C97" s="43" t="s">
        <v>68</v>
      </c>
      <c r="D97" s="23" t="s">
        <v>430</v>
      </c>
      <c r="E97" s="26">
        <v>16.451401603063704</v>
      </c>
      <c r="F97" s="43">
        <v>231</v>
      </c>
      <c r="G97" s="13">
        <v>2.3636119798921444</v>
      </c>
      <c r="H97" s="13">
        <v>-7.0414190715565539E-2</v>
      </c>
      <c r="I97" s="99">
        <v>783.99</v>
      </c>
      <c r="J97" s="13">
        <v>2.8943105231786777</v>
      </c>
      <c r="K97" s="13">
        <f t="shared" si="1"/>
        <v>0.20012488680724427</v>
      </c>
      <c r="L97" s="3" t="s">
        <v>431</v>
      </c>
      <c r="M97">
        <v>0.1578190551852412</v>
      </c>
      <c r="O97">
        <v>0.1080157640764039</v>
      </c>
      <c r="P97" s="3" t="s">
        <v>726</v>
      </c>
    </row>
    <row r="98" spans="1:16" ht="15" thickBot="1" x14ac:dyDescent="0.4">
      <c r="A98" s="44">
        <v>91</v>
      </c>
      <c r="B98" s="45" t="s">
        <v>68</v>
      </c>
      <c r="C98" s="45" t="s">
        <v>68</v>
      </c>
      <c r="D98" s="23" t="s">
        <v>430</v>
      </c>
      <c r="E98" s="26">
        <v>18.874376148588631</v>
      </c>
      <c r="F98" s="45">
        <v>259</v>
      </c>
      <c r="G98" s="13">
        <v>2.4132997640812519</v>
      </c>
      <c r="H98" s="13">
        <v>-2.0726406526458074E-2</v>
      </c>
      <c r="I98" s="99">
        <v>783.99</v>
      </c>
      <c r="J98" s="13">
        <v>2.8943105231786777</v>
      </c>
      <c r="K98" s="13">
        <f t="shared" si="1"/>
        <v>0.20012488680724427</v>
      </c>
      <c r="L98" s="3" t="s">
        <v>431</v>
      </c>
      <c r="M98">
        <v>0.1578190551852412</v>
      </c>
      <c r="O98">
        <v>0.1080157640764039</v>
      </c>
      <c r="P98" s="3" t="s">
        <v>726</v>
      </c>
    </row>
    <row r="99" spans="1:16" ht="15" thickBot="1" x14ac:dyDescent="0.4">
      <c r="A99" s="44">
        <v>92</v>
      </c>
      <c r="B99" s="45" t="s">
        <v>68</v>
      </c>
      <c r="C99" s="45" t="s">
        <v>68</v>
      </c>
      <c r="D99" s="23" t="s">
        <v>430</v>
      </c>
      <c r="E99" s="31">
        <v>16.352998095055092</v>
      </c>
      <c r="F99" s="45">
        <v>226</v>
      </c>
      <c r="G99" s="13">
        <v>2.3541084391474008</v>
      </c>
      <c r="H99" s="13">
        <v>-7.9917731460309227E-2</v>
      </c>
      <c r="I99" s="99">
        <v>783.99</v>
      </c>
      <c r="J99" s="13">
        <v>2.8943105231786777</v>
      </c>
      <c r="K99" s="13">
        <f t="shared" si="1"/>
        <v>0.20012488680724427</v>
      </c>
      <c r="L99" s="3" t="s">
        <v>431</v>
      </c>
      <c r="M99">
        <v>0.1578190551852412</v>
      </c>
      <c r="O99">
        <v>0.1080157640764039</v>
      </c>
      <c r="P99" s="3" t="s">
        <v>726</v>
      </c>
    </row>
    <row r="100" spans="1:16" ht="15" thickBot="1" x14ac:dyDescent="0.4">
      <c r="A100" s="44">
        <v>93</v>
      </c>
      <c r="B100" s="45" t="s">
        <v>68</v>
      </c>
      <c r="C100" s="45" t="s">
        <v>68</v>
      </c>
      <c r="D100" s="23" t="s">
        <v>430</v>
      </c>
      <c r="E100" s="24">
        <v>15.782924564403251</v>
      </c>
      <c r="F100" s="45">
        <v>289</v>
      </c>
      <c r="G100" s="13">
        <v>2.4608978427565478</v>
      </c>
      <c r="H100" s="13">
        <v>2.6871672148837789E-2</v>
      </c>
      <c r="I100" s="99">
        <v>783.99</v>
      </c>
      <c r="J100" s="13">
        <v>2.8943105231786777</v>
      </c>
      <c r="K100" s="13">
        <f t="shared" si="1"/>
        <v>0.20012488680724427</v>
      </c>
      <c r="L100" s="3" t="s">
        <v>431</v>
      </c>
      <c r="M100">
        <v>0.1578190551852412</v>
      </c>
      <c r="O100">
        <v>0.1080157640764039</v>
      </c>
      <c r="P100" s="3" t="s">
        <v>726</v>
      </c>
    </row>
    <row r="101" spans="1:16" s="34" customFormat="1" ht="15" thickBot="1" x14ac:dyDescent="0.4">
      <c r="A101" s="44">
        <v>94</v>
      </c>
      <c r="B101" s="45" t="s">
        <v>68</v>
      </c>
      <c r="C101" s="45" t="s">
        <v>68</v>
      </c>
      <c r="D101" s="23" t="s">
        <v>430</v>
      </c>
      <c r="E101" s="24">
        <v>23.385964072070951</v>
      </c>
      <c r="F101" s="45">
        <v>298</v>
      </c>
      <c r="G101" s="13">
        <v>2.4742162640762553</v>
      </c>
      <c r="H101" s="13">
        <v>4.0190093468545296E-2</v>
      </c>
      <c r="I101" s="99">
        <v>783.99</v>
      </c>
      <c r="J101" s="13">
        <v>2.8943105231786777</v>
      </c>
      <c r="K101" s="13">
        <f t="shared" si="1"/>
        <v>0.20012488680724427</v>
      </c>
      <c r="L101" s="3" t="s">
        <v>431</v>
      </c>
      <c r="M101">
        <v>0.1578190551852412</v>
      </c>
      <c r="N101"/>
      <c r="O101">
        <v>0.1080157640764039</v>
      </c>
      <c r="P101" s="3" t="s">
        <v>726</v>
      </c>
    </row>
    <row r="102" spans="1:16" s="32" customFormat="1" ht="15" thickBot="1" x14ac:dyDescent="0.4">
      <c r="A102" s="44" t="s">
        <v>455</v>
      </c>
      <c r="B102" s="45" t="s">
        <v>68</v>
      </c>
      <c r="C102" s="45" t="s">
        <v>68</v>
      </c>
      <c r="D102" s="23" t="s">
        <v>430</v>
      </c>
      <c r="E102" s="24">
        <v>19.949178885079224</v>
      </c>
      <c r="F102" s="45">
        <v>238</v>
      </c>
      <c r="G102" s="13">
        <v>2.3765769570565118</v>
      </c>
      <c r="H102" s="13">
        <v>-5.7449213551198142E-2</v>
      </c>
      <c r="I102" s="99">
        <v>783.99</v>
      </c>
      <c r="J102" s="13">
        <v>2.8943105231786777</v>
      </c>
      <c r="K102" s="13">
        <f t="shared" si="1"/>
        <v>0.20012488680724427</v>
      </c>
      <c r="L102" s="3" t="s">
        <v>431</v>
      </c>
      <c r="M102">
        <v>0.1578190551852412</v>
      </c>
      <c r="N102"/>
      <c r="O102">
        <v>0.1080157640764039</v>
      </c>
      <c r="P102" s="3" t="s">
        <v>726</v>
      </c>
    </row>
    <row r="103" spans="1:16" ht="15" thickBot="1" x14ac:dyDescent="0.4">
      <c r="A103" s="46" t="s">
        <v>456</v>
      </c>
      <c r="B103" s="47" t="s">
        <v>68</v>
      </c>
      <c r="C103" s="47" t="s">
        <v>68</v>
      </c>
      <c r="D103" s="23" t="s">
        <v>430</v>
      </c>
      <c r="E103" s="24">
        <v>14.683941864245758</v>
      </c>
      <c r="F103" s="47">
        <v>200</v>
      </c>
      <c r="G103" s="13">
        <v>2.3010299956639813</v>
      </c>
      <c r="H103" s="13">
        <v>-0.13299617494372873</v>
      </c>
      <c r="I103" s="99">
        <v>783.99</v>
      </c>
      <c r="J103" s="13">
        <v>2.8943105231786777</v>
      </c>
      <c r="K103" s="13">
        <f t="shared" si="1"/>
        <v>0.20012488680724427</v>
      </c>
      <c r="L103" s="3" t="s">
        <v>431</v>
      </c>
      <c r="M103">
        <v>0.1578190551852412</v>
      </c>
      <c r="O103">
        <v>0.1080157640764039</v>
      </c>
      <c r="P103" s="3" t="s">
        <v>726</v>
      </c>
    </row>
    <row r="104" spans="1:16" ht="15" thickBot="1" x14ac:dyDescent="0.4">
      <c r="A104" s="42">
        <v>34</v>
      </c>
      <c r="B104" s="45" t="s">
        <v>44</v>
      </c>
      <c r="C104" s="45" t="s">
        <v>44</v>
      </c>
      <c r="D104" s="23" t="s">
        <v>430</v>
      </c>
      <c r="E104" s="24">
        <v>16.523173137666006</v>
      </c>
      <c r="F104" s="43">
        <v>234</v>
      </c>
      <c r="G104" s="13">
        <v>2.369215857410143</v>
      </c>
      <c r="H104" s="13">
        <v>-6.4810313197567027E-2</v>
      </c>
      <c r="I104" s="99">
        <v>1134</v>
      </c>
      <c r="J104" s="13">
        <v>3.0546130545568877</v>
      </c>
      <c r="K104" s="13">
        <f t="shared" si="1"/>
        <v>0.36042741818545432</v>
      </c>
      <c r="L104" s="3" t="s">
        <v>431</v>
      </c>
      <c r="M104">
        <v>0.27346627350149499</v>
      </c>
      <c r="P104" s="3" t="s">
        <v>726</v>
      </c>
    </row>
    <row r="105" spans="1:16" ht="15" thickBot="1" x14ac:dyDescent="0.4">
      <c r="A105" s="44">
        <v>84</v>
      </c>
      <c r="B105" s="45" t="s">
        <v>44</v>
      </c>
      <c r="C105" s="45" t="s">
        <v>44</v>
      </c>
      <c r="D105" s="23" t="s">
        <v>430</v>
      </c>
      <c r="E105" s="24">
        <v>14.345011018039628</v>
      </c>
      <c r="F105" s="45">
        <v>291</v>
      </c>
      <c r="G105" s="13">
        <v>2.4638929889859074</v>
      </c>
      <c r="H105" s="13">
        <v>2.986681837819738E-2</v>
      </c>
      <c r="I105" s="99">
        <v>1134</v>
      </c>
      <c r="J105" s="13">
        <v>3.0546130545568877</v>
      </c>
      <c r="K105" s="13">
        <f t="shared" si="1"/>
        <v>0.36042741818545432</v>
      </c>
      <c r="L105" s="3" t="s">
        <v>431</v>
      </c>
      <c r="M105">
        <v>0.27346627350149499</v>
      </c>
      <c r="P105" s="3" t="s">
        <v>726</v>
      </c>
    </row>
    <row r="106" spans="1:16" ht="15" thickBot="1" x14ac:dyDescent="0.4">
      <c r="A106" s="44">
        <v>85</v>
      </c>
      <c r="B106" s="45" t="s">
        <v>44</v>
      </c>
      <c r="C106" s="45" t="s">
        <v>44</v>
      </c>
      <c r="D106" s="23" t="s">
        <v>430</v>
      </c>
      <c r="E106" s="24">
        <v>13.023140199806749</v>
      </c>
      <c r="F106" s="45">
        <v>277</v>
      </c>
      <c r="G106" s="13">
        <v>2.4424797690644486</v>
      </c>
      <c r="H106" s="13">
        <v>8.4535984567386535E-3</v>
      </c>
      <c r="I106" s="99">
        <v>1134</v>
      </c>
      <c r="J106" s="13">
        <v>3.0546130545568877</v>
      </c>
      <c r="K106" s="13">
        <f t="shared" si="1"/>
        <v>0.36042741818545432</v>
      </c>
      <c r="L106" s="3" t="s">
        <v>431</v>
      </c>
      <c r="M106">
        <v>0.27346627350149499</v>
      </c>
      <c r="P106" s="3" t="s">
        <v>726</v>
      </c>
    </row>
    <row r="107" spans="1:16" s="34" customFormat="1" ht="15" thickBot="1" x14ac:dyDescent="0.4">
      <c r="A107" s="46">
        <v>86</v>
      </c>
      <c r="B107" s="47" t="s">
        <v>44</v>
      </c>
      <c r="C107" s="47" t="s">
        <v>44</v>
      </c>
      <c r="D107" s="23" t="s">
        <v>430</v>
      </c>
      <c r="E107" s="24">
        <v>14.182495861200186</v>
      </c>
      <c r="F107" s="47">
        <v>280</v>
      </c>
      <c r="G107" s="13">
        <v>2.4471580313422194</v>
      </c>
      <c r="H107" s="13">
        <v>1.3131860734509448E-2</v>
      </c>
      <c r="I107" s="99">
        <v>1134</v>
      </c>
      <c r="J107" s="13">
        <v>3.0546130545568877</v>
      </c>
      <c r="K107" s="13">
        <f t="shared" si="1"/>
        <v>0.36042741818545432</v>
      </c>
      <c r="L107" s="3" t="s">
        <v>431</v>
      </c>
      <c r="M107">
        <v>0.27346627350149499</v>
      </c>
      <c r="N107"/>
      <c r="O107"/>
      <c r="P107" s="3" t="s">
        <v>726</v>
      </c>
    </row>
    <row r="108" spans="1:16" ht="15" thickBot="1" x14ac:dyDescent="0.4">
      <c r="A108" s="42">
        <v>95</v>
      </c>
      <c r="B108" s="45" t="s">
        <v>33</v>
      </c>
      <c r="C108" s="45" t="s">
        <v>33</v>
      </c>
      <c r="D108" s="23" t="s">
        <v>430</v>
      </c>
      <c r="E108" s="24">
        <v>12.857698225678408</v>
      </c>
      <c r="F108" s="43">
        <v>221</v>
      </c>
      <c r="G108" s="13">
        <v>2.3443922736851106</v>
      </c>
      <c r="H108" s="13">
        <v>-8.9633896922599376E-2</v>
      </c>
      <c r="I108" s="99">
        <v>130</v>
      </c>
      <c r="J108" s="13">
        <v>2.1139433523068369</v>
      </c>
      <c r="K108" s="13">
        <f t="shared" si="1"/>
        <v>-0.58024228406459644</v>
      </c>
      <c r="L108" s="3" t="s">
        <v>431</v>
      </c>
      <c r="M108">
        <v>9.8662585383323842E-2</v>
      </c>
      <c r="P108" s="3" t="s">
        <v>726</v>
      </c>
    </row>
    <row r="109" spans="1:16" s="34" customFormat="1" ht="15" thickBot="1" x14ac:dyDescent="0.4">
      <c r="A109" s="44">
        <v>96</v>
      </c>
      <c r="B109" s="45" t="s">
        <v>33</v>
      </c>
      <c r="C109" s="45" t="s">
        <v>33</v>
      </c>
      <c r="D109" s="23" t="s">
        <v>430</v>
      </c>
      <c r="E109" s="24">
        <v>13.336732955366108</v>
      </c>
      <c r="F109" s="45">
        <v>224</v>
      </c>
      <c r="G109" s="13">
        <v>2.3502480183341627</v>
      </c>
      <c r="H109" s="13">
        <v>-8.3778152273547235E-2</v>
      </c>
      <c r="I109" s="99">
        <v>130</v>
      </c>
      <c r="J109" s="13">
        <v>2.1139433523068369</v>
      </c>
      <c r="K109" s="13">
        <f t="shared" si="1"/>
        <v>-0.58024228406459644</v>
      </c>
      <c r="L109" s="3" t="s">
        <v>431</v>
      </c>
      <c r="M109">
        <v>9.8662585383323842E-2</v>
      </c>
      <c r="N109"/>
      <c r="O109"/>
      <c r="P109" s="3" t="s">
        <v>726</v>
      </c>
    </row>
    <row r="110" spans="1:16" s="51" customFormat="1" ht="15" thickBot="1" x14ac:dyDescent="0.4">
      <c r="A110" s="44" t="s">
        <v>457</v>
      </c>
      <c r="B110" s="45" t="s">
        <v>33</v>
      </c>
      <c r="C110" s="45" t="s">
        <v>33</v>
      </c>
      <c r="D110" s="23" t="s">
        <v>430</v>
      </c>
      <c r="E110" s="26">
        <v>14.312085567704022</v>
      </c>
      <c r="F110" s="45"/>
      <c r="G110" s="13"/>
      <c r="H110" s="13"/>
      <c r="I110" s="99">
        <v>130</v>
      </c>
      <c r="J110" s="13">
        <v>2.1139433523068369</v>
      </c>
      <c r="K110" s="13">
        <f t="shared" si="1"/>
        <v>-0.58024228406459644</v>
      </c>
      <c r="L110" s="3" t="s">
        <v>431</v>
      </c>
      <c r="M110">
        <v>9.8662585383323842E-2</v>
      </c>
      <c r="N110"/>
      <c r="O110"/>
      <c r="P110" s="3" t="s">
        <v>726</v>
      </c>
    </row>
    <row r="111" spans="1:16" ht="15" thickBot="1" x14ac:dyDescent="0.4">
      <c r="A111" s="44" t="s">
        <v>458</v>
      </c>
      <c r="B111" s="45" t="s">
        <v>33</v>
      </c>
      <c r="C111" s="45" t="s">
        <v>33</v>
      </c>
      <c r="D111" s="23" t="s">
        <v>430</v>
      </c>
      <c r="E111" s="29">
        <v>10.803390949218267</v>
      </c>
      <c r="F111" s="45">
        <v>227</v>
      </c>
      <c r="G111" s="13">
        <v>2.3560258571931225</v>
      </c>
      <c r="H111" s="13">
        <v>-7.8000313414587463E-2</v>
      </c>
      <c r="I111" s="99">
        <v>130</v>
      </c>
      <c r="J111" s="13">
        <v>2.1139433523068369</v>
      </c>
      <c r="K111" s="13">
        <f t="shared" si="1"/>
        <v>-0.58024228406459644</v>
      </c>
      <c r="L111" s="3" t="s">
        <v>431</v>
      </c>
      <c r="M111">
        <v>9.8662585383323842E-2</v>
      </c>
      <c r="P111" s="3" t="s">
        <v>726</v>
      </c>
    </row>
    <row r="112" spans="1:16" s="34" customFormat="1" ht="15" thickBot="1" x14ac:dyDescent="0.4">
      <c r="A112" s="44" t="s">
        <v>459</v>
      </c>
      <c r="B112" s="45" t="s">
        <v>33</v>
      </c>
      <c r="C112" s="45" t="s">
        <v>33</v>
      </c>
      <c r="D112" s="23" t="s">
        <v>430</v>
      </c>
      <c r="E112" s="31">
        <v>11.260981171194871</v>
      </c>
      <c r="F112" s="45">
        <v>229</v>
      </c>
      <c r="G112" s="13">
        <v>2.3598354823398879</v>
      </c>
      <c r="H112" s="13">
        <v>-7.4190688267822047E-2</v>
      </c>
      <c r="I112" s="99">
        <v>130</v>
      </c>
      <c r="J112" s="13">
        <v>2.1139433523068369</v>
      </c>
      <c r="K112" s="13">
        <f t="shared" si="1"/>
        <v>-0.58024228406459644</v>
      </c>
      <c r="L112" s="3" t="s">
        <v>431</v>
      </c>
      <c r="M112">
        <v>9.8662585383323842E-2</v>
      </c>
      <c r="N112"/>
      <c r="O112"/>
      <c r="P112" s="3" t="s">
        <v>726</v>
      </c>
    </row>
    <row r="113" spans="1:16" ht="15" thickBot="1" x14ac:dyDescent="0.4">
      <c r="A113" s="44" t="s">
        <v>460</v>
      </c>
      <c r="B113" s="45" t="s">
        <v>33</v>
      </c>
      <c r="C113" s="45" t="s">
        <v>33</v>
      </c>
      <c r="D113" s="23" t="s">
        <v>430</v>
      </c>
      <c r="E113" s="24">
        <v>11.960960659321966</v>
      </c>
      <c r="F113" s="45">
        <v>212</v>
      </c>
      <c r="G113" s="13">
        <v>2.3263358609287512</v>
      </c>
      <c r="H113" s="13">
        <v>-0.10769030967895876</v>
      </c>
      <c r="I113" s="99">
        <v>130</v>
      </c>
      <c r="J113" s="13">
        <v>2.1139433523068369</v>
      </c>
      <c r="K113" s="13">
        <f t="shared" si="1"/>
        <v>-0.58024228406459644</v>
      </c>
      <c r="L113" s="3" t="s">
        <v>431</v>
      </c>
      <c r="M113">
        <v>9.8662585383323842E-2</v>
      </c>
      <c r="P113" s="3" t="s">
        <v>726</v>
      </c>
    </row>
    <row r="114" spans="1:16" ht="15" thickBot="1" x14ac:dyDescent="0.4">
      <c r="A114" s="46" t="s">
        <v>461</v>
      </c>
      <c r="B114" s="47" t="s">
        <v>33</v>
      </c>
      <c r="C114" s="47" t="s">
        <v>33</v>
      </c>
      <c r="D114" s="23" t="s">
        <v>430</v>
      </c>
      <c r="E114" s="26">
        <v>12.934045801950752</v>
      </c>
      <c r="F114" s="47"/>
      <c r="I114" s="99">
        <v>130</v>
      </c>
      <c r="J114" s="13">
        <v>2.1139433523068369</v>
      </c>
      <c r="K114" s="13">
        <f t="shared" si="1"/>
        <v>-0.58024228406459644</v>
      </c>
      <c r="L114" s="3" t="s">
        <v>431</v>
      </c>
      <c r="M114">
        <v>9.8662585383323842E-2</v>
      </c>
      <c r="P114" s="3" t="s">
        <v>726</v>
      </c>
    </row>
    <row r="115" spans="1:16" ht="15" thickBot="1" x14ac:dyDescent="0.4">
      <c r="A115" s="30">
        <v>161</v>
      </c>
      <c r="B115" s="30" t="s">
        <v>23</v>
      </c>
      <c r="C115" s="30" t="s">
        <v>23</v>
      </c>
      <c r="D115" s="23" t="s">
        <v>427</v>
      </c>
      <c r="E115" s="26">
        <v>11.633352474090628</v>
      </c>
      <c r="F115" s="32">
        <v>244</v>
      </c>
      <c r="G115" s="13">
        <v>2.3873898263387292</v>
      </c>
      <c r="H115" s="13">
        <v>-4.6636344268980778E-2</v>
      </c>
      <c r="I115" s="99">
        <v>681.23</v>
      </c>
      <c r="J115" s="13">
        <v>2.8332937651677965</v>
      </c>
      <c r="K115" s="13">
        <f t="shared" si="1"/>
        <v>0.13910812879636314</v>
      </c>
      <c r="L115" s="3" t="s">
        <v>24</v>
      </c>
      <c r="M115">
        <v>-0.17371873011412342</v>
      </c>
      <c r="N115">
        <v>0.17363896429752312</v>
      </c>
      <c r="P115" s="3" t="s">
        <v>726</v>
      </c>
    </row>
    <row r="116" spans="1:16" ht="15" thickBot="1" x14ac:dyDescent="0.4">
      <c r="A116" s="30">
        <v>162</v>
      </c>
      <c r="B116" s="30" t="s">
        <v>23</v>
      </c>
      <c r="C116" s="30" t="s">
        <v>23</v>
      </c>
      <c r="D116" s="23" t="s">
        <v>427</v>
      </c>
      <c r="E116" s="26">
        <v>10.1538837649888</v>
      </c>
      <c r="F116" s="32">
        <v>185</v>
      </c>
      <c r="G116" s="13">
        <v>2.2671717284030137</v>
      </c>
      <c r="H116" s="13">
        <v>-0.16685444220469625</v>
      </c>
      <c r="I116" s="99">
        <v>681.23</v>
      </c>
      <c r="J116" s="13">
        <v>2.8332937651677965</v>
      </c>
      <c r="K116" s="13">
        <f t="shared" si="1"/>
        <v>0.13910812879636314</v>
      </c>
      <c r="L116" s="3" t="s">
        <v>24</v>
      </c>
      <c r="M116">
        <v>-0.17371873011412342</v>
      </c>
      <c r="N116">
        <v>0.17363896429752312</v>
      </c>
      <c r="P116" s="3" t="s">
        <v>726</v>
      </c>
    </row>
    <row r="117" spans="1:16" ht="15" thickBot="1" x14ac:dyDescent="0.4">
      <c r="A117" s="30">
        <v>173</v>
      </c>
      <c r="B117" s="30" t="s">
        <v>23</v>
      </c>
      <c r="C117" s="30" t="s">
        <v>23</v>
      </c>
      <c r="D117" s="23" t="s">
        <v>427</v>
      </c>
      <c r="E117" s="31">
        <v>11.603322298963878</v>
      </c>
      <c r="F117" s="32"/>
      <c r="I117" s="99">
        <v>681.23</v>
      </c>
      <c r="J117" s="13">
        <v>2.8332937651677965</v>
      </c>
      <c r="K117" s="13">
        <f t="shared" si="1"/>
        <v>0.13910812879636314</v>
      </c>
      <c r="L117" s="3" t="s">
        <v>24</v>
      </c>
      <c r="M117">
        <v>-0.17371873011412342</v>
      </c>
      <c r="N117">
        <v>0.17363896429752312</v>
      </c>
      <c r="P117" s="3" t="s">
        <v>726</v>
      </c>
    </row>
    <row r="118" spans="1:16" ht="15" thickBot="1" x14ac:dyDescent="0.4">
      <c r="A118" s="30">
        <v>174</v>
      </c>
      <c r="B118" s="30" t="s">
        <v>23</v>
      </c>
      <c r="C118" s="30" t="s">
        <v>23</v>
      </c>
      <c r="D118" s="23" t="s">
        <v>427</v>
      </c>
      <c r="E118" s="24">
        <v>11.00849652277641</v>
      </c>
      <c r="F118" s="32">
        <v>176</v>
      </c>
      <c r="G118" s="13">
        <v>2.2455126678141499</v>
      </c>
      <c r="H118" s="13">
        <v>-0.18851350279356005</v>
      </c>
      <c r="I118" s="99">
        <v>681.23</v>
      </c>
      <c r="J118" s="13">
        <v>2.8332937651677965</v>
      </c>
      <c r="K118" s="13">
        <f t="shared" si="1"/>
        <v>0.13910812879636314</v>
      </c>
      <c r="L118" s="3" t="s">
        <v>24</v>
      </c>
      <c r="M118">
        <v>-0.17371873011412342</v>
      </c>
      <c r="N118">
        <v>0.17363896429752312</v>
      </c>
      <c r="P118" s="3" t="s">
        <v>726</v>
      </c>
    </row>
    <row r="119" spans="1:16" ht="15" thickBot="1" x14ac:dyDescent="0.4">
      <c r="A119" s="33">
        <v>175</v>
      </c>
      <c r="B119" s="33" t="s">
        <v>23</v>
      </c>
      <c r="C119" s="33" t="s">
        <v>23</v>
      </c>
      <c r="D119" s="23" t="s">
        <v>427</v>
      </c>
      <c r="E119" s="26">
        <v>10.037438296465877</v>
      </c>
      <c r="F119" s="34"/>
      <c r="I119" s="99">
        <v>681.23</v>
      </c>
      <c r="J119" s="13">
        <v>2.8332937651677965</v>
      </c>
      <c r="K119" s="13">
        <f t="shared" si="1"/>
        <v>0.13910812879636314</v>
      </c>
      <c r="L119" s="3" t="s">
        <v>24</v>
      </c>
      <c r="M119">
        <v>-0.17371873011412342</v>
      </c>
      <c r="N119">
        <v>0.17363896429752312</v>
      </c>
      <c r="P119" s="3" t="s">
        <v>726</v>
      </c>
    </row>
    <row r="120" spans="1:16" ht="15" thickBot="1" x14ac:dyDescent="0.4">
      <c r="A120" s="30" t="s">
        <v>462</v>
      </c>
      <c r="B120" s="30" t="s">
        <v>67</v>
      </c>
      <c r="C120" s="30" t="s">
        <v>67</v>
      </c>
      <c r="D120" s="23" t="s">
        <v>442</v>
      </c>
      <c r="E120" s="26">
        <v>21.412227279544037</v>
      </c>
      <c r="F120" s="32">
        <v>193</v>
      </c>
      <c r="G120" s="13">
        <v>2.2855573090077739</v>
      </c>
      <c r="H120" s="13">
        <v>-0.14846886159993611</v>
      </c>
      <c r="I120" s="99">
        <v>3590</v>
      </c>
      <c r="J120" s="13">
        <v>3.5550944485783194</v>
      </c>
      <c r="K120" s="13">
        <f t="shared" si="1"/>
        <v>0.86090881220688598</v>
      </c>
      <c r="L120" s="3" t="s">
        <v>24</v>
      </c>
      <c r="M120">
        <v>-0.24332173613067631</v>
      </c>
      <c r="N120">
        <v>-0.22753262258734708</v>
      </c>
      <c r="O120">
        <v>-0.13234602014661179</v>
      </c>
      <c r="P120" s="3" t="s">
        <v>726</v>
      </c>
    </row>
    <row r="121" spans="1:16" ht="15" thickBot="1" x14ac:dyDescent="0.4">
      <c r="A121" s="33" t="s">
        <v>463</v>
      </c>
      <c r="B121" s="33" t="s">
        <v>67</v>
      </c>
      <c r="C121" s="33" t="s">
        <v>67</v>
      </c>
      <c r="D121" s="23" t="s">
        <v>442</v>
      </c>
      <c r="E121" s="29">
        <v>13.9545302800343</v>
      </c>
      <c r="F121" s="34">
        <v>164</v>
      </c>
      <c r="G121" s="13">
        <v>2.214843848047698</v>
      </c>
      <c r="H121" s="13">
        <v>-0.21918232256001202</v>
      </c>
      <c r="I121" s="99">
        <v>3590</v>
      </c>
      <c r="J121" s="13">
        <v>3.5550944485783194</v>
      </c>
      <c r="K121" s="13">
        <f t="shared" si="1"/>
        <v>0.86090881220688598</v>
      </c>
      <c r="L121" s="3" t="s">
        <v>24</v>
      </c>
      <c r="M121">
        <v>-0.24332173613067631</v>
      </c>
      <c r="N121">
        <v>-0.22753262258734708</v>
      </c>
      <c r="O121">
        <v>-0.13234602014661179</v>
      </c>
      <c r="P121" s="3" t="s">
        <v>726</v>
      </c>
    </row>
    <row r="122" spans="1:16" s="32" customFormat="1" ht="15" thickBot="1" x14ac:dyDescent="0.4">
      <c r="A122" s="50" t="s">
        <v>464</v>
      </c>
      <c r="B122" s="50" t="s">
        <v>30</v>
      </c>
      <c r="C122" s="50" t="s">
        <v>30</v>
      </c>
      <c r="D122" s="23" t="s">
        <v>427</v>
      </c>
      <c r="E122" s="26">
        <v>12.34342845240338</v>
      </c>
      <c r="F122" s="51">
        <v>182</v>
      </c>
      <c r="G122" s="13">
        <v>2.2600713879850747</v>
      </c>
      <c r="H122" s="13">
        <v>-0.17395478262263531</v>
      </c>
      <c r="I122" s="99">
        <v>2811.68</v>
      </c>
      <c r="J122" s="13">
        <v>3.4489658916883608</v>
      </c>
      <c r="K122" s="13">
        <f t="shared" si="1"/>
        <v>0.75478025531692738</v>
      </c>
      <c r="L122" s="3" t="s">
        <v>435</v>
      </c>
      <c r="M122">
        <v>0.16360837949497076</v>
      </c>
      <c r="N122">
        <v>0.19180095647577744</v>
      </c>
      <c r="O122">
        <v>-0.17697555513403773</v>
      </c>
      <c r="P122" s="3" t="s">
        <v>726</v>
      </c>
    </row>
    <row r="123" spans="1:16" ht="15" thickBot="1" x14ac:dyDescent="0.4">
      <c r="A123" s="44" t="s">
        <v>465</v>
      </c>
      <c r="B123" s="45" t="s">
        <v>40</v>
      </c>
      <c r="C123" s="45" t="s">
        <v>40</v>
      </c>
      <c r="D123" s="23" t="s">
        <v>427</v>
      </c>
      <c r="E123" s="31">
        <v>14.126477572237949</v>
      </c>
      <c r="F123" s="45">
        <v>212</v>
      </c>
      <c r="G123" s="13">
        <v>2.3263358609287512</v>
      </c>
      <c r="H123" s="13">
        <v>-0.10769030967895876</v>
      </c>
      <c r="I123" s="99">
        <v>1683.97</v>
      </c>
      <c r="J123" s="13">
        <v>3.2263343502571513</v>
      </c>
      <c r="K123" s="13">
        <f t="shared" si="1"/>
        <v>0.53214871388571794</v>
      </c>
      <c r="L123" s="3" t="s">
        <v>435</v>
      </c>
      <c r="M123">
        <v>2.9810207526626886E-2</v>
      </c>
      <c r="N123">
        <v>6.2063561316703098E-2</v>
      </c>
      <c r="O123">
        <v>-0.19415863348573348</v>
      </c>
      <c r="P123" s="3" t="s">
        <v>726</v>
      </c>
    </row>
    <row r="124" spans="1:16" ht="15" thickBot="1" x14ac:dyDescent="0.4">
      <c r="A124" s="44" t="s">
        <v>466</v>
      </c>
      <c r="B124" s="45" t="s">
        <v>40</v>
      </c>
      <c r="C124" s="45" t="s">
        <v>40</v>
      </c>
      <c r="D124" s="23" t="s">
        <v>427</v>
      </c>
      <c r="E124" s="24">
        <v>14.763309980268184</v>
      </c>
      <c r="F124" s="45">
        <v>240</v>
      </c>
      <c r="G124" s="13">
        <v>2.3802112417116059</v>
      </c>
      <c r="H124" s="13">
        <v>-5.3814928896104064E-2</v>
      </c>
      <c r="I124" s="99">
        <v>1683.97</v>
      </c>
      <c r="J124" s="13">
        <v>3.2263343502571513</v>
      </c>
      <c r="K124" s="13">
        <f t="shared" si="1"/>
        <v>0.53214871388571794</v>
      </c>
      <c r="L124" s="3" t="s">
        <v>435</v>
      </c>
      <c r="M124">
        <v>2.9810207526626886E-2</v>
      </c>
      <c r="N124">
        <v>6.2063561316703098E-2</v>
      </c>
      <c r="O124">
        <v>-0.19415863348573348</v>
      </c>
      <c r="P124" s="3" t="s">
        <v>726</v>
      </c>
    </row>
    <row r="125" spans="1:16" ht="15" thickBot="1" x14ac:dyDescent="0.4">
      <c r="A125" s="44" t="s">
        <v>467</v>
      </c>
      <c r="B125" s="45" t="s">
        <v>40</v>
      </c>
      <c r="C125" s="45" t="s">
        <v>40</v>
      </c>
      <c r="D125" s="23" t="s">
        <v>427</v>
      </c>
      <c r="E125" s="24">
        <v>15.632614050910657</v>
      </c>
      <c r="F125" s="45">
        <v>172</v>
      </c>
      <c r="G125" s="13">
        <v>2.2355284469075487</v>
      </c>
      <c r="H125" s="13">
        <v>-0.19849772370016128</v>
      </c>
      <c r="I125" s="99">
        <v>1683.97</v>
      </c>
      <c r="J125" s="13">
        <v>3.2263343502571513</v>
      </c>
      <c r="K125" s="13">
        <f t="shared" si="1"/>
        <v>0.53214871388571794</v>
      </c>
      <c r="L125" s="3" t="s">
        <v>435</v>
      </c>
      <c r="M125">
        <v>2.9810207526626886E-2</v>
      </c>
      <c r="N125">
        <v>6.2063561316703098E-2</v>
      </c>
      <c r="O125">
        <v>-0.19415863348573348</v>
      </c>
      <c r="P125" s="3" t="s">
        <v>726</v>
      </c>
    </row>
    <row r="126" spans="1:16" ht="15" thickBot="1" x14ac:dyDescent="0.4">
      <c r="A126" s="44">
        <v>61</v>
      </c>
      <c r="B126" s="45" t="s">
        <v>111</v>
      </c>
      <c r="C126" s="45" t="s">
        <v>111</v>
      </c>
      <c r="D126" s="23" t="s">
        <v>427</v>
      </c>
      <c r="E126" s="26">
        <v>14.122840949559034</v>
      </c>
      <c r="F126" s="45">
        <v>227</v>
      </c>
      <c r="G126" s="13">
        <v>2.3560258571931225</v>
      </c>
      <c r="H126" s="13">
        <v>-7.8000313414587463E-2</v>
      </c>
      <c r="I126" s="9">
        <v>1226.47</v>
      </c>
      <c r="J126" s="13">
        <f>LOG10(I126)</f>
        <v>3.0886569296367368</v>
      </c>
      <c r="K126" s="13">
        <f t="shared" si="1"/>
        <v>0.39447129326530339</v>
      </c>
      <c r="L126" s="3" t="s">
        <v>435</v>
      </c>
      <c r="M126">
        <v>-7.3145415077237042E-2</v>
      </c>
      <c r="N126">
        <v>0.13366631388146866</v>
      </c>
      <c r="O126">
        <v>-0.18468854270671664</v>
      </c>
      <c r="P126" s="3" t="s">
        <v>726</v>
      </c>
    </row>
    <row r="127" spans="1:16" s="32" customFormat="1" ht="15" thickBot="1" x14ac:dyDescent="0.4">
      <c r="A127" s="44">
        <v>62</v>
      </c>
      <c r="B127" s="45" t="s">
        <v>111</v>
      </c>
      <c r="C127" s="45" t="s">
        <v>111</v>
      </c>
      <c r="D127" s="23" t="s">
        <v>427</v>
      </c>
      <c r="E127" s="26">
        <v>12.721297813956372</v>
      </c>
      <c r="F127" s="45">
        <v>236</v>
      </c>
      <c r="G127" s="13">
        <v>2.3729120029701067</v>
      </c>
      <c r="H127" s="13">
        <v>-6.1114167637603245E-2</v>
      </c>
      <c r="I127" s="9">
        <v>1226.47</v>
      </c>
      <c r="J127" s="13">
        <f>LOG10(I127)</f>
        <v>3.0886569296367368</v>
      </c>
      <c r="K127" s="13">
        <f t="shared" si="1"/>
        <v>0.39447129326530339</v>
      </c>
      <c r="L127" s="3" t="s">
        <v>435</v>
      </c>
      <c r="M127">
        <v>-7.3145415077237042E-2</v>
      </c>
      <c r="N127">
        <v>0.13366631388146866</v>
      </c>
      <c r="O127">
        <v>-0.18468854270671664</v>
      </c>
      <c r="P127" s="3" t="s">
        <v>726</v>
      </c>
    </row>
    <row r="128" spans="1:16" ht="15" thickBot="1" x14ac:dyDescent="0.4">
      <c r="A128" s="46">
        <v>63</v>
      </c>
      <c r="B128" s="45" t="s">
        <v>111</v>
      </c>
      <c r="C128" s="45" t="s">
        <v>111</v>
      </c>
      <c r="D128" s="23" t="s">
        <v>427</v>
      </c>
      <c r="E128" s="29">
        <v>12.777057764891998</v>
      </c>
      <c r="F128" s="47">
        <v>352</v>
      </c>
      <c r="G128" s="13">
        <v>2.5465426634781312</v>
      </c>
      <c r="H128" s="13">
        <v>0.1125164928704212</v>
      </c>
      <c r="I128" s="9">
        <v>1226.47</v>
      </c>
      <c r="J128" s="13">
        <f>LOG10(I128)</f>
        <v>3.0886569296367368</v>
      </c>
      <c r="K128" s="13">
        <f t="shared" si="1"/>
        <v>0.39447129326530339</v>
      </c>
      <c r="L128" s="3" t="s">
        <v>435</v>
      </c>
      <c r="M128">
        <v>-7.3145415077237042E-2</v>
      </c>
      <c r="N128">
        <v>0.13366631388146866</v>
      </c>
      <c r="O128">
        <v>-0.18468854270671664</v>
      </c>
      <c r="P128" s="3" t="s">
        <v>726</v>
      </c>
    </row>
    <row r="129" spans="1:16" customFormat="1" x14ac:dyDescent="0.35">
      <c r="A129" s="44" t="s">
        <v>705</v>
      </c>
      <c r="B129" s="44" t="s">
        <v>81</v>
      </c>
      <c r="C129" s="44" t="s">
        <v>81</v>
      </c>
      <c r="D129" s="23" t="s">
        <v>468</v>
      </c>
      <c r="E129" s="95">
        <v>26.609602310322938</v>
      </c>
      <c r="F129" s="45"/>
      <c r="G129" s="13"/>
      <c r="H129" s="13"/>
      <c r="I129" s="9">
        <v>2668.51</v>
      </c>
      <c r="J129" s="13">
        <f t="shared" ref="J129:J136" si="2">LOG10(I129)</f>
        <v>3.4262688346219679</v>
      </c>
      <c r="K129" s="13">
        <f t="shared" si="1"/>
        <v>0.73208319825053447</v>
      </c>
      <c r="L129" t="s">
        <v>701</v>
      </c>
      <c r="M129">
        <v>0.37691697298593829</v>
      </c>
      <c r="N129">
        <v>-0.51519360065178255</v>
      </c>
      <c r="O129">
        <v>-0.11358105869587587</v>
      </c>
      <c r="P129" s="3" t="s">
        <v>726</v>
      </c>
    </row>
    <row r="130" spans="1:16" customFormat="1" x14ac:dyDescent="0.35">
      <c r="A130" s="44" t="s">
        <v>706</v>
      </c>
      <c r="B130" s="44" t="s">
        <v>700</v>
      </c>
      <c r="C130" s="44" t="s">
        <v>700</v>
      </c>
      <c r="D130" s="23" t="s">
        <v>468</v>
      </c>
      <c r="E130" s="96">
        <v>24.158190529994592</v>
      </c>
      <c r="F130" s="13">
        <v>361</v>
      </c>
      <c r="G130" s="13">
        <f>LOG10(F130)</f>
        <v>2.5575072019056577</v>
      </c>
      <c r="H130" s="13">
        <v>0.12348103129794774</v>
      </c>
      <c r="I130" s="9">
        <v>2028.76</v>
      </c>
      <c r="J130" s="13">
        <f t="shared" si="2"/>
        <v>3.3072306735288617</v>
      </c>
      <c r="K130" s="13">
        <f t="shared" si="1"/>
        <v>0.61304503715742831</v>
      </c>
      <c r="L130" t="s">
        <v>701</v>
      </c>
      <c r="M130">
        <v>1.280153560435271E-2</v>
      </c>
      <c r="N130">
        <v>-9.4775094852580732E-2</v>
      </c>
      <c r="O130">
        <v>-0.13803075601157833</v>
      </c>
      <c r="P130" s="3" t="s">
        <v>726</v>
      </c>
    </row>
    <row r="131" spans="1:16" customFormat="1" x14ac:dyDescent="0.35">
      <c r="A131" s="44" t="s">
        <v>707</v>
      </c>
      <c r="B131" s="44" t="s">
        <v>700</v>
      </c>
      <c r="C131" s="44" t="s">
        <v>700</v>
      </c>
      <c r="D131" s="23" t="s">
        <v>468</v>
      </c>
      <c r="E131" s="95">
        <v>27.838154590191692</v>
      </c>
      <c r="F131" s="13">
        <v>252</v>
      </c>
      <c r="G131" s="13">
        <f>LOG10(F131)</f>
        <v>2.4014005407815442</v>
      </c>
      <c r="H131" s="13">
        <v>-3.2625629826165792E-2</v>
      </c>
      <c r="I131" s="9">
        <v>2028.76</v>
      </c>
      <c r="J131" s="13">
        <f t="shared" si="2"/>
        <v>3.3072306735288617</v>
      </c>
      <c r="K131" s="13">
        <f t="shared" ref="K131:K194" si="3">J131-AVERAGE(J:J)</f>
        <v>0.61304503715742831</v>
      </c>
      <c r="L131" t="s">
        <v>701</v>
      </c>
      <c r="M131">
        <v>1.280153560435271E-2</v>
      </c>
      <c r="N131">
        <v>-9.4775094852580732E-2</v>
      </c>
      <c r="O131">
        <v>-0.13803075601157833</v>
      </c>
      <c r="P131" s="3" t="s">
        <v>726</v>
      </c>
    </row>
    <row r="132" spans="1:16" customFormat="1" x14ac:dyDescent="0.35">
      <c r="A132" s="44" t="s">
        <v>708</v>
      </c>
      <c r="B132" s="44" t="s">
        <v>700</v>
      </c>
      <c r="C132" s="44" t="s">
        <v>700</v>
      </c>
      <c r="D132" s="23" t="s">
        <v>468</v>
      </c>
      <c r="E132" s="97">
        <v>24.4887798988341</v>
      </c>
      <c r="F132" s="13"/>
      <c r="G132" s="13"/>
      <c r="H132" s="13"/>
      <c r="I132" s="9">
        <v>2028.76</v>
      </c>
      <c r="J132" s="13">
        <f t="shared" si="2"/>
        <v>3.3072306735288617</v>
      </c>
      <c r="K132" s="13">
        <f t="shared" si="3"/>
        <v>0.61304503715742831</v>
      </c>
      <c r="L132" t="s">
        <v>701</v>
      </c>
      <c r="M132">
        <v>1.280153560435271E-2</v>
      </c>
      <c r="N132">
        <v>-9.4775094852580732E-2</v>
      </c>
      <c r="O132">
        <v>-0.13803075601157833</v>
      </c>
      <c r="P132" s="3" t="s">
        <v>726</v>
      </c>
    </row>
    <row r="133" spans="1:16" customFormat="1" x14ac:dyDescent="0.35">
      <c r="A133" s="44" t="s">
        <v>709</v>
      </c>
      <c r="B133" s="44" t="s">
        <v>700</v>
      </c>
      <c r="C133" s="44" t="s">
        <v>700</v>
      </c>
      <c r="D133" s="23" t="s">
        <v>468</v>
      </c>
      <c r="E133" s="97">
        <v>24.711051093879963</v>
      </c>
      <c r="F133" s="31"/>
      <c r="G133" s="13"/>
      <c r="H133" s="13"/>
      <c r="I133" s="9">
        <v>2028.76</v>
      </c>
      <c r="J133" s="13">
        <f t="shared" si="2"/>
        <v>3.3072306735288617</v>
      </c>
      <c r="K133" s="13">
        <f t="shared" si="3"/>
        <v>0.61304503715742831</v>
      </c>
      <c r="L133" t="s">
        <v>701</v>
      </c>
      <c r="M133">
        <v>1.280153560435271E-2</v>
      </c>
      <c r="N133">
        <v>-9.4775094852580732E-2</v>
      </c>
      <c r="O133">
        <v>-0.13803075601157833</v>
      </c>
      <c r="P133" s="3" t="s">
        <v>726</v>
      </c>
    </row>
    <row r="134" spans="1:16" customFormat="1" x14ac:dyDescent="0.35">
      <c r="A134" s="44" t="s">
        <v>710</v>
      </c>
      <c r="B134" s="44" t="s">
        <v>700</v>
      </c>
      <c r="C134" s="44" t="s">
        <v>700</v>
      </c>
      <c r="D134" s="23" t="s">
        <v>468</v>
      </c>
      <c r="E134" s="97">
        <v>21.666965455996049</v>
      </c>
      <c r="F134" s="13"/>
      <c r="G134" s="13"/>
      <c r="H134" s="13"/>
      <c r="I134" s="9">
        <v>2028.76</v>
      </c>
      <c r="J134" s="13">
        <f t="shared" si="2"/>
        <v>3.3072306735288617</v>
      </c>
      <c r="K134" s="13">
        <f t="shared" si="3"/>
        <v>0.61304503715742831</v>
      </c>
      <c r="L134" t="s">
        <v>701</v>
      </c>
      <c r="M134">
        <v>1.280153560435271E-2</v>
      </c>
      <c r="N134">
        <v>-9.4775094852580732E-2</v>
      </c>
      <c r="O134">
        <v>-0.13803075601157833</v>
      </c>
      <c r="P134" s="3" t="s">
        <v>726</v>
      </c>
    </row>
    <row r="135" spans="1:16" customFormat="1" x14ac:dyDescent="0.35">
      <c r="A135" s="44" t="s">
        <v>711</v>
      </c>
      <c r="B135" s="44" t="s">
        <v>700</v>
      </c>
      <c r="C135" s="44" t="s">
        <v>700</v>
      </c>
      <c r="D135" s="23" t="s">
        <v>468</v>
      </c>
      <c r="E135" s="97">
        <v>24.004018281798491</v>
      </c>
      <c r="F135" s="45"/>
      <c r="G135" s="13"/>
      <c r="H135" s="13"/>
      <c r="I135" s="9">
        <v>2028.76</v>
      </c>
      <c r="J135" s="13">
        <f t="shared" si="2"/>
        <v>3.3072306735288617</v>
      </c>
      <c r="K135" s="13">
        <f t="shared" si="3"/>
        <v>0.61304503715742831</v>
      </c>
      <c r="L135" t="s">
        <v>701</v>
      </c>
      <c r="M135">
        <v>1.280153560435271E-2</v>
      </c>
      <c r="N135">
        <v>-9.4775094852580732E-2</v>
      </c>
      <c r="O135">
        <v>-0.13803075601157833</v>
      </c>
      <c r="P135" s="3" t="s">
        <v>726</v>
      </c>
    </row>
    <row r="136" spans="1:16" customFormat="1" ht="15" thickBot="1" x14ac:dyDescent="0.4">
      <c r="A136" s="44" t="s">
        <v>712</v>
      </c>
      <c r="B136" s="44" t="s">
        <v>700</v>
      </c>
      <c r="C136" s="44" t="s">
        <v>700</v>
      </c>
      <c r="D136" s="23" t="s">
        <v>468</v>
      </c>
      <c r="E136" s="97">
        <v>24.763321151324512</v>
      </c>
      <c r="F136" s="13">
        <v>294</v>
      </c>
      <c r="G136" s="13">
        <f>LOG10(F136)</f>
        <v>2.4683473304121573</v>
      </c>
      <c r="H136" s="13">
        <v>3.4321159804447277E-2</v>
      </c>
      <c r="I136" s="9">
        <v>2028.76</v>
      </c>
      <c r="J136" s="13">
        <f t="shared" si="2"/>
        <v>3.3072306735288617</v>
      </c>
      <c r="K136" s="13">
        <f t="shared" si="3"/>
        <v>0.61304503715742831</v>
      </c>
      <c r="L136" t="s">
        <v>701</v>
      </c>
      <c r="M136">
        <v>1.280153560435271E-2</v>
      </c>
      <c r="N136">
        <v>-9.4775094852580732E-2</v>
      </c>
      <c r="O136">
        <v>-0.13803075601157833</v>
      </c>
      <c r="P136" s="3" t="s">
        <v>726</v>
      </c>
    </row>
    <row r="137" spans="1:16" ht="15" thickBot="1" x14ac:dyDescent="0.4">
      <c r="A137" s="35">
        <v>42</v>
      </c>
      <c r="B137" s="35" t="s">
        <v>62</v>
      </c>
      <c r="C137" s="35" t="s">
        <v>62</v>
      </c>
      <c r="D137" s="23" t="s">
        <v>469</v>
      </c>
      <c r="E137" s="24">
        <v>20.366009725815154</v>
      </c>
      <c r="F137" s="36">
        <v>385</v>
      </c>
      <c r="G137" s="13">
        <v>2.5854607295085006</v>
      </c>
      <c r="H137" s="13">
        <v>0.15143455890079061</v>
      </c>
      <c r="I137" s="99">
        <v>4000</v>
      </c>
      <c r="J137" s="13">
        <v>3.6020599913279625</v>
      </c>
      <c r="K137" s="13">
        <f t="shared" si="3"/>
        <v>0.90787435495652913</v>
      </c>
      <c r="L137" s="3" t="s">
        <v>24</v>
      </c>
      <c r="M137">
        <v>0.35814638147305677</v>
      </c>
      <c r="N137">
        <v>-0.53734839401493684</v>
      </c>
      <c r="O137">
        <v>-6.0448874141513897E-2</v>
      </c>
      <c r="P137" s="3" t="s">
        <v>726</v>
      </c>
    </row>
    <row r="138" spans="1:16" ht="15" thickBot="1" x14ac:dyDescent="0.4">
      <c r="A138" s="30">
        <v>43</v>
      </c>
      <c r="B138" s="30" t="s">
        <v>62</v>
      </c>
      <c r="C138" s="30" t="s">
        <v>62</v>
      </c>
      <c r="D138" s="23" t="s">
        <v>469</v>
      </c>
      <c r="E138" s="24">
        <v>12.707396606453116</v>
      </c>
      <c r="F138" s="32">
        <v>304</v>
      </c>
      <c r="G138" s="13">
        <v>2.4828735836087539</v>
      </c>
      <c r="H138" s="13">
        <v>4.8847413001043893E-2</v>
      </c>
      <c r="I138" s="99">
        <v>4000</v>
      </c>
      <c r="J138" s="13">
        <v>3.6020599913279625</v>
      </c>
      <c r="K138" s="13">
        <f t="shared" si="3"/>
        <v>0.90787435495652913</v>
      </c>
      <c r="L138" s="3" t="s">
        <v>24</v>
      </c>
      <c r="M138">
        <v>0.35814638147305677</v>
      </c>
      <c r="N138">
        <v>-0.53734839401493684</v>
      </c>
      <c r="O138">
        <v>-6.0448874141513897E-2</v>
      </c>
      <c r="P138" s="3" t="s">
        <v>726</v>
      </c>
    </row>
    <row r="139" spans="1:16" s="32" customFormat="1" ht="15" thickBot="1" x14ac:dyDescent="0.4">
      <c r="A139" s="30">
        <v>44</v>
      </c>
      <c r="B139" s="30" t="s">
        <v>62</v>
      </c>
      <c r="C139" s="30" t="s">
        <v>62</v>
      </c>
      <c r="D139" s="23" t="s">
        <v>469</v>
      </c>
      <c r="E139" s="24">
        <v>17.959812520999236</v>
      </c>
      <c r="F139" s="32">
        <v>353</v>
      </c>
      <c r="G139" s="13">
        <v>2.5477747053878224</v>
      </c>
      <c r="H139" s="13">
        <v>0.11374853478011238</v>
      </c>
      <c r="I139" s="99">
        <v>4000</v>
      </c>
      <c r="J139" s="13">
        <v>3.6020599913279625</v>
      </c>
      <c r="K139" s="13">
        <f t="shared" si="3"/>
        <v>0.90787435495652913</v>
      </c>
      <c r="L139" s="3" t="s">
        <v>24</v>
      </c>
      <c r="M139">
        <v>0.35814638147305677</v>
      </c>
      <c r="N139">
        <v>-0.53734839401493684</v>
      </c>
      <c r="O139">
        <v>-6.0448874141513897E-2</v>
      </c>
      <c r="P139" s="3" t="s">
        <v>726</v>
      </c>
    </row>
    <row r="140" spans="1:16" ht="15" thickBot="1" x14ac:dyDescent="0.4">
      <c r="A140" s="33">
        <v>54</v>
      </c>
      <c r="B140" s="33" t="s">
        <v>62</v>
      </c>
      <c r="C140" s="33" t="s">
        <v>62</v>
      </c>
      <c r="D140" s="23" t="s">
        <v>469</v>
      </c>
      <c r="E140" s="26">
        <v>16.778469625700954</v>
      </c>
      <c r="F140" s="34">
        <v>316</v>
      </c>
      <c r="G140" s="13">
        <v>2.4996870826184039</v>
      </c>
      <c r="H140" s="13">
        <v>6.5660912010693906E-2</v>
      </c>
      <c r="I140" s="99">
        <v>4000</v>
      </c>
      <c r="J140" s="13">
        <v>3.6020599913279625</v>
      </c>
      <c r="K140" s="13">
        <f t="shared" si="3"/>
        <v>0.90787435495652913</v>
      </c>
      <c r="L140" s="3" t="s">
        <v>24</v>
      </c>
      <c r="M140">
        <v>0.35814638147305677</v>
      </c>
      <c r="N140">
        <v>-0.53734839401493684</v>
      </c>
      <c r="O140">
        <v>-6.0448874141513897E-2</v>
      </c>
      <c r="P140" s="3" t="s">
        <v>726</v>
      </c>
    </row>
    <row r="141" spans="1:16" s="34" customFormat="1" ht="15" thickBot="1" x14ac:dyDescent="0.4">
      <c r="A141" s="49">
        <v>41</v>
      </c>
      <c r="B141" s="3" t="s">
        <v>91</v>
      </c>
      <c r="C141" s="3" t="s">
        <v>91</v>
      </c>
      <c r="D141" s="23" t="s">
        <v>469</v>
      </c>
      <c r="E141" s="26"/>
      <c r="F141" s="13">
        <v>332</v>
      </c>
      <c r="G141" s="13">
        <v>2.5211380837040362</v>
      </c>
      <c r="H141" s="13">
        <v>8.7111913096326266E-2</v>
      </c>
      <c r="I141" s="99">
        <v>3743.62</v>
      </c>
      <c r="J141" s="13">
        <v>3.5732917587950457</v>
      </c>
      <c r="K141" s="13">
        <f t="shared" si="3"/>
        <v>0.8791061224236123</v>
      </c>
      <c r="L141" s="3" t="s">
        <v>38</v>
      </c>
      <c r="M141">
        <v>0.36327840119527433</v>
      </c>
      <c r="N141">
        <v>-0.5687884388101998</v>
      </c>
      <c r="O141">
        <v>-2.4486886383057183E-3</v>
      </c>
      <c r="P141" s="3" t="s">
        <v>726</v>
      </c>
    </row>
    <row r="142" spans="1:16" ht="15" thickBot="1" x14ac:dyDescent="0.4">
      <c r="A142" s="49">
        <v>53</v>
      </c>
      <c r="B142" s="3" t="s">
        <v>91</v>
      </c>
      <c r="C142" s="3" t="s">
        <v>91</v>
      </c>
      <c r="D142" s="23" t="s">
        <v>469</v>
      </c>
      <c r="E142" s="31"/>
      <c r="F142" s="13">
        <v>305</v>
      </c>
      <c r="G142" s="13">
        <v>2.4842998393467859</v>
      </c>
      <c r="H142" s="13">
        <v>5.0273668739075905E-2</v>
      </c>
      <c r="I142" s="99">
        <v>3743.62</v>
      </c>
      <c r="J142" s="13">
        <v>3.5732917587950457</v>
      </c>
      <c r="K142" s="13">
        <f t="shared" si="3"/>
        <v>0.8791061224236123</v>
      </c>
      <c r="L142" s="3" t="s">
        <v>38</v>
      </c>
      <c r="M142">
        <v>0.36327840119527433</v>
      </c>
      <c r="N142">
        <v>-0.5687884388101998</v>
      </c>
      <c r="O142">
        <v>-2.4486886383057183E-3</v>
      </c>
      <c r="P142" s="3" t="s">
        <v>726</v>
      </c>
    </row>
    <row r="143" spans="1:16" ht="15" thickBot="1" x14ac:dyDescent="0.4">
      <c r="A143" s="49">
        <v>7</v>
      </c>
      <c r="B143" s="3" t="s">
        <v>91</v>
      </c>
      <c r="C143" s="3" t="s">
        <v>91</v>
      </c>
      <c r="D143" s="23" t="s">
        <v>469</v>
      </c>
      <c r="E143" s="24">
        <v>23.419868159190631</v>
      </c>
      <c r="F143" s="13">
        <v>213</v>
      </c>
      <c r="G143" s="13">
        <v>2.3283796034387376</v>
      </c>
      <c r="H143" s="13">
        <v>-0.10564656716897236</v>
      </c>
      <c r="I143" s="99">
        <v>3743.62</v>
      </c>
      <c r="J143" s="13">
        <v>3.5732917587950457</v>
      </c>
      <c r="K143" s="13">
        <f t="shared" si="3"/>
        <v>0.8791061224236123</v>
      </c>
      <c r="L143" s="3" t="s">
        <v>38</v>
      </c>
      <c r="M143">
        <v>0.36327840119527433</v>
      </c>
      <c r="N143">
        <v>-0.5687884388101998</v>
      </c>
      <c r="O143">
        <v>-2.4486886383057183E-3</v>
      </c>
      <c r="P143" s="3" t="s">
        <v>726</v>
      </c>
    </row>
    <row r="144" spans="1:16" s="32" customFormat="1" ht="15" thickBot="1" x14ac:dyDescent="0.4">
      <c r="A144" s="49" t="s">
        <v>470</v>
      </c>
      <c r="B144" s="3" t="s">
        <v>91</v>
      </c>
      <c r="C144" s="3" t="s">
        <v>91</v>
      </c>
      <c r="D144" s="23" t="s">
        <v>469</v>
      </c>
      <c r="E144" s="24">
        <v>22.529944547727077</v>
      </c>
      <c r="F144" s="13">
        <v>254</v>
      </c>
      <c r="G144" s="13">
        <v>2.4048337166199381</v>
      </c>
      <c r="H144" s="13">
        <v>-2.9192453987771927E-2</v>
      </c>
      <c r="I144" s="99">
        <v>3743.62</v>
      </c>
      <c r="J144" s="13">
        <v>3.5732917587950457</v>
      </c>
      <c r="K144" s="13">
        <f t="shared" si="3"/>
        <v>0.8791061224236123</v>
      </c>
      <c r="L144" s="3" t="s">
        <v>38</v>
      </c>
      <c r="M144">
        <v>0.36327840119527433</v>
      </c>
      <c r="N144">
        <v>-0.5687884388101998</v>
      </c>
      <c r="O144">
        <v>-2.4486886383057183E-3</v>
      </c>
      <c r="P144" s="3" t="s">
        <v>726</v>
      </c>
    </row>
    <row r="145" spans="1:16" s="34" customFormat="1" ht="15" thickBot="1" x14ac:dyDescent="0.4">
      <c r="A145" s="49" t="s">
        <v>471</v>
      </c>
      <c r="B145" s="32" t="s">
        <v>91</v>
      </c>
      <c r="C145" s="32" t="s">
        <v>91</v>
      </c>
      <c r="D145" s="23" t="s">
        <v>469</v>
      </c>
      <c r="E145" s="24">
        <v>20.133185117428358</v>
      </c>
      <c r="F145" s="13"/>
      <c r="G145" s="13"/>
      <c r="H145" s="13"/>
      <c r="I145" s="99">
        <v>3743.62</v>
      </c>
      <c r="J145" s="13">
        <v>3.5732917587950457</v>
      </c>
      <c r="K145" s="13">
        <f t="shared" si="3"/>
        <v>0.8791061224236123</v>
      </c>
      <c r="L145" s="3" t="s">
        <v>38</v>
      </c>
      <c r="M145">
        <v>0.36327840119527433</v>
      </c>
      <c r="N145">
        <v>-0.5687884388101998</v>
      </c>
      <c r="O145">
        <v>-2.4486886383057183E-3</v>
      </c>
      <c r="P145" s="3" t="s">
        <v>726</v>
      </c>
    </row>
    <row r="146" spans="1:16" ht="15" thickBot="1" x14ac:dyDescent="0.4">
      <c r="A146" s="52" t="s">
        <v>472</v>
      </c>
      <c r="B146" s="34" t="s">
        <v>91</v>
      </c>
      <c r="C146" s="34" t="s">
        <v>91</v>
      </c>
      <c r="D146" s="23" t="s">
        <v>469</v>
      </c>
      <c r="E146" s="26">
        <v>20.557198766606586</v>
      </c>
      <c r="F146" s="27"/>
      <c r="I146" s="99">
        <v>3743.62</v>
      </c>
      <c r="J146" s="13">
        <v>3.5732917587950457</v>
      </c>
      <c r="K146" s="13">
        <f t="shared" si="3"/>
        <v>0.8791061224236123</v>
      </c>
      <c r="L146" s="3" t="s">
        <v>38</v>
      </c>
      <c r="M146">
        <v>0.36327840119527433</v>
      </c>
      <c r="N146">
        <v>-0.5687884388101998</v>
      </c>
      <c r="O146">
        <v>-2.4486886383057183E-3</v>
      </c>
      <c r="P146" s="3" t="s">
        <v>726</v>
      </c>
    </row>
    <row r="147" spans="1:16" s="34" customFormat="1" ht="15" thickBot="1" x14ac:dyDescent="0.4">
      <c r="A147" s="44">
        <v>143</v>
      </c>
      <c r="B147" s="45" t="s">
        <v>93</v>
      </c>
      <c r="C147" s="45" t="s">
        <v>93</v>
      </c>
      <c r="D147" s="23" t="s">
        <v>473</v>
      </c>
      <c r="E147" s="31">
        <v>19.725349062995996</v>
      </c>
      <c r="F147" s="45">
        <v>238</v>
      </c>
      <c r="G147" s="13">
        <v>2.3765769570565118</v>
      </c>
      <c r="H147" s="13">
        <v>-5.7449213551198142E-2</v>
      </c>
      <c r="I147" s="99">
        <v>648.07000000000005</v>
      </c>
      <c r="J147" s="13">
        <v>2.8116219178641781</v>
      </c>
      <c r="K147" s="13">
        <f t="shared" si="3"/>
        <v>0.11743628149274477</v>
      </c>
      <c r="L147" s="3" t="s">
        <v>38</v>
      </c>
      <c r="M147">
        <v>0.13117734761283439</v>
      </c>
      <c r="N147">
        <v>-0.41056564515174476</v>
      </c>
      <c r="O147">
        <v>2.7592831333431711E-3</v>
      </c>
      <c r="P147" s="3" t="s">
        <v>726</v>
      </c>
    </row>
    <row r="148" spans="1:16" ht="15" thickBot="1" x14ac:dyDescent="0.4">
      <c r="A148" s="46">
        <v>144</v>
      </c>
      <c r="B148" s="47" t="s">
        <v>93</v>
      </c>
      <c r="C148" s="47" t="s">
        <v>93</v>
      </c>
      <c r="D148" s="23" t="s">
        <v>473</v>
      </c>
      <c r="E148" s="26">
        <v>24.544766409034711</v>
      </c>
      <c r="F148" s="47"/>
      <c r="I148" s="99">
        <v>648.07000000000005</v>
      </c>
      <c r="J148" s="13">
        <v>2.8116219178641781</v>
      </c>
      <c r="K148" s="13">
        <f t="shared" si="3"/>
        <v>0.11743628149274477</v>
      </c>
      <c r="L148" s="3" t="s">
        <v>38</v>
      </c>
      <c r="M148">
        <v>0.13117734761283439</v>
      </c>
      <c r="N148">
        <v>-0.41056564515174476</v>
      </c>
      <c r="O148">
        <v>2.7592831333431711E-3</v>
      </c>
      <c r="P148" s="3" t="s">
        <v>726</v>
      </c>
    </row>
    <row r="149" spans="1:16" s="32" customFormat="1" ht="15" thickBot="1" x14ac:dyDescent="0.4">
      <c r="A149" s="50" t="s">
        <v>474</v>
      </c>
      <c r="B149" s="50" t="s">
        <v>63</v>
      </c>
      <c r="C149" s="50" t="s">
        <v>63</v>
      </c>
      <c r="D149" s="23" t="s">
        <v>473</v>
      </c>
      <c r="E149" s="26">
        <v>17.001268567211575</v>
      </c>
      <c r="F149" s="51"/>
      <c r="G149" s="23"/>
      <c r="H149" s="13"/>
      <c r="I149" s="99">
        <v>480</v>
      </c>
      <c r="J149" s="13">
        <v>2.6812412373755872</v>
      </c>
      <c r="K149" s="13">
        <f t="shared" si="3"/>
        <v>-1.2944398995846207E-2</v>
      </c>
      <c r="L149" s="3" t="s">
        <v>38</v>
      </c>
      <c r="M149">
        <v>5.7526192197019155E-2</v>
      </c>
      <c r="N149"/>
      <c r="O149"/>
      <c r="P149" s="3" t="s">
        <v>726</v>
      </c>
    </row>
    <row r="150" spans="1:16" ht="15" thickBot="1" x14ac:dyDescent="0.4">
      <c r="A150" s="30" t="s">
        <v>476</v>
      </c>
      <c r="B150" s="30" t="s">
        <v>54</v>
      </c>
      <c r="C150" s="30" t="s">
        <v>54</v>
      </c>
      <c r="D150" s="23" t="s">
        <v>430</v>
      </c>
      <c r="E150" s="31">
        <v>15.461924313176471</v>
      </c>
      <c r="F150" s="32"/>
      <c r="G150" s="23"/>
      <c r="I150" s="99">
        <v>834.99</v>
      </c>
      <c r="J150" s="13">
        <v>2.9216812743209375</v>
      </c>
      <c r="K150" s="13">
        <f t="shared" si="3"/>
        <v>0.22749563794950411</v>
      </c>
      <c r="L150" s="3" t="s">
        <v>431</v>
      </c>
      <c r="M150">
        <v>0.47327148568584976</v>
      </c>
      <c r="N150">
        <v>-0.66250823774210921</v>
      </c>
      <c r="O150">
        <v>0.15949268858294574</v>
      </c>
      <c r="P150" s="3" t="s">
        <v>726</v>
      </c>
    </row>
    <row r="151" spans="1:16" s="34" customFormat="1" ht="15" thickBot="1" x14ac:dyDescent="0.4">
      <c r="A151" s="33" t="s">
        <v>477</v>
      </c>
      <c r="B151" s="33" t="s">
        <v>54</v>
      </c>
      <c r="C151" s="33" t="s">
        <v>54</v>
      </c>
      <c r="D151" s="23" t="s">
        <v>430</v>
      </c>
      <c r="E151" s="26">
        <v>16.780904893250799</v>
      </c>
      <c r="G151" s="23"/>
      <c r="H151" s="13"/>
      <c r="I151" s="99">
        <v>834.99</v>
      </c>
      <c r="J151" s="13">
        <v>2.9216812743209375</v>
      </c>
      <c r="K151" s="13">
        <f t="shared" si="3"/>
        <v>0.22749563794950411</v>
      </c>
      <c r="L151" s="3" t="s">
        <v>431</v>
      </c>
      <c r="M151">
        <v>0.47327148568584976</v>
      </c>
      <c r="N151">
        <v>-0.66250823774210921</v>
      </c>
      <c r="O151">
        <v>0.15949268858294574</v>
      </c>
      <c r="P151" s="3" t="s">
        <v>726</v>
      </c>
    </row>
    <row r="152" spans="1:16" ht="15" thickBot="1" x14ac:dyDescent="0.4">
      <c r="A152" s="49">
        <v>15070</v>
      </c>
      <c r="B152" s="49" t="s">
        <v>83</v>
      </c>
      <c r="C152" s="49" t="s">
        <v>83</v>
      </c>
      <c r="D152" s="23" t="s">
        <v>478</v>
      </c>
      <c r="E152" s="31">
        <v>19.256511698064408</v>
      </c>
      <c r="G152" s="23"/>
      <c r="I152" s="99">
        <v>537.86</v>
      </c>
      <c r="J152" s="13">
        <v>2.730669247525535</v>
      </c>
      <c r="K152" s="13">
        <f t="shared" si="3"/>
        <v>3.6483611154101592E-2</v>
      </c>
      <c r="L152" s="3" t="s">
        <v>431</v>
      </c>
      <c r="M152">
        <v>0.24828099035349882</v>
      </c>
      <c r="N152">
        <v>-0.88803908350820215</v>
      </c>
      <c r="P152" s="3" t="s">
        <v>726</v>
      </c>
    </row>
    <row r="153" spans="1:16" s="34" customFormat="1" ht="15" thickBot="1" x14ac:dyDescent="0.4">
      <c r="A153" s="49">
        <v>16003</v>
      </c>
      <c r="B153" s="49" t="s">
        <v>83</v>
      </c>
      <c r="C153" s="49" t="s">
        <v>83</v>
      </c>
      <c r="D153" s="23" t="s">
        <v>478</v>
      </c>
      <c r="E153" s="24">
        <v>23.832456939497352</v>
      </c>
      <c r="F153" s="13"/>
      <c r="G153" s="23"/>
      <c r="H153" s="13"/>
      <c r="I153" s="99">
        <v>537.86</v>
      </c>
      <c r="J153" s="13">
        <v>2.730669247525535</v>
      </c>
      <c r="K153" s="13">
        <f t="shared" si="3"/>
        <v>3.6483611154101592E-2</v>
      </c>
      <c r="L153" s="3" t="s">
        <v>431</v>
      </c>
      <c r="M153">
        <v>0.24828099035349882</v>
      </c>
      <c r="N153">
        <v>-0.88803908350820215</v>
      </c>
      <c r="O153"/>
      <c r="P153" s="3" t="s">
        <v>726</v>
      </c>
    </row>
    <row r="154" spans="1:16" s="32" customFormat="1" ht="15" thickBot="1" x14ac:dyDescent="0.4">
      <c r="A154" s="49">
        <v>121</v>
      </c>
      <c r="B154" s="49" t="s">
        <v>83</v>
      </c>
      <c r="C154" s="49" t="s">
        <v>83</v>
      </c>
      <c r="D154" s="23" t="s">
        <v>478</v>
      </c>
      <c r="E154" s="24">
        <v>21.201071377989958</v>
      </c>
      <c r="F154" s="13"/>
      <c r="G154" s="23"/>
      <c r="H154" s="13"/>
      <c r="I154" s="99">
        <v>537.86</v>
      </c>
      <c r="J154" s="13">
        <v>2.730669247525535</v>
      </c>
      <c r="K154" s="13">
        <f t="shared" si="3"/>
        <v>3.6483611154101592E-2</v>
      </c>
      <c r="L154" s="3" t="s">
        <v>431</v>
      </c>
      <c r="M154">
        <v>0.24828099035349882</v>
      </c>
      <c r="N154">
        <v>-0.88803908350820215</v>
      </c>
      <c r="O154"/>
      <c r="P154" s="3" t="s">
        <v>726</v>
      </c>
    </row>
    <row r="155" spans="1:16" s="34" customFormat="1" ht="15" thickBot="1" x14ac:dyDescent="0.4">
      <c r="A155" s="49">
        <v>122</v>
      </c>
      <c r="B155" s="49" t="s">
        <v>83</v>
      </c>
      <c r="C155" s="49" t="s">
        <v>83</v>
      </c>
      <c r="D155" s="23" t="s">
        <v>478</v>
      </c>
      <c r="E155" s="24">
        <v>21.842111190749105</v>
      </c>
      <c r="F155" s="13">
        <v>221</v>
      </c>
      <c r="G155" s="13">
        <v>2.3443922736851106</v>
      </c>
      <c r="H155" s="13">
        <v>-8.9633896922599376E-2</v>
      </c>
      <c r="I155" s="99">
        <v>537.86</v>
      </c>
      <c r="J155" s="13">
        <v>2.730669247525535</v>
      </c>
      <c r="K155" s="13">
        <f t="shared" si="3"/>
        <v>3.6483611154101592E-2</v>
      </c>
      <c r="L155" s="3" t="s">
        <v>431</v>
      </c>
      <c r="M155">
        <v>0.24828099035349882</v>
      </c>
      <c r="N155">
        <v>-0.88803908350820215</v>
      </c>
      <c r="O155"/>
      <c r="P155" s="3" t="s">
        <v>726</v>
      </c>
    </row>
    <row r="156" spans="1:16" ht="15" thickBot="1" x14ac:dyDescent="0.4">
      <c r="A156" s="49">
        <v>123</v>
      </c>
      <c r="B156" s="49" t="s">
        <v>83</v>
      </c>
      <c r="C156" s="49" t="s">
        <v>83</v>
      </c>
      <c r="D156" s="23" t="s">
        <v>478</v>
      </c>
      <c r="E156" s="24">
        <v>20.313544355791588</v>
      </c>
      <c r="G156" s="23"/>
      <c r="I156" s="99">
        <v>537.86</v>
      </c>
      <c r="J156" s="13">
        <v>2.730669247525535</v>
      </c>
      <c r="K156" s="13">
        <f t="shared" si="3"/>
        <v>3.6483611154101592E-2</v>
      </c>
      <c r="L156" s="3" t="s">
        <v>431</v>
      </c>
      <c r="M156">
        <v>0.24828099035349882</v>
      </c>
      <c r="N156">
        <v>-0.88803908350820215</v>
      </c>
      <c r="P156" s="3" t="s">
        <v>726</v>
      </c>
    </row>
    <row r="157" spans="1:16" ht="15" thickBot="1" x14ac:dyDescent="0.4">
      <c r="A157" s="49">
        <v>127</v>
      </c>
      <c r="B157" s="49" t="s">
        <v>83</v>
      </c>
      <c r="C157" s="49" t="s">
        <v>83</v>
      </c>
      <c r="D157" s="23" t="s">
        <v>478</v>
      </c>
      <c r="E157" s="24">
        <v>18.592809151368122</v>
      </c>
      <c r="F157" s="13">
        <v>211</v>
      </c>
      <c r="G157" s="13">
        <v>2.3242824552976926</v>
      </c>
      <c r="H157" s="13">
        <v>-0.10974371531001736</v>
      </c>
      <c r="I157" s="99">
        <v>537.86</v>
      </c>
      <c r="J157" s="13">
        <v>2.730669247525535</v>
      </c>
      <c r="K157" s="13">
        <f t="shared" si="3"/>
        <v>3.6483611154101592E-2</v>
      </c>
      <c r="L157" s="3" t="s">
        <v>431</v>
      </c>
      <c r="M157">
        <v>0.24828099035349882</v>
      </c>
      <c r="N157">
        <v>-0.88803908350820215</v>
      </c>
      <c r="P157" s="3" t="s">
        <v>726</v>
      </c>
    </row>
    <row r="158" spans="1:16" ht="15" thickBot="1" x14ac:dyDescent="0.4">
      <c r="A158" s="52">
        <v>129</v>
      </c>
      <c r="B158" s="52" t="s">
        <v>83</v>
      </c>
      <c r="C158" s="52" t="s">
        <v>83</v>
      </c>
      <c r="D158" s="23" t="s">
        <v>478</v>
      </c>
      <c r="E158" s="24">
        <v>19.273792219323862</v>
      </c>
      <c r="F158" s="27">
        <v>303</v>
      </c>
      <c r="G158" s="13">
        <v>2.4814426285023048</v>
      </c>
      <c r="H158" s="13">
        <v>4.741645789459481E-2</v>
      </c>
      <c r="I158" s="99">
        <v>537.86</v>
      </c>
      <c r="J158" s="13">
        <v>2.730669247525535</v>
      </c>
      <c r="K158" s="13">
        <f t="shared" si="3"/>
        <v>3.6483611154101592E-2</v>
      </c>
      <c r="L158" s="3" t="s">
        <v>431</v>
      </c>
      <c r="M158">
        <v>0.24828099035349882</v>
      </c>
      <c r="N158">
        <v>-0.88803908350820215</v>
      </c>
      <c r="P158" s="3" t="s">
        <v>726</v>
      </c>
    </row>
    <row r="159" spans="1:16" ht="15" thickBot="1" x14ac:dyDescent="0.4">
      <c r="A159" s="23">
        <v>6096761</v>
      </c>
      <c r="B159" s="23" t="s">
        <v>106</v>
      </c>
      <c r="C159" s="23" t="s">
        <v>106</v>
      </c>
      <c r="D159" s="23" t="s">
        <v>479</v>
      </c>
      <c r="E159" s="24">
        <v>35.819502950966125</v>
      </c>
      <c r="F159" s="13">
        <v>289</v>
      </c>
      <c r="G159" s="13">
        <v>2.4608978427565478</v>
      </c>
      <c r="H159" s="13">
        <v>2.6871672148837789E-2</v>
      </c>
      <c r="I159" s="99">
        <v>534.99</v>
      </c>
      <c r="J159" s="13">
        <v>2.7283456642914943</v>
      </c>
      <c r="K159" s="13">
        <f t="shared" si="3"/>
        <v>3.4160027920060898E-2</v>
      </c>
      <c r="L159" s="3" t="s">
        <v>21</v>
      </c>
      <c r="M159">
        <v>0.14361368276579611</v>
      </c>
      <c r="N159">
        <v>-0.35306597756843172</v>
      </c>
      <c r="O159">
        <v>0.26116512317004803</v>
      </c>
      <c r="P159" s="3" t="s">
        <v>727</v>
      </c>
    </row>
    <row r="160" spans="1:16" ht="15" thickBot="1" x14ac:dyDescent="0.4">
      <c r="A160" s="23">
        <v>6114890</v>
      </c>
      <c r="B160" s="23" t="s">
        <v>106</v>
      </c>
      <c r="C160" s="23" t="s">
        <v>106</v>
      </c>
      <c r="D160" s="23" t="s">
        <v>479</v>
      </c>
      <c r="E160" s="26">
        <v>38.646577335827374</v>
      </c>
      <c r="F160" s="13">
        <v>276</v>
      </c>
      <c r="G160" s="13">
        <v>2.4409090820652177</v>
      </c>
      <c r="H160" s="13">
        <v>6.8829114575077455E-3</v>
      </c>
      <c r="I160" s="99">
        <v>534.99</v>
      </c>
      <c r="J160" s="13">
        <v>2.7283456642914943</v>
      </c>
      <c r="K160" s="13">
        <f t="shared" si="3"/>
        <v>3.4160027920060898E-2</v>
      </c>
      <c r="L160" s="3" t="s">
        <v>21</v>
      </c>
      <c r="M160">
        <v>0.14361368276579611</v>
      </c>
      <c r="N160">
        <v>-0.35306597756843172</v>
      </c>
      <c r="O160">
        <v>0.26116512317004803</v>
      </c>
      <c r="P160" s="3" t="s">
        <v>727</v>
      </c>
    </row>
    <row r="161" spans="1:16" ht="15" thickBot="1" x14ac:dyDescent="0.4">
      <c r="A161" s="23">
        <v>6114984</v>
      </c>
      <c r="B161" s="23" t="s">
        <v>106</v>
      </c>
      <c r="C161" s="23" t="s">
        <v>106</v>
      </c>
      <c r="D161" s="23" t="s">
        <v>479</v>
      </c>
      <c r="E161" s="29">
        <v>35.011875250383028</v>
      </c>
      <c r="F161" s="13">
        <v>300</v>
      </c>
      <c r="G161" s="13">
        <v>2.4771212547196626</v>
      </c>
      <c r="H161" s="13">
        <v>4.309508411195262E-2</v>
      </c>
      <c r="I161" s="99">
        <v>534.99</v>
      </c>
      <c r="J161" s="13">
        <v>2.7283456642914943</v>
      </c>
      <c r="K161" s="13">
        <f t="shared" si="3"/>
        <v>3.4160027920060898E-2</v>
      </c>
      <c r="L161" s="3" t="s">
        <v>21</v>
      </c>
      <c r="M161">
        <v>0.14361368276579611</v>
      </c>
      <c r="N161">
        <v>-0.35306597756843172</v>
      </c>
      <c r="O161">
        <v>0.26116512317004803</v>
      </c>
      <c r="P161" s="3" t="s">
        <v>727</v>
      </c>
    </row>
    <row r="162" spans="1:16" ht="15" thickBot="1" x14ac:dyDescent="0.4">
      <c r="A162" s="23">
        <v>6134827</v>
      </c>
      <c r="B162" s="23" t="s">
        <v>106</v>
      </c>
      <c r="C162" s="23" t="s">
        <v>106</v>
      </c>
      <c r="D162" s="23" t="s">
        <v>479</v>
      </c>
      <c r="E162" s="31">
        <v>37.451333836258399</v>
      </c>
      <c r="F162" s="13">
        <v>267</v>
      </c>
      <c r="G162" s="13">
        <v>2.4265112613645754</v>
      </c>
      <c r="H162" s="13">
        <v>-7.5149092431345821E-3</v>
      </c>
      <c r="I162" s="99">
        <v>534.99</v>
      </c>
      <c r="J162" s="13">
        <v>2.7283456642914943</v>
      </c>
      <c r="K162" s="13">
        <f t="shared" si="3"/>
        <v>3.4160027920060898E-2</v>
      </c>
      <c r="L162" s="3" t="s">
        <v>21</v>
      </c>
      <c r="M162">
        <v>0.14361368276579611</v>
      </c>
      <c r="N162">
        <v>-0.35306597756843172</v>
      </c>
      <c r="O162">
        <v>0.26116512317004803</v>
      </c>
      <c r="P162" s="3" t="s">
        <v>727</v>
      </c>
    </row>
    <row r="163" spans="1:16" ht="15" thickBot="1" x14ac:dyDescent="0.4">
      <c r="A163" s="28">
        <v>6187001</v>
      </c>
      <c r="B163" s="28" t="s">
        <v>106</v>
      </c>
      <c r="C163" s="28" t="s">
        <v>106</v>
      </c>
      <c r="D163" s="23" t="s">
        <v>479</v>
      </c>
      <c r="E163" s="24">
        <v>26.411929876280215</v>
      </c>
      <c r="F163" s="27">
        <v>214</v>
      </c>
      <c r="G163" s="13">
        <v>2.330413773349191</v>
      </c>
      <c r="H163" s="13">
        <v>-0.10361239725851901</v>
      </c>
      <c r="I163" s="99">
        <v>534.99</v>
      </c>
      <c r="J163" s="13">
        <v>2.7283456642914943</v>
      </c>
      <c r="K163" s="13">
        <f t="shared" si="3"/>
        <v>3.4160027920060898E-2</v>
      </c>
      <c r="L163" s="3" t="s">
        <v>21</v>
      </c>
      <c r="M163">
        <v>0.14361368276579611</v>
      </c>
      <c r="N163">
        <v>-0.35306597756843172</v>
      </c>
      <c r="O163">
        <v>0.26116512317004803</v>
      </c>
      <c r="P163" s="3" t="s">
        <v>727</v>
      </c>
    </row>
    <row r="164" spans="1:16" ht="15" thickBot="1" x14ac:dyDescent="0.4">
      <c r="A164" s="22">
        <v>45</v>
      </c>
      <c r="B164" s="23" t="s">
        <v>90</v>
      </c>
      <c r="C164" s="23" t="s">
        <v>90</v>
      </c>
      <c r="D164" s="23" t="s">
        <v>480</v>
      </c>
      <c r="E164" s="24">
        <v>24.142911520729974</v>
      </c>
      <c r="F164" s="25">
        <v>384</v>
      </c>
      <c r="G164" s="13">
        <v>2.5843312243675309</v>
      </c>
      <c r="H164" s="13">
        <v>0.15030505375982095</v>
      </c>
      <c r="I164" s="99">
        <v>1400</v>
      </c>
      <c r="J164" s="13">
        <v>3.1461280356782382</v>
      </c>
      <c r="K164" s="13">
        <f t="shared" si="3"/>
        <v>0.4519423993068048</v>
      </c>
      <c r="L164" s="3" t="s">
        <v>24</v>
      </c>
      <c r="N164">
        <v>-0.34026900590502951</v>
      </c>
      <c r="O164">
        <v>-0.25684905366847088</v>
      </c>
      <c r="P164" s="3" t="s">
        <v>726</v>
      </c>
    </row>
    <row r="165" spans="1:16" ht="15" thickBot="1" x14ac:dyDescent="0.4">
      <c r="A165" s="23">
        <v>46</v>
      </c>
      <c r="B165" s="23" t="s">
        <v>90</v>
      </c>
      <c r="C165" s="23" t="s">
        <v>90</v>
      </c>
      <c r="D165" s="23" t="s">
        <v>480</v>
      </c>
      <c r="E165" s="26">
        <v>17.6305393887971</v>
      </c>
      <c r="F165" s="13">
        <v>335</v>
      </c>
      <c r="G165" s="13">
        <v>2.5250448070368452</v>
      </c>
      <c r="H165" s="13">
        <v>9.1018636429135213E-2</v>
      </c>
      <c r="I165" s="99">
        <v>1400</v>
      </c>
      <c r="J165" s="13">
        <v>3.1461280356782382</v>
      </c>
      <c r="K165" s="13">
        <f t="shared" si="3"/>
        <v>0.4519423993068048</v>
      </c>
      <c r="L165" s="3" t="s">
        <v>24</v>
      </c>
      <c r="N165">
        <v>-0.34026900590502951</v>
      </c>
      <c r="O165">
        <v>-0.25684905366847088</v>
      </c>
      <c r="P165" s="3" t="s">
        <v>726</v>
      </c>
    </row>
    <row r="166" spans="1:16" ht="15" thickBot="1" x14ac:dyDescent="0.4">
      <c r="A166" s="23">
        <v>50</v>
      </c>
      <c r="B166" s="23" t="s">
        <v>90</v>
      </c>
      <c r="C166" s="23" t="s">
        <v>90</v>
      </c>
      <c r="D166" s="23" t="s">
        <v>480</v>
      </c>
      <c r="E166" s="26">
        <v>24.263178188162531</v>
      </c>
      <c r="F166" s="13">
        <v>326</v>
      </c>
      <c r="G166" s="13">
        <v>2.5132176000679389</v>
      </c>
      <c r="H166" s="13">
        <v>7.9191429460228946E-2</v>
      </c>
      <c r="I166" s="99">
        <v>1400</v>
      </c>
      <c r="J166" s="13">
        <v>3.1461280356782382</v>
      </c>
      <c r="K166" s="13">
        <f t="shared" si="3"/>
        <v>0.4519423993068048</v>
      </c>
      <c r="L166" s="3" t="s">
        <v>24</v>
      </c>
      <c r="N166">
        <v>-0.34026900590502951</v>
      </c>
      <c r="O166">
        <v>-0.25684905366847088</v>
      </c>
      <c r="P166" s="3" t="s">
        <v>726</v>
      </c>
    </row>
    <row r="167" spans="1:16" ht="15" thickBot="1" x14ac:dyDescent="0.4">
      <c r="A167" s="23">
        <v>51</v>
      </c>
      <c r="B167" s="23" t="s">
        <v>90</v>
      </c>
      <c r="C167" s="23" t="s">
        <v>90</v>
      </c>
      <c r="D167" s="23" t="s">
        <v>480</v>
      </c>
      <c r="E167" s="31">
        <v>19.296237522007104</v>
      </c>
      <c r="F167" s="13">
        <v>356</v>
      </c>
      <c r="G167" s="13">
        <v>2.5514499979728753</v>
      </c>
      <c r="H167" s="13">
        <v>0.11742382736516532</v>
      </c>
      <c r="I167" s="99">
        <v>1400</v>
      </c>
      <c r="J167" s="13">
        <v>3.1461280356782382</v>
      </c>
      <c r="K167" s="13">
        <f t="shared" si="3"/>
        <v>0.4519423993068048</v>
      </c>
      <c r="L167" s="3" t="s">
        <v>24</v>
      </c>
      <c r="N167">
        <v>-0.34026900590502951</v>
      </c>
      <c r="O167">
        <v>-0.25684905366847088</v>
      </c>
      <c r="P167" s="3" t="s">
        <v>726</v>
      </c>
    </row>
    <row r="168" spans="1:16" ht="15" thickBot="1" x14ac:dyDescent="0.4">
      <c r="A168" s="28">
        <v>52</v>
      </c>
      <c r="B168" s="28" t="s">
        <v>90</v>
      </c>
      <c r="C168" s="28" t="s">
        <v>90</v>
      </c>
      <c r="D168" s="23" t="s">
        <v>480</v>
      </c>
      <c r="E168" s="24">
        <v>22.446196346429787</v>
      </c>
      <c r="F168" s="27">
        <v>274</v>
      </c>
      <c r="G168" s="13">
        <v>2.4377505628203879</v>
      </c>
      <c r="H168" s="13">
        <v>3.7243922126779516E-3</v>
      </c>
      <c r="I168" s="99">
        <v>1400</v>
      </c>
      <c r="J168" s="13">
        <v>3.1461280356782382</v>
      </c>
      <c r="K168" s="13">
        <f t="shared" si="3"/>
        <v>0.4519423993068048</v>
      </c>
      <c r="L168" s="3" t="s">
        <v>24</v>
      </c>
      <c r="N168">
        <v>-0.34026900590502951</v>
      </c>
      <c r="O168">
        <v>-0.25684905366847088</v>
      </c>
      <c r="P168" s="3" t="s">
        <v>726</v>
      </c>
    </row>
    <row r="169" spans="1:16" ht="15" thickBot="1" x14ac:dyDescent="0.4">
      <c r="A169" s="53">
        <v>44470</v>
      </c>
      <c r="B169" s="50" t="s">
        <v>25</v>
      </c>
      <c r="C169" s="50" t="s">
        <v>25</v>
      </c>
      <c r="D169" s="23" t="s">
        <v>481</v>
      </c>
      <c r="E169" s="26">
        <v>11.405827610148311</v>
      </c>
      <c r="F169" s="51"/>
      <c r="I169" s="99">
        <v>44000</v>
      </c>
      <c r="J169" s="13">
        <v>4.6434526764861879</v>
      </c>
      <c r="K169" s="13">
        <f t="shared" si="3"/>
        <v>1.9492670401147545</v>
      </c>
      <c r="L169" s="3" t="s">
        <v>431</v>
      </c>
      <c r="M169">
        <v>0.11260215450888822</v>
      </c>
      <c r="N169">
        <v>0.14607930844343109</v>
      </c>
      <c r="O169">
        <v>0.20474469066307588</v>
      </c>
      <c r="P169" s="3" t="s">
        <v>726</v>
      </c>
    </row>
    <row r="170" spans="1:16" ht="15" thickBot="1" x14ac:dyDescent="0.4">
      <c r="A170" s="23" t="s">
        <v>482</v>
      </c>
      <c r="B170" s="3" t="s">
        <v>87</v>
      </c>
      <c r="C170" s="3" t="s">
        <v>87</v>
      </c>
      <c r="D170" s="23" t="s">
        <v>473</v>
      </c>
      <c r="E170" s="26">
        <v>21.7065083896311</v>
      </c>
      <c r="F170" s="31">
        <v>258</v>
      </c>
      <c r="G170" s="13">
        <v>2.4116197059632301</v>
      </c>
      <c r="H170" s="13">
        <v>-2.2406464644479929E-2</v>
      </c>
      <c r="I170" s="99">
        <v>1650</v>
      </c>
      <c r="J170" s="13">
        <v>3.2174839442139063</v>
      </c>
      <c r="K170" s="13">
        <f t="shared" si="3"/>
        <v>0.52329830784247289</v>
      </c>
      <c r="L170" s="3" t="s">
        <v>38</v>
      </c>
      <c r="M170">
        <v>0.11947268908707609</v>
      </c>
      <c r="N170">
        <v>-0.2949014357724149</v>
      </c>
      <c r="O170">
        <v>-0.15480392601653836</v>
      </c>
      <c r="P170" s="3" t="s">
        <v>727</v>
      </c>
    </row>
    <row r="171" spans="1:16" ht="15" thickBot="1" x14ac:dyDescent="0.4">
      <c r="A171" s="23" t="s">
        <v>483</v>
      </c>
      <c r="B171" s="32" t="s">
        <v>87</v>
      </c>
      <c r="C171" s="32" t="s">
        <v>87</v>
      </c>
      <c r="D171" s="23" t="s">
        <v>473</v>
      </c>
      <c r="E171" s="26">
        <v>28.083577745632198</v>
      </c>
      <c r="F171" s="31">
        <v>253</v>
      </c>
      <c r="G171" s="13">
        <v>2.403120521175818</v>
      </c>
      <c r="H171" s="13">
        <v>-3.0905649431892002E-2</v>
      </c>
      <c r="I171" s="99">
        <v>1650</v>
      </c>
      <c r="J171" s="13">
        <v>3.2174839442139063</v>
      </c>
      <c r="K171" s="13">
        <f t="shared" si="3"/>
        <v>0.52329830784247289</v>
      </c>
      <c r="L171" s="3" t="s">
        <v>38</v>
      </c>
      <c r="M171">
        <v>0.11947268908707609</v>
      </c>
      <c r="N171">
        <v>-0.2949014357724149</v>
      </c>
      <c r="O171">
        <v>-0.15480392601653836</v>
      </c>
      <c r="P171" s="3" t="s">
        <v>727</v>
      </c>
    </row>
    <row r="172" spans="1:16" ht="15" thickBot="1" x14ac:dyDescent="0.4">
      <c r="A172" s="23" t="s">
        <v>484</v>
      </c>
      <c r="B172" s="3" t="s">
        <v>87</v>
      </c>
      <c r="C172" s="3" t="s">
        <v>87</v>
      </c>
      <c r="D172" s="23" t="s">
        <v>473</v>
      </c>
      <c r="E172" s="31">
        <v>18.717136139464031</v>
      </c>
      <c r="F172" s="31">
        <v>262</v>
      </c>
      <c r="G172" s="13">
        <v>2.4183012913197452</v>
      </c>
      <c r="H172" s="13">
        <v>-1.5724879287964733E-2</v>
      </c>
      <c r="I172" s="99">
        <v>1650</v>
      </c>
      <c r="J172" s="13">
        <v>3.2174839442139063</v>
      </c>
      <c r="K172" s="13">
        <f t="shared" si="3"/>
        <v>0.52329830784247289</v>
      </c>
      <c r="L172" s="3" t="s">
        <v>38</v>
      </c>
      <c r="M172">
        <v>0.11947268908707609</v>
      </c>
      <c r="N172">
        <v>-0.2949014357724149</v>
      </c>
      <c r="O172">
        <v>-0.15480392601653836</v>
      </c>
      <c r="P172" s="3" t="s">
        <v>727</v>
      </c>
    </row>
    <row r="173" spans="1:16" ht="15" thickBot="1" x14ac:dyDescent="0.4">
      <c r="A173" s="23" t="s">
        <v>485</v>
      </c>
      <c r="B173" s="3" t="s">
        <v>87</v>
      </c>
      <c r="C173" s="3" t="s">
        <v>87</v>
      </c>
      <c r="D173" s="23" t="s">
        <v>473</v>
      </c>
      <c r="E173" s="24">
        <v>20.056765466504249</v>
      </c>
      <c r="F173" s="31">
        <v>296</v>
      </c>
      <c r="G173" s="13">
        <v>2.4712917110589387</v>
      </c>
      <c r="H173" s="13">
        <v>3.7265540451228762E-2</v>
      </c>
      <c r="I173" s="99">
        <v>1650</v>
      </c>
      <c r="J173" s="13">
        <v>3.2174839442139063</v>
      </c>
      <c r="K173" s="13">
        <f t="shared" si="3"/>
        <v>0.52329830784247289</v>
      </c>
      <c r="L173" s="3" t="s">
        <v>38</v>
      </c>
      <c r="M173">
        <v>0.11947268908707609</v>
      </c>
      <c r="N173">
        <v>-0.2949014357724149</v>
      </c>
      <c r="O173">
        <v>-0.15480392601653836</v>
      </c>
      <c r="P173" s="3" t="s">
        <v>727</v>
      </c>
    </row>
    <row r="174" spans="1:16" ht="15" thickBot="1" x14ac:dyDescent="0.4">
      <c r="A174" s="28" t="s">
        <v>486</v>
      </c>
      <c r="B174" s="34" t="s">
        <v>87</v>
      </c>
      <c r="C174" s="34" t="s">
        <v>87</v>
      </c>
      <c r="D174" s="23" t="s">
        <v>473</v>
      </c>
      <c r="E174" s="26">
        <v>24.528985242359262</v>
      </c>
      <c r="F174" s="27">
        <v>236</v>
      </c>
      <c r="G174" s="13">
        <v>2.3729120029701067</v>
      </c>
      <c r="H174" s="13">
        <v>-6.1114167637603245E-2</v>
      </c>
      <c r="I174" s="99">
        <v>1650</v>
      </c>
      <c r="J174" s="13">
        <v>3.2174839442139063</v>
      </c>
      <c r="K174" s="13">
        <f t="shared" si="3"/>
        <v>0.52329830784247289</v>
      </c>
      <c r="L174" s="3" t="s">
        <v>38</v>
      </c>
      <c r="M174">
        <v>0.11947268908707609</v>
      </c>
      <c r="N174">
        <v>-0.2949014357724149</v>
      </c>
      <c r="O174">
        <v>-0.15480392601653836</v>
      </c>
      <c r="P174" s="3" t="s">
        <v>727</v>
      </c>
    </row>
    <row r="175" spans="1:16" ht="15" thickBot="1" x14ac:dyDescent="0.4">
      <c r="A175" s="30">
        <v>187</v>
      </c>
      <c r="B175" s="30" t="s">
        <v>89</v>
      </c>
      <c r="C175" s="30" t="s">
        <v>89</v>
      </c>
      <c r="D175" s="23" t="s">
        <v>427</v>
      </c>
      <c r="E175" s="31">
        <v>14.585848421676674</v>
      </c>
      <c r="F175" s="32"/>
      <c r="I175" s="99">
        <v>4400</v>
      </c>
      <c r="J175" s="13">
        <v>3.6434526764861874</v>
      </c>
      <c r="K175" s="13">
        <f t="shared" si="3"/>
        <v>0.94926704011475405</v>
      </c>
      <c r="L175" s="3" t="s">
        <v>435</v>
      </c>
      <c r="M175">
        <v>6.1966722386799677E-2</v>
      </c>
      <c r="N175">
        <v>-3.4348123422108134E-2</v>
      </c>
      <c r="O175">
        <v>-7.2244673680690763E-2</v>
      </c>
      <c r="P175" s="3" t="s">
        <v>726</v>
      </c>
    </row>
    <row r="176" spans="1:16" ht="15" thickBot="1" x14ac:dyDescent="0.4">
      <c r="A176" s="33">
        <v>188</v>
      </c>
      <c r="B176" s="33" t="s">
        <v>89</v>
      </c>
      <c r="C176" s="33" t="s">
        <v>89</v>
      </c>
      <c r="D176" s="23" t="s">
        <v>427</v>
      </c>
      <c r="E176" s="26">
        <v>27.982819341205886</v>
      </c>
      <c r="F176" s="34"/>
      <c r="I176" s="99">
        <v>4400</v>
      </c>
      <c r="J176" s="13">
        <v>3.6434526764861874</v>
      </c>
      <c r="K176" s="13">
        <f t="shared" si="3"/>
        <v>0.94926704011475405</v>
      </c>
      <c r="L176" s="3" t="s">
        <v>435</v>
      </c>
      <c r="M176">
        <v>6.1966722386799677E-2</v>
      </c>
      <c r="N176">
        <v>-3.4348123422108134E-2</v>
      </c>
      <c r="O176">
        <v>-7.2244673680690763E-2</v>
      </c>
      <c r="P176" s="3" t="s">
        <v>726</v>
      </c>
    </row>
    <row r="177" spans="1:16" ht="15" thickBot="1" x14ac:dyDescent="0.4">
      <c r="A177" s="23" t="s">
        <v>487</v>
      </c>
      <c r="B177" s="23" t="s">
        <v>78</v>
      </c>
      <c r="C177" s="23" t="s">
        <v>78</v>
      </c>
      <c r="D177" s="23" t="s">
        <v>473</v>
      </c>
      <c r="E177" s="31">
        <v>19.421256306177789</v>
      </c>
      <c r="F177" s="13">
        <v>206</v>
      </c>
      <c r="G177" s="13">
        <v>2.3138672203691533</v>
      </c>
      <c r="H177" s="13">
        <v>-0.12015895023855672</v>
      </c>
      <c r="I177" s="99">
        <v>493.96</v>
      </c>
      <c r="J177" s="13">
        <v>2.6936917819547705</v>
      </c>
      <c r="K177" s="13">
        <f t="shared" si="3"/>
        <v>-4.9385441666283114E-4</v>
      </c>
      <c r="L177" s="3" t="s">
        <v>24</v>
      </c>
      <c r="M177">
        <v>-0.17877809016627655</v>
      </c>
      <c r="N177">
        <v>-0.31622650496899274</v>
      </c>
      <c r="O177">
        <v>3.0830032141349051E-2</v>
      </c>
      <c r="P177" s="3" t="s">
        <v>727</v>
      </c>
    </row>
    <row r="178" spans="1:16" ht="15" thickBot="1" x14ac:dyDescent="0.4">
      <c r="A178" s="23" t="s">
        <v>488</v>
      </c>
      <c r="B178" s="23" t="s">
        <v>78</v>
      </c>
      <c r="C178" s="23" t="s">
        <v>78</v>
      </c>
      <c r="D178" s="23" t="s">
        <v>473</v>
      </c>
      <c r="E178" s="26">
        <v>18.520288635036923</v>
      </c>
      <c r="F178" s="13">
        <v>204</v>
      </c>
      <c r="G178" s="13">
        <v>2.3096301674258988</v>
      </c>
      <c r="H178" s="13">
        <v>-0.12439600318181121</v>
      </c>
      <c r="I178" s="99">
        <v>493.96</v>
      </c>
      <c r="J178" s="13">
        <v>2.6936917819547705</v>
      </c>
      <c r="K178" s="13">
        <f t="shared" si="3"/>
        <v>-4.9385441666283114E-4</v>
      </c>
      <c r="L178" s="3" t="s">
        <v>24</v>
      </c>
      <c r="M178">
        <v>-0.17877809016627655</v>
      </c>
      <c r="N178">
        <v>-0.31622650496899274</v>
      </c>
      <c r="O178">
        <v>3.0830032141349051E-2</v>
      </c>
      <c r="P178" s="3" t="s">
        <v>727</v>
      </c>
    </row>
    <row r="179" spans="1:16" ht="15" thickBot="1" x14ac:dyDescent="0.4">
      <c r="A179" s="23" t="s">
        <v>489</v>
      </c>
      <c r="B179" s="23" t="s">
        <v>78</v>
      </c>
      <c r="C179" s="23" t="s">
        <v>78</v>
      </c>
      <c r="D179" s="23" t="s">
        <v>473</v>
      </c>
      <c r="E179" s="26">
        <v>19.815883714613221</v>
      </c>
      <c r="F179" s="13">
        <v>208</v>
      </c>
      <c r="G179" s="13">
        <v>2.3180633349627615</v>
      </c>
      <c r="H179" s="13">
        <v>-0.11596283564494847</v>
      </c>
      <c r="I179" s="99">
        <v>493.96</v>
      </c>
      <c r="J179" s="13">
        <v>2.6936917819547705</v>
      </c>
      <c r="K179" s="13">
        <f t="shared" si="3"/>
        <v>-4.9385441666283114E-4</v>
      </c>
      <c r="L179" s="3" t="s">
        <v>24</v>
      </c>
      <c r="M179">
        <v>-0.17877809016627655</v>
      </c>
      <c r="N179">
        <v>-0.31622650496899274</v>
      </c>
      <c r="O179">
        <v>3.0830032141349051E-2</v>
      </c>
      <c r="P179" s="3" t="s">
        <v>727</v>
      </c>
    </row>
    <row r="180" spans="1:16" s="34" customFormat="1" ht="15" thickBot="1" x14ac:dyDescent="0.4">
      <c r="A180" s="23" t="s">
        <v>490</v>
      </c>
      <c r="B180" s="23" t="s">
        <v>78</v>
      </c>
      <c r="C180" s="23" t="s">
        <v>78</v>
      </c>
      <c r="D180" s="23" t="s">
        <v>473</v>
      </c>
      <c r="E180" s="31">
        <v>19.933097270978788</v>
      </c>
      <c r="F180" s="13">
        <v>214</v>
      </c>
      <c r="G180" s="13">
        <v>2.330413773349191</v>
      </c>
      <c r="H180" s="13">
        <v>-0.10361239725851901</v>
      </c>
      <c r="I180" s="99">
        <v>493.96</v>
      </c>
      <c r="J180" s="13">
        <v>2.6936917819547705</v>
      </c>
      <c r="K180" s="13">
        <f t="shared" si="3"/>
        <v>-4.9385441666283114E-4</v>
      </c>
      <c r="L180" s="3" t="s">
        <v>24</v>
      </c>
      <c r="M180">
        <v>-0.17877809016627655</v>
      </c>
      <c r="N180">
        <v>-0.31622650496899274</v>
      </c>
      <c r="O180">
        <v>3.0830032141349051E-2</v>
      </c>
      <c r="P180" s="3" t="s">
        <v>727</v>
      </c>
    </row>
    <row r="181" spans="1:16" ht="15" thickBot="1" x14ac:dyDescent="0.4">
      <c r="A181" s="28" t="s">
        <v>491</v>
      </c>
      <c r="B181" s="28" t="s">
        <v>78</v>
      </c>
      <c r="C181" s="28" t="s">
        <v>78</v>
      </c>
      <c r="D181" s="23" t="s">
        <v>473</v>
      </c>
      <c r="E181" s="26">
        <v>18.75661213321597</v>
      </c>
      <c r="F181" s="27">
        <v>219</v>
      </c>
      <c r="G181" s="13">
        <v>2.3404441148401185</v>
      </c>
      <c r="H181" s="13">
        <v>-9.3582055767591488E-2</v>
      </c>
      <c r="I181" s="99">
        <v>493.96</v>
      </c>
      <c r="J181" s="13">
        <v>2.6936917819547705</v>
      </c>
      <c r="K181" s="13">
        <f t="shared" si="3"/>
        <v>-4.9385441666283114E-4</v>
      </c>
      <c r="L181" s="3" t="s">
        <v>24</v>
      </c>
      <c r="M181">
        <v>-0.17877809016627655</v>
      </c>
      <c r="N181">
        <v>-0.31622650496899274</v>
      </c>
      <c r="O181">
        <v>3.0830032141349051E-2</v>
      </c>
      <c r="P181" s="3" t="s">
        <v>727</v>
      </c>
    </row>
    <row r="182" spans="1:16" ht="15" thickBot="1" x14ac:dyDescent="0.4">
      <c r="A182" s="44">
        <v>5</v>
      </c>
      <c r="B182" s="45" t="s">
        <v>101</v>
      </c>
      <c r="C182" s="45" t="s">
        <v>101</v>
      </c>
      <c r="D182" s="23" t="s">
        <v>492</v>
      </c>
      <c r="E182" s="31">
        <v>24.8940249000097</v>
      </c>
      <c r="F182" s="45">
        <v>193</v>
      </c>
      <c r="G182" s="13">
        <v>2.2855573090077739</v>
      </c>
      <c r="H182" s="13">
        <v>-0.14846886159993611</v>
      </c>
      <c r="I182" s="99">
        <v>1398</v>
      </c>
      <c r="J182" s="13">
        <v>3.1455071714096627</v>
      </c>
      <c r="K182" s="13">
        <f t="shared" si="3"/>
        <v>0.45132153503822936</v>
      </c>
      <c r="L182" s="3" t="s">
        <v>38</v>
      </c>
      <c r="M182">
        <v>-7.1052581426158889E-2</v>
      </c>
      <c r="N182">
        <v>-0.4475489297149764</v>
      </c>
      <c r="O182">
        <v>-6.9028138590015553E-2</v>
      </c>
      <c r="P182" s="3" t="s">
        <v>726</v>
      </c>
    </row>
    <row r="183" spans="1:16" ht="15" thickBot="1" x14ac:dyDescent="0.4">
      <c r="A183" s="44">
        <v>6</v>
      </c>
      <c r="B183" s="45" t="s">
        <v>101</v>
      </c>
      <c r="C183" s="45" t="s">
        <v>101</v>
      </c>
      <c r="D183" s="23" t="s">
        <v>492</v>
      </c>
      <c r="E183" s="26">
        <v>20.817250353792208</v>
      </c>
      <c r="F183" s="45">
        <v>248</v>
      </c>
      <c r="G183" s="13">
        <v>2.3944516808262164</v>
      </c>
      <c r="H183" s="13">
        <v>-3.9574489781493583E-2</v>
      </c>
      <c r="I183" s="99">
        <v>1398</v>
      </c>
      <c r="J183" s="13">
        <v>3.1455071714096627</v>
      </c>
      <c r="K183" s="13">
        <f t="shared" si="3"/>
        <v>0.45132153503822936</v>
      </c>
      <c r="L183" s="3" t="s">
        <v>38</v>
      </c>
      <c r="M183">
        <v>-7.1052581426158889E-2</v>
      </c>
      <c r="N183">
        <v>-0.4475489297149764</v>
      </c>
      <c r="O183">
        <v>-6.9028138590015553E-2</v>
      </c>
      <c r="P183" s="3" t="s">
        <v>726</v>
      </c>
    </row>
    <row r="184" spans="1:16" ht="15" thickBot="1" x14ac:dyDescent="0.4">
      <c r="A184" s="44">
        <v>7</v>
      </c>
      <c r="B184" s="45" t="s">
        <v>101</v>
      </c>
      <c r="C184" s="45" t="s">
        <v>101</v>
      </c>
      <c r="D184" s="23" t="s">
        <v>492</v>
      </c>
      <c r="E184" s="26">
        <v>22.188782281846319</v>
      </c>
      <c r="F184" s="45">
        <v>275</v>
      </c>
      <c r="G184" s="13">
        <v>2.4393326938302629</v>
      </c>
      <c r="H184" s="13">
        <v>5.3065232225528725E-3</v>
      </c>
      <c r="I184" s="99">
        <v>1398</v>
      </c>
      <c r="J184" s="13">
        <v>3.1455071714096627</v>
      </c>
      <c r="K184" s="13">
        <f t="shared" si="3"/>
        <v>0.45132153503822936</v>
      </c>
      <c r="L184" s="3" t="s">
        <v>38</v>
      </c>
      <c r="M184">
        <v>-7.1052581426158889E-2</v>
      </c>
      <c r="N184">
        <v>-0.4475489297149764</v>
      </c>
      <c r="O184">
        <v>-6.9028138590015553E-2</v>
      </c>
      <c r="P184" s="3" t="s">
        <v>726</v>
      </c>
    </row>
    <row r="185" spans="1:16" s="34" customFormat="1" ht="15" thickBot="1" x14ac:dyDescent="0.4">
      <c r="A185" s="46">
        <v>8</v>
      </c>
      <c r="B185" s="47" t="s">
        <v>101</v>
      </c>
      <c r="C185" s="47" t="s">
        <v>101</v>
      </c>
      <c r="D185" s="23" t="s">
        <v>492</v>
      </c>
      <c r="E185" s="29">
        <v>22.603139742401066</v>
      </c>
      <c r="F185" s="47">
        <v>259</v>
      </c>
      <c r="G185" s="13">
        <v>2.4132997640812519</v>
      </c>
      <c r="H185" s="13">
        <v>-2.0726406526458074E-2</v>
      </c>
      <c r="I185" s="99">
        <v>1398</v>
      </c>
      <c r="J185" s="13">
        <v>3.1455071714096627</v>
      </c>
      <c r="K185" s="13">
        <f t="shared" si="3"/>
        <v>0.45132153503822936</v>
      </c>
      <c r="L185" s="3" t="s">
        <v>38</v>
      </c>
      <c r="M185">
        <v>-7.1052581426158889E-2</v>
      </c>
      <c r="N185">
        <v>-0.4475489297149764</v>
      </c>
      <c r="O185">
        <v>-6.9028138590015553E-2</v>
      </c>
      <c r="P185" s="3" t="s">
        <v>726</v>
      </c>
    </row>
    <row r="186" spans="1:16" ht="15" thickBot="1" x14ac:dyDescent="0.4">
      <c r="A186" s="44" t="s">
        <v>493</v>
      </c>
      <c r="B186" s="45" t="s">
        <v>97</v>
      </c>
      <c r="C186" s="45" t="s">
        <v>97</v>
      </c>
      <c r="D186" s="23" t="s">
        <v>492</v>
      </c>
      <c r="E186" s="31">
        <v>21.261868146602154</v>
      </c>
      <c r="F186" s="45">
        <v>205</v>
      </c>
      <c r="G186" s="13">
        <v>2.3117538610557542</v>
      </c>
      <c r="H186" s="13">
        <v>-0.12227230955195578</v>
      </c>
      <c r="I186" s="99">
        <v>2926</v>
      </c>
      <c r="J186" s="13">
        <v>3.466274321789292</v>
      </c>
      <c r="K186" s="13">
        <f t="shared" si="3"/>
        <v>0.77208868541785858</v>
      </c>
      <c r="L186" s="3" t="s">
        <v>21</v>
      </c>
      <c r="M186">
        <v>3.281574287507838E-2</v>
      </c>
      <c r="N186">
        <v>-0.26860369719297639</v>
      </c>
      <c r="O186">
        <v>-6.6622154155504987E-2</v>
      </c>
      <c r="P186" s="3" t="s">
        <v>726</v>
      </c>
    </row>
    <row r="187" spans="1:16" ht="15" thickBot="1" x14ac:dyDescent="0.4">
      <c r="A187" s="46" t="s">
        <v>494</v>
      </c>
      <c r="B187" s="47" t="s">
        <v>97</v>
      </c>
      <c r="C187" s="47" t="s">
        <v>97</v>
      </c>
      <c r="D187" s="23" t="s">
        <v>492</v>
      </c>
      <c r="E187" s="26">
        <v>23.237562117283893</v>
      </c>
      <c r="F187" s="47">
        <v>263</v>
      </c>
      <c r="G187" s="13">
        <v>2.419955748489758</v>
      </c>
      <c r="H187" s="13">
        <v>-1.4070422117951953E-2</v>
      </c>
      <c r="I187" s="99">
        <v>2926</v>
      </c>
      <c r="J187" s="13">
        <v>3.466274321789292</v>
      </c>
      <c r="K187" s="13">
        <f t="shared" si="3"/>
        <v>0.77208868541785858</v>
      </c>
      <c r="L187" s="3" t="s">
        <v>21</v>
      </c>
      <c r="M187">
        <v>3.281574287507838E-2</v>
      </c>
      <c r="N187">
        <v>-0.26860369719297639</v>
      </c>
      <c r="O187">
        <v>-6.6622154155504987E-2</v>
      </c>
      <c r="P187" s="3" t="s">
        <v>726</v>
      </c>
    </row>
    <row r="188" spans="1:16" ht="15" thickBot="1" x14ac:dyDescent="0.4">
      <c r="A188" s="49">
        <v>65</v>
      </c>
      <c r="B188" s="49" t="s">
        <v>51</v>
      </c>
      <c r="C188" s="49" t="s">
        <v>51</v>
      </c>
      <c r="D188" s="23" t="s">
        <v>427</v>
      </c>
      <c r="E188" s="26">
        <v>15.872787150652796</v>
      </c>
      <c r="F188" s="13">
        <v>182</v>
      </c>
      <c r="G188" s="13">
        <v>2.2600713879850747</v>
      </c>
      <c r="H188" s="13">
        <v>-0.17395478262263531</v>
      </c>
      <c r="I188" s="99">
        <v>5623.16</v>
      </c>
      <c r="J188" s="13">
        <v>3.7499804409926876</v>
      </c>
      <c r="K188" s="13">
        <f t="shared" si="3"/>
        <v>1.0557948046212542</v>
      </c>
      <c r="L188" s="3" t="s">
        <v>435</v>
      </c>
      <c r="M188">
        <v>8.8720522408420432E-2</v>
      </c>
      <c r="N188">
        <v>0.26700710540027828</v>
      </c>
      <c r="O188">
        <v>0.15397687721172781</v>
      </c>
      <c r="P188" s="3" t="s">
        <v>726</v>
      </c>
    </row>
    <row r="189" spans="1:16" ht="15" thickBot="1" x14ac:dyDescent="0.4">
      <c r="A189" s="49">
        <v>68</v>
      </c>
      <c r="B189" s="49" t="s">
        <v>51</v>
      </c>
      <c r="C189" s="49" t="s">
        <v>51</v>
      </c>
      <c r="D189" s="23" t="s">
        <v>427</v>
      </c>
      <c r="E189" s="26">
        <v>15.323147719820943</v>
      </c>
      <c r="F189" s="13">
        <v>131</v>
      </c>
      <c r="G189" s="13">
        <v>2.1172712956557644</v>
      </c>
      <c r="H189" s="13">
        <v>-0.31675487495194554</v>
      </c>
      <c r="I189" s="99">
        <v>5623.16</v>
      </c>
      <c r="J189" s="13">
        <v>3.7499804409926876</v>
      </c>
      <c r="K189" s="13">
        <f t="shared" si="3"/>
        <v>1.0557948046212542</v>
      </c>
      <c r="L189" s="3" t="s">
        <v>435</v>
      </c>
      <c r="M189">
        <v>8.8720522408420432E-2</v>
      </c>
      <c r="N189">
        <v>0.26700710540027828</v>
      </c>
      <c r="O189">
        <v>0.15397687721172781</v>
      </c>
      <c r="P189" s="3" t="s">
        <v>726</v>
      </c>
    </row>
    <row r="190" spans="1:16" ht="15" thickBot="1" x14ac:dyDescent="0.4">
      <c r="A190" s="49">
        <v>82</v>
      </c>
      <c r="B190" s="49" t="s">
        <v>51</v>
      </c>
      <c r="C190" s="49" t="s">
        <v>51</v>
      </c>
      <c r="D190" s="23" t="s">
        <v>427</v>
      </c>
      <c r="E190" s="31">
        <v>15.854362163525876</v>
      </c>
      <c r="F190" s="13">
        <v>214</v>
      </c>
      <c r="G190" s="13">
        <v>2.330413773349191</v>
      </c>
      <c r="H190" s="13">
        <v>-0.10361239725851901</v>
      </c>
      <c r="I190" s="99">
        <v>5623.16</v>
      </c>
      <c r="J190" s="13">
        <v>3.7499804409926876</v>
      </c>
      <c r="K190" s="13">
        <f t="shared" si="3"/>
        <v>1.0557948046212542</v>
      </c>
      <c r="L190" s="3" t="s">
        <v>435</v>
      </c>
      <c r="M190">
        <v>8.8720522408420432E-2</v>
      </c>
      <c r="N190">
        <v>0.26700710540027828</v>
      </c>
      <c r="O190">
        <v>0.15397687721172781</v>
      </c>
      <c r="P190" s="3" t="s">
        <v>726</v>
      </c>
    </row>
    <row r="191" spans="1:16" ht="15" thickBot="1" x14ac:dyDescent="0.4">
      <c r="A191" s="52">
        <v>83</v>
      </c>
      <c r="B191" s="52" t="s">
        <v>51</v>
      </c>
      <c r="C191" s="52" t="s">
        <v>51</v>
      </c>
      <c r="D191" s="23" t="s">
        <v>427</v>
      </c>
      <c r="E191" s="26">
        <v>15.041962506626561</v>
      </c>
      <c r="F191" s="27">
        <v>147</v>
      </c>
      <c r="G191" s="13">
        <v>2.167317334748176</v>
      </c>
      <c r="H191" s="13">
        <v>-0.26670883585953398</v>
      </c>
      <c r="I191" s="99">
        <v>5623.16</v>
      </c>
      <c r="J191" s="13">
        <v>3.7499804409926876</v>
      </c>
      <c r="K191" s="13">
        <f t="shared" si="3"/>
        <v>1.0557948046212542</v>
      </c>
      <c r="L191" s="3" t="s">
        <v>435</v>
      </c>
      <c r="M191">
        <v>8.8720522408420432E-2</v>
      </c>
      <c r="N191">
        <v>0.26700710540027828</v>
      </c>
      <c r="O191">
        <v>0.15397687721172781</v>
      </c>
      <c r="P191" s="3" t="s">
        <v>726</v>
      </c>
    </row>
    <row r="192" spans="1:16" ht="15" thickBot="1" x14ac:dyDescent="0.4">
      <c r="A192" s="49">
        <v>56</v>
      </c>
      <c r="B192" s="49" t="s">
        <v>102</v>
      </c>
      <c r="C192" s="49" t="s">
        <v>102</v>
      </c>
      <c r="D192" s="23" t="s">
        <v>495</v>
      </c>
      <c r="E192" s="31">
        <v>25.535123638964805</v>
      </c>
      <c r="F192" s="13">
        <v>304</v>
      </c>
      <c r="G192" s="13">
        <v>2.4828735836087539</v>
      </c>
      <c r="H192" s="13">
        <v>4.8847413001043893E-2</v>
      </c>
      <c r="I192" s="99">
        <v>333.8</v>
      </c>
      <c r="J192" s="13">
        <v>2.5234863323432277</v>
      </c>
      <c r="K192" s="13">
        <f t="shared" si="3"/>
        <v>-0.17069930402820566</v>
      </c>
      <c r="L192" s="3" t="s">
        <v>38</v>
      </c>
      <c r="M192">
        <v>0.13359194209190384</v>
      </c>
      <c r="N192">
        <v>-0.34286889194496206</v>
      </c>
      <c r="O192">
        <v>-7.4784233082908935E-2</v>
      </c>
      <c r="P192" s="3" t="s">
        <v>726</v>
      </c>
    </row>
    <row r="193" spans="1:16" ht="15" thickBot="1" x14ac:dyDescent="0.4">
      <c r="A193" s="52">
        <v>59</v>
      </c>
      <c r="B193" s="52" t="s">
        <v>102</v>
      </c>
      <c r="C193" s="52" t="s">
        <v>102</v>
      </c>
      <c r="D193" s="23" t="s">
        <v>495</v>
      </c>
      <c r="E193" s="26">
        <v>22.25730340153385</v>
      </c>
      <c r="F193" s="27">
        <v>369</v>
      </c>
      <c r="G193" s="13">
        <v>2.5670263661590602</v>
      </c>
      <c r="H193" s="13">
        <v>0.13300019555135023</v>
      </c>
      <c r="I193" s="99">
        <v>333.8</v>
      </c>
      <c r="J193" s="13">
        <v>2.5234863323432277</v>
      </c>
      <c r="K193" s="13">
        <f t="shared" si="3"/>
        <v>-0.17069930402820566</v>
      </c>
      <c r="L193" s="3" t="s">
        <v>38</v>
      </c>
      <c r="M193">
        <v>0.13359194209190384</v>
      </c>
      <c r="N193">
        <v>-0.34286889194496206</v>
      </c>
      <c r="O193">
        <v>-7.4784233082908935E-2</v>
      </c>
      <c r="P193" s="3" t="s">
        <v>726</v>
      </c>
    </row>
    <row r="194" spans="1:16" ht="15" thickBot="1" x14ac:dyDescent="0.4">
      <c r="A194" s="30">
        <v>134</v>
      </c>
      <c r="B194" s="30" t="s">
        <v>32</v>
      </c>
      <c r="C194" s="30" t="s">
        <v>32</v>
      </c>
      <c r="D194" s="23" t="s">
        <v>427</v>
      </c>
      <c r="E194" s="26">
        <v>12.339399307099708</v>
      </c>
      <c r="F194" s="32">
        <v>183</v>
      </c>
      <c r="G194" s="13">
        <v>2.2624510897304293</v>
      </c>
      <c r="H194" s="13">
        <v>-0.17157508087728068</v>
      </c>
      <c r="I194" s="99">
        <v>756.37</v>
      </c>
      <c r="J194" s="13">
        <v>2.8787342950370478</v>
      </c>
      <c r="K194" s="13">
        <f t="shared" si="3"/>
        <v>0.18454865866561443</v>
      </c>
      <c r="L194" s="3" t="s">
        <v>435</v>
      </c>
      <c r="M194">
        <v>-3.5696916992664862E-2</v>
      </c>
      <c r="N194">
        <v>0.27607903236986253</v>
      </c>
      <c r="O194">
        <v>9.4486003916676164E-3</v>
      </c>
      <c r="P194" s="3" t="s">
        <v>726</v>
      </c>
    </row>
    <row r="195" spans="1:16" ht="15" thickBot="1" x14ac:dyDescent="0.4">
      <c r="A195" s="33">
        <v>135</v>
      </c>
      <c r="B195" s="33" t="s">
        <v>32</v>
      </c>
      <c r="C195" s="33" t="s">
        <v>32</v>
      </c>
      <c r="D195" s="23" t="s">
        <v>427</v>
      </c>
      <c r="E195" s="29">
        <v>12.62272911866695</v>
      </c>
      <c r="F195" s="34"/>
      <c r="I195" s="99">
        <v>756.37</v>
      </c>
      <c r="J195" s="13">
        <v>2.8787342950370478</v>
      </c>
      <c r="K195" s="13">
        <f t="shared" ref="K195:K258" si="4">J195-AVERAGE(J:J)</f>
        <v>0.18454865866561443</v>
      </c>
      <c r="L195" s="3" t="s">
        <v>435</v>
      </c>
      <c r="M195">
        <v>-3.5696916992664862E-2</v>
      </c>
      <c r="N195">
        <v>0.27607903236986253</v>
      </c>
      <c r="O195">
        <v>9.4486003916676164E-3</v>
      </c>
      <c r="P195" s="3" t="s">
        <v>726</v>
      </c>
    </row>
    <row r="196" spans="1:16" ht="15" thickBot="1" x14ac:dyDescent="0.4">
      <c r="A196" s="30" t="s">
        <v>496</v>
      </c>
      <c r="B196" s="30" t="s">
        <v>29</v>
      </c>
      <c r="C196" s="30" t="s">
        <v>29</v>
      </c>
      <c r="D196" s="23" t="s">
        <v>427</v>
      </c>
      <c r="E196" s="31">
        <v>10.920141789651426</v>
      </c>
      <c r="F196" s="32"/>
      <c r="G196" s="23"/>
      <c r="I196" s="99">
        <v>789.99</v>
      </c>
      <c r="J196" s="13">
        <v>2.8976215938571426</v>
      </c>
      <c r="K196" s="13">
        <f t="shared" si="4"/>
        <v>0.2034359574857092</v>
      </c>
      <c r="L196" s="3" t="s">
        <v>435</v>
      </c>
      <c r="M196">
        <v>-8.2531951936207104E-2</v>
      </c>
      <c r="N196">
        <v>0.16038003125619582</v>
      </c>
      <c r="O196">
        <v>4.9528824775852964E-3</v>
      </c>
      <c r="P196" s="3" t="s">
        <v>726</v>
      </c>
    </row>
    <row r="197" spans="1:16" s="34" customFormat="1" ht="15" thickBot="1" x14ac:dyDescent="0.4">
      <c r="A197" s="30" t="s">
        <v>497</v>
      </c>
      <c r="B197" s="30" t="s">
        <v>29</v>
      </c>
      <c r="C197" s="30" t="s">
        <v>29</v>
      </c>
      <c r="D197" s="23" t="s">
        <v>427</v>
      </c>
      <c r="E197" s="24">
        <v>13.682096384007869</v>
      </c>
      <c r="F197" s="32"/>
      <c r="G197" s="23"/>
      <c r="H197" s="13"/>
      <c r="I197" s="99">
        <v>789.99</v>
      </c>
      <c r="J197" s="13">
        <v>2.8976215938571426</v>
      </c>
      <c r="K197" s="13">
        <f t="shared" si="4"/>
        <v>0.2034359574857092</v>
      </c>
      <c r="L197" s="3" t="s">
        <v>435</v>
      </c>
      <c r="M197">
        <v>-8.2531951936207104E-2</v>
      </c>
      <c r="N197">
        <v>0.16038003125619582</v>
      </c>
      <c r="O197">
        <v>4.9528824775852964E-3</v>
      </c>
      <c r="P197" s="3" t="s">
        <v>726</v>
      </c>
    </row>
    <row r="198" spans="1:16" ht="15" thickBot="1" x14ac:dyDescent="0.4">
      <c r="A198" s="30" t="s">
        <v>498</v>
      </c>
      <c r="B198" s="30" t="s">
        <v>29</v>
      </c>
      <c r="C198" s="30" t="s">
        <v>29</v>
      </c>
      <c r="D198" s="23" t="s">
        <v>427</v>
      </c>
      <c r="E198" s="24">
        <v>14.356724124856502</v>
      </c>
      <c r="F198" s="32"/>
      <c r="G198" s="23"/>
      <c r="I198" s="99">
        <v>789.99</v>
      </c>
      <c r="J198" s="13">
        <v>2.8976215938571426</v>
      </c>
      <c r="K198" s="13">
        <f t="shared" si="4"/>
        <v>0.2034359574857092</v>
      </c>
      <c r="L198" s="3" t="s">
        <v>435</v>
      </c>
      <c r="M198">
        <v>-8.2531951936207104E-2</v>
      </c>
      <c r="N198">
        <v>0.16038003125619582</v>
      </c>
      <c r="O198">
        <v>4.9528824775852964E-3</v>
      </c>
      <c r="P198" s="3" t="s">
        <v>726</v>
      </c>
    </row>
    <row r="199" spans="1:16" ht="15" thickBot="1" x14ac:dyDescent="0.4">
      <c r="A199" s="33" t="s">
        <v>499</v>
      </c>
      <c r="B199" s="33" t="s">
        <v>29</v>
      </c>
      <c r="C199" s="33" t="s">
        <v>29</v>
      </c>
      <c r="D199" s="23" t="s">
        <v>427</v>
      </c>
      <c r="E199" s="24">
        <v>9.2040638991573172</v>
      </c>
      <c r="F199" s="34"/>
      <c r="G199" s="23"/>
      <c r="I199" s="99">
        <v>789.99</v>
      </c>
      <c r="J199" s="13">
        <v>2.8976215938571426</v>
      </c>
      <c r="K199" s="13">
        <f t="shared" si="4"/>
        <v>0.2034359574857092</v>
      </c>
      <c r="L199" s="3" t="s">
        <v>435</v>
      </c>
      <c r="M199">
        <v>-8.2531951936207104E-2</v>
      </c>
      <c r="N199">
        <v>0.16038003125619582</v>
      </c>
      <c r="O199">
        <v>4.9528824775852964E-3</v>
      </c>
      <c r="P199" s="3" t="s">
        <v>726</v>
      </c>
    </row>
    <row r="200" spans="1:16" ht="15" thickBot="1" x14ac:dyDescent="0.4">
      <c r="A200" s="42" t="s">
        <v>500</v>
      </c>
      <c r="B200" s="43" t="s">
        <v>27</v>
      </c>
      <c r="C200" s="43" t="s">
        <v>27</v>
      </c>
      <c r="D200" s="23" t="s">
        <v>427</v>
      </c>
      <c r="E200" s="24">
        <v>12.76198754714917</v>
      </c>
      <c r="F200" s="43">
        <v>291</v>
      </c>
      <c r="G200" s="13">
        <v>2.4638929889859074</v>
      </c>
      <c r="H200" s="13">
        <v>2.986681837819738E-2</v>
      </c>
      <c r="I200" s="99">
        <v>689.99</v>
      </c>
      <c r="J200" s="13">
        <v>2.8388427965687191</v>
      </c>
      <c r="K200" s="13">
        <f t="shared" si="4"/>
        <v>0.14465716019728569</v>
      </c>
      <c r="L200" s="3" t="s">
        <v>24</v>
      </c>
      <c r="M200">
        <v>8.0563872722640761E-2</v>
      </c>
      <c r="N200">
        <v>6.7053115294501531E-2</v>
      </c>
      <c r="O200">
        <v>6.5436879029362238E-2</v>
      </c>
      <c r="P200" s="3" t="s">
        <v>726</v>
      </c>
    </row>
    <row r="201" spans="1:16" ht="15" thickBot="1" x14ac:dyDescent="0.4">
      <c r="A201" s="44">
        <v>130</v>
      </c>
      <c r="B201" s="45" t="s">
        <v>27</v>
      </c>
      <c r="C201" s="45" t="s">
        <v>27</v>
      </c>
      <c r="D201" s="23" t="s">
        <v>427</v>
      </c>
      <c r="E201" s="24">
        <v>12.082280343861083</v>
      </c>
      <c r="F201" s="45">
        <v>261</v>
      </c>
      <c r="G201" s="13">
        <v>2.4166405073382808</v>
      </c>
      <c r="H201" s="13">
        <v>-1.7385663269429141E-2</v>
      </c>
      <c r="I201" s="99">
        <v>689.99</v>
      </c>
      <c r="J201" s="13">
        <v>2.8388427965687191</v>
      </c>
      <c r="K201" s="13">
        <f t="shared" si="4"/>
        <v>0.14465716019728569</v>
      </c>
      <c r="L201" s="3" t="s">
        <v>24</v>
      </c>
      <c r="M201">
        <v>8.0563872722640761E-2</v>
      </c>
      <c r="N201">
        <v>6.7053115294501531E-2</v>
      </c>
      <c r="O201">
        <v>6.5436879029362238E-2</v>
      </c>
      <c r="P201" s="3" t="s">
        <v>726</v>
      </c>
    </row>
    <row r="202" spans="1:16" ht="15" thickBot="1" x14ac:dyDescent="0.4">
      <c r="A202" s="44">
        <v>131</v>
      </c>
      <c r="B202" s="45" t="s">
        <v>27</v>
      </c>
      <c r="C202" s="45" t="s">
        <v>27</v>
      </c>
      <c r="D202" s="23" t="s">
        <v>427</v>
      </c>
      <c r="E202" s="24">
        <v>10.416162420042605</v>
      </c>
      <c r="F202" s="45">
        <v>239</v>
      </c>
      <c r="G202" s="13">
        <v>2.3783979009481375</v>
      </c>
      <c r="H202" s="13">
        <v>-5.562826965957246E-2</v>
      </c>
      <c r="I202" s="99">
        <v>689.99</v>
      </c>
      <c r="J202" s="13">
        <v>2.8388427965687191</v>
      </c>
      <c r="K202" s="13">
        <f t="shared" si="4"/>
        <v>0.14465716019728569</v>
      </c>
      <c r="L202" s="3" t="s">
        <v>24</v>
      </c>
      <c r="M202">
        <v>8.0563872722640761E-2</v>
      </c>
      <c r="N202">
        <v>6.7053115294501531E-2</v>
      </c>
      <c r="O202">
        <v>6.5436879029362238E-2</v>
      </c>
      <c r="P202" s="3" t="s">
        <v>726</v>
      </c>
    </row>
    <row r="203" spans="1:16" ht="15" thickBot="1" x14ac:dyDescent="0.4">
      <c r="A203" s="44">
        <v>132</v>
      </c>
      <c r="B203" s="45" t="s">
        <v>27</v>
      </c>
      <c r="C203" s="45" t="s">
        <v>27</v>
      </c>
      <c r="D203" s="23" t="s">
        <v>427</v>
      </c>
      <c r="E203" s="24">
        <v>11.053431920277387</v>
      </c>
      <c r="F203" s="45">
        <v>231</v>
      </c>
      <c r="G203" s="13">
        <v>2.3636119798921444</v>
      </c>
      <c r="H203" s="13">
        <v>-7.0414190715565539E-2</v>
      </c>
      <c r="I203" s="99">
        <v>689.99</v>
      </c>
      <c r="J203" s="13">
        <v>2.8388427965687191</v>
      </c>
      <c r="K203" s="13">
        <f t="shared" si="4"/>
        <v>0.14465716019728569</v>
      </c>
      <c r="L203" s="3" t="s">
        <v>24</v>
      </c>
      <c r="M203">
        <v>8.0563872722640761E-2</v>
      </c>
      <c r="N203">
        <v>6.7053115294501531E-2</v>
      </c>
      <c r="O203">
        <v>6.5436879029362238E-2</v>
      </c>
      <c r="P203" s="3" t="s">
        <v>726</v>
      </c>
    </row>
    <row r="204" spans="1:16" ht="15" thickBot="1" x14ac:dyDescent="0.4">
      <c r="A204" s="46">
        <v>133</v>
      </c>
      <c r="B204" s="47" t="s">
        <v>27</v>
      </c>
      <c r="C204" s="47" t="s">
        <v>27</v>
      </c>
      <c r="D204" s="23" t="s">
        <v>427</v>
      </c>
      <c r="E204" s="24">
        <v>12.722162246889432</v>
      </c>
      <c r="F204" s="47">
        <v>163</v>
      </c>
      <c r="G204" s="13">
        <v>2.2121876044039577</v>
      </c>
      <c r="H204" s="13">
        <v>-0.22183856620375231</v>
      </c>
      <c r="I204" s="99">
        <v>689.99</v>
      </c>
      <c r="J204" s="13">
        <v>2.8388427965687191</v>
      </c>
      <c r="K204" s="13">
        <f t="shared" si="4"/>
        <v>0.14465716019728569</v>
      </c>
      <c r="L204" s="3" t="s">
        <v>24</v>
      </c>
      <c r="M204">
        <v>8.0563872722640761E-2</v>
      </c>
      <c r="N204">
        <v>6.7053115294501531E-2</v>
      </c>
      <c r="O204">
        <v>6.5436879029362238E-2</v>
      </c>
      <c r="P204" s="3" t="s">
        <v>726</v>
      </c>
    </row>
    <row r="205" spans="1:16" ht="15" thickBot="1" x14ac:dyDescent="0.4">
      <c r="A205" s="35">
        <v>15007</v>
      </c>
      <c r="B205" s="35" t="s">
        <v>98</v>
      </c>
      <c r="C205" s="35" t="s">
        <v>98</v>
      </c>
      <c r="D205" s="23" t="s">
        <v>478</v>
      </c>
      <c r="E205" s="24">
        <v>23.980786025479325</v>
      </c>
      <c r="F205" s="36"/>
      <c r="I205" s="99">
        <v>440.01</v>
      </c>
      <c r="J205" s="13">
        <v>2.6434625467031605</v>
      </c>
      <c r="K205" s="13">
        <f t="shared" si="4"/>
        <v>-5.072308966827288E-2</v>
      </c>
      <c r="L205" s="3" t="s">
        <v>431</v>
      </c>
      <c r="M205">
        <v>0.25225608704111813</v>
      </c>
      <c r="N205">
        <v>-0.8702077045608041</v>
      </c>
      <c r="P205" s="3" t="s">
        <v>726</v>
      </c>
    </row>
    <row r="206" spans="1:16" s="32" customFormat="1" ht="15" thickBot="1" x14ac:dyDescent="0.4">
      <c r="A206" s="30">
        <v>18012</v>
      </c>
      <c r="B206" s="30" t="s">
        <v>98</v>
      </c>
      <c r="C206" s="30" t="s">
        <v>98</v>
      </c>
      <c r="D206" s="23" t="s">
        <v>478</v>
      </c>
      <c r="E206" s="24">
        <v>20.691028831817849</v>
      </c>
      <c r="G206" s="13"/>
      <c r="H206" s="13"/>
      <c r="I206" s="99">
        <v>440.01</v>
      </c>
      <c r="J206" s="13">
        <v>2.6434625467031605</v>
      </c>
      <c r="K206" s="13">
        <f t="shared" si="4"/>
        <v>-5.072308966827288E-2</v>
      </c>
      <c r="L206" s="3" t="s">
        <v>431</v>
      </c>
      <c r="M206">
        <v>0.25225608704111813</v>
      </c>
      <c r="N206">
        <v>-0.8702077045608041</v>
      </c>
      <c r="O206"/>
      <c r="P206" s="3" t="s">
        <v>726</v>
      </c>
    </row>
    <row r="207" spans="1:16" s="34" customFormat="1" ht="15" thickBot="1" x14ac:dyDescent="0.4">
      <c r="A207" s="30">
        <v>14093</v>
      </c>
      <c r="B207" s="30" t="s">
        <v>98</v>
      </c>
      <c r="C207" s="30" t="s">
        <v>98</v>
      </c>
      <c r="D207" s="23" t="s">
        <v>478</v>
      </c>
      <c r="E207" s="24">
        <v>23.985122118427523</v>
      </c>
      <c r="F207" s="32"/>
      <c r="G207" s="13"/>
      <c r="H207" s="13"/>
      <c r="I207" s="99">
        <v>440.01</v>
      </c>
      <c r="J207" s="13">
        <v>2.6434625467031605</v>
      </c>
      <c r="K207" s="13">
        <f t="shared" si="4"/>
        <v>-5.072308966827288E-2</v>
      </c>
      <c r="L207" s="3" t="s">
        <v>431</v>
      </c>
      <c r="M207">
        <v>0.25225608704111813</v>
      </c>
      <c r="N207">
        <v>-0.8702077045608041</v>
      </c>
      <c r="O207"/>
      <c r="P207" s="3" t="s">
        <v>726</v>
      </c>
    </row>
    <row r="208" spans="1:16" s="32" customFormat="1" ht="15" thickBot="1" x14ac:dyDescent="0.4">
      <c r="A208" s="30">
        <v>17068</v>
      </c>
      <c r="B208" s="30" t="s">
        <v>98</v>
      </c>
      <c r="C208" s="30" t="s">
        <v>98</v>
      </c>
      <c r="D208" s="23" t="s">
        <v>478</v>
      </c>
      <c r="E208" s="24">
        <v>27.49700106324239</v>
      </c>
      <c r="G208" s="13"/>
      <c r="H208" s="13"/>
      <c r="I208" s="99">
        <v>440.01</v>
      </c>
      <c r="J208" s="13">
        <v>2.6434625467031605</v>
      </c>
      <c r="K208" s="13">
        <f t="shared" si="4"/>
        <v>-5.072308966827288E-2</v>
      </c>
      <c r="L208" s="3" t="s">
        <v>431</v>
      </c>
      <c r="M208">
        <v>0.25225608704111813</v>
      </c>
      <c r="N208">
        <v>-0.8702077045608041</v>
      </c>
      <c r="O208"/>
      <c r="P208" s="3" t="s">
        <v>726</v>
      </c>
    </row>
    <row r="209" spans="1:16" ht="15" thickBot="1" x14ac:dyDescent="0.4">
      <c r="A209" s="33">
        <v>14013</v>
      </c>
      <c r="B209" s="33" t="s">
        <v>98</v>
      </c>
      <c r="C209" s="33" t="s">
        <v>98</v>
      </c>
      <c r="D209" s="23" t="s">
        <v>478</v>
      </c>
      <c r="E209" s="24">
        <v>23.333143905699789</v>
      </c>
      <c r="F209" s="34"/>
      <c r="I209" s="99">
        <v>440.01</v>
      </c>
      <c r="J209" s="13">
        <v>2.6434625467031605</v>
      </c>
      <c r="K209" s="13">
        <f t="shared" si="4"/>
        <v>-5.072308966827288E-2</v>
      </c>
      <c r="L209" s="3" t="s">
        <v>431</v>
      </c>
      <c r="M209">
        <v>0.25225608704111813</v>
      </c>
      <c r="N209">
        <v>-0.8702077045608041</v>
      </c>
      <c r="P209" s="3" t="s">
        <v>726</v>
      </c>
    </row>
    <row r="210" spans="1:16" ht="15" thickBot="1" x14ac:dyDescent="0.4">
      <c r="A210" s="22" t="s">
        <v>501</v>
      </c>
      <c r="B210" s="22" t="s">
        <v>61</v>
      </c>
      <c r="C210" s="22" t="s">
        <v>61</v>
      </c>
      <c r="D210" s="23" t="s">
        <v>384</v>
      </c>
      <c r="E210" s="24">
        <v>16.021839782534702</v>
      </c>
      <c r="F210" s="25">
        <v>325</v>
      </c>
      <c r="G210" s="13">
        <v>2.5118833609788744</v>
      </c>
      <c r="H210" s="13">
        <v>7.7857190371164453E-2</v>
      </c>
      <c r="I210" s="99">
        <v>17.7</v>
      </c>
      <c r="J210" s="13">
        <v>1.2479732663618066</v>
      </c>
      <c r="K210" s="13">
        <f t="shared" si="4"/>
        <v>-1.4462123700096268</v>
      </c>
      <c r="L210" s="3" t="s">
        <v>24</v>
      </c>
      <c r="M210">
        <v>0.21930508885262467</v>
      </c>
      <c r="N210">
        <v>-0.40352685245807685</v>
      </c>
      <c r="O210">
        <v>-0.10999415851335836</v>
      </c>
      <c r="P210" s="3" t="s">
        <v>727</v>
      </c>
    </row>
    <row r="211" spans="1:16" ht="15" thickBot="1" x14ac:dyDescent="0.4">
      <c r="A211" s="23" t="s">
        <v>502</v>
      </c>
      <c r="B211" s="23" t="s">
        <v>61</v>
      </c>
      <c r="C211" s="23" t="s">
        <v>61</v>
      </c>
      <c r="D211" s="23" t="s">
        <v>384</v>
      </c>
      <c r="E211" s="24">
        <v>13.782935643564473</v>
      </c>
      <c r="F211" s="13">
        <v>395</v>
      </c>
      <c r="G211" s="13">
        <v>2.5965970956264601</v>
      </c>
      <c r="H211" s="13">
        <v>0.16257092501875015</v>
      </c>
      <c r="I211" s="99">
        <v>17.7</v>
      </c>
      <c r="J211" s="13">
        <v>1.2479732663618066</v>
      </c>
      <c r="K211" s="13">
        <f t="shared" si="4"/>
        <v>-1.4462123700096268</v>
      </c>
      <c r="L211" s="3" t="s">
        <v>24</v>
      </c>
      <c r="M211">
        <v>0.21930508885262467</v>
      </c>
      <c r="N211">
        <v>-0.40352685245807685</v>
      </c>
      <c r="O211">
        <v>-0.10999415851335836</v>
      </c>
      <c r="P211" s="3" t="s">
        <v>727</v>
      </c>
    </row>
    <row r="212" spans="1:16" s="34" customFormat="1" ht="15" thickBot="1" x14ac:dyDescent="0.4">
      <c r="A212" s="23" t="s">
        <v>503</v>
      </c>
      <c r="B212" s="23" t="s">
        <v>61</v>
      </c>
      <c r="C212" s="23" t="s">
        <v>61</v>
      </c>
      <c r="D212" s="23" t="s">
        <v>384</v>
      </c>
      <c r="E212" s="24">
        <v>18.617419068869648</v>
      </c>
      <c r="F212" s="13">
        <v>329</v>
      </c>
      <c r="G212" s="13">
        <v>2.5171958979499744</v>
      </c>
      <c r="H212" s="13">
        <v>8.3169727342264466E-2</v>
      </c>
      <c r="I212" s="99">
        <v>17.7</v>
      </c>
      <c r="J212" s="13">
        <v>1.2479732663618066</v>
      </c>
      <c r="K212" s="13">
        <f t="shared" si="4"/>
        <v>-1.4462123700096268</v>
      </c>
      <c r="L212" s="3" t="s">
        <v>24</v>
      </c>
      <c r="M212">
        <v>0.21930508885262467</v>
      </c>
      <c r="N212">
        <v>-0.40352685245807685</v>
      </c>
      <c r="O212">
        <v>-0.10999415851335836</v>
      </c>
      <c r="P212" s="3" t="s">
        <v>727</v>
      </c>
    </row>
    <row r="213" spans="1:16" ht="15" thickBot="1" x14ac:dyDescent="0.4">
      <c r="A213" s="23" t="s">
        <v>504</v>
      </c>
      <c r="B213" s="23" t="s">
        <v>61</v>
      </c>
      <c r="C213" s="23" t="s">
        <v>61</v>
      </c>
      <c r="D213" s="23" t="s">
        <v>384</v>
      </c>
      <c r="E213" s="24">
        <v>17.328245855828531</v>
      </c>
      <c r="F213" s="13">
        <v>294</v>
      </c>
      <c r="G213" s="13">
        <v>2.4683473304121573</v>
      </c>
      <c r="H213" s="13">
        <v>3.4321159804447277E-2</v>
      </c>
      <c r="I213" s="99">
        <v>17.7</v>
      </c>
      <c r="J213" s="13">
        <v>1.2479732663618066</v>
      </c>
      <c r="K213" s="13">
        <f t="shared" si="4"/>
        <v>-1.4462123700096268</v>
      </c>
      <c r="L213" s="3" t="s">
        <v>24</v>
      </c>
      <c r="M213">
        <v>0.21930508885262467</v>
      </c>
      <c r="N213">
        <v>-0.40352685245807685</v>
      </c>
      <c r="O213">
        <v>-0.10999415851335836</v>
      </c>
      <c r="P213" s="3" t="s">
        <v>727</v>
      </c>
    </row>
    <row r="214" spans="1:16" ht="15" thickBot="1" x14ac:dyDescent="0.4">
      <c r="A214" s="28" t="s">
        <v>505</v>
      </c>
      <c r="B214" s="23" t="s">
        <v>61</v>
      </c>
      <c r="C214" s="23" t="s">
        <v>61</v>
      </c>
      <c r="D214" s="23" t="s">
        <v>384</v>
      </c>
      <c r="E214" s="24">
        <v>18.989681079689714</v>
      </c>
      <c r="F214" s="27">
        <v>314</v>
      </c>
      <c r="G214" s="13">
        <v>2.4969296480732148</v>
      </c>
      <c r="H214" s="13">
        <v>6.2903477465504842E-2</v>
      </c>
      <c r="I214" s="99">
        <v>17.7</v>
      </c>
      <c r="J214" s="13">
        <v>1.2479732663618066</v>
      </c>
      <c r="K214" s="13">
        <f t="shared" si="4"/>
        <v>-1.4462123700096268</v>
      </c>
      <c r="L214" s="3" t="s">
        <v>24</v>
      </c>
      <c r="M214">
        <v>0.21930508885262467</v>
      </c>
      <c r="N214">
        <v>-0.40352685245807685</v>
      </c>
      <c r="O214">
        <v>-0.10999415851335836</v>
      </c>
      <c r="P214" s="3" t="s">
        <v>727</v>
      </c>
    </row>
    <row r="215" spans="1:16" ht="15" thickBot="1" x14ac:dyDescent="0.4">
      <c r="A215" s="35">
        <v>109</v>
      </c>
      <c r="B215" s="35" t="s">
        <v>55</v>
      </c>
      <c r="C215" s="35" t="s">
        <v>55</v>
      </c>
      <c r="D215" s="23" t="s">
        <v>506</v>
      </c>
      <c r="E215" s="24">
        <v>16.974221718987213</v>
      </c>
      <c r="F215" s="36">
        <v>250</v>
      </c>
      <c r="G215" s="13">
        <v>2.3979400086720375</v>
      </c>
      <c r="H215" s="13">
        <v>-3.6086161935672489E-2</v>
      </c>
      <c r="I215" s="99">
        <v>660.08</v>
      </c>
      <c r="J215" s="13">
        <v>2.8195965741070994</v>
      </c>
      <c r="K215" s="13">
        <f t="shared" si="4"/>
        <v>0.12541093773566603</v>
      </c>
      <c r="L215" s="3" t="s">
        <v>21</v>
      </c>
      <c r="M215">
        <v>0.28610193437681963</v>
      </c>
      <c r="N215">
        <v>-0.44712027246913055</v>
      </c>
      <c r="O215">
        <v>-0.13454308367510404</v>
      </c>
      <c r="P215" s="3" t="s">
        <v>726</v>
      </c>
    </row>
    <row r="216" spans="1:16" ht="15" thickBot="1" x14ac:dyDescent="0.4">
      <c r="A216" s="30">
        <v>110</v>
      </c>
      <c r="B216" s="30" t="s">
        <v>55</v>
      </c>
      <c r="C216" s="30" t="s">
        <v>55</v>
      </c>
      <c r="D216" s="23" t="s">
        <v>506</v>
      </c>
      <c r="E216" s="24">
        <v>14.439634606942773</v>
      </c>
      <c r="F216" s="32">
        <v>231</v>
      </c>
      <c r="G216" s="13">
        <v>2.3636119798921444</v>
      </c>
      <c r="H216" s="13">
        <v>-7.0414190715565539E-2</v>
      </c>
      <c r="I216" s="99">
        <v>660.08</v>
      </c>
      <c r="J216" s="13">
        <v>2.8195965741070994</v>
      </c>
      <c r="K216" s="13">
        <f t="shared" si="4"/>
        <v>0.12541093773566603</v>
      </c>
      <c r="L216" s="3" t="s">
        <v>21</v>
      </c>
      <c r="M216">
        <v>0.28610193437681963</v>
      </c>
      <c r="N216">
        <v>-0.44712027246913055</v>
      </c>
      <c r="O216">
        <v>-0.13454308367510404</v>
      </c>
      <c r="P216" s="3" t="s">
        <v>726</v>
      </c>
    </row>
    <row r="217" spans="1:16" s="34" customFormat="1" ht="15" thickBot="1" x14ac:dyDescent="0.4">
      <c r="A217" s="30">
        <v>111</v>
      </c>
      <c r="B217" s="30" t="s">
        <v>55</v>
      </c>
      <c r="C217" s="30" t="s">
        <v>55</v>
      </c>
      <c r="D217" s="23" t="s">
        <v>506</v>
      </c>
      <c r="E217" s="24">
        <v>20.774012170612203</v>
      </c>
      <c r="F217" s="32">
        <v>295</v>
      </c>
      <c r="G217" s="13">
        <v>2.469822015978163</v>
      </c>
      <c r="H217" s="13">
        <v>3.5795845370452994E-2</v>
      </c>
      <c r="I217" s="99">
        <v>660.08</v>
      </c>
      <c r="J217" s="13">
        <v>2.8195965741070994</v>
      </c>
      <c r="K217" s="13">
        <f t="shared" si="4"/>
        <v>0.12541093773566603</v>
      </c>
      <c r="L217" s="3" t="s">
        <v>21</v>
      </c>
      <c r="M217">
        <v>0.28610193437681963</v>
      </c>
      <c r="N217">
        <v>-0.44712027246913055</v>
      </c>
      <c r="O217">
        <v>-0.13454308367510404</v>
      </c>
      <c r="P217" s="3" t="s">
        <v>726</v>
      </c>
    </row>
    <row r="218" spans="1:16" ht="15" thickBot="1" x14ac:dyDescent="0.4">
      <c r="A218" s="30">
        <v>113</v>
      </c>
      <c r="B218" s="30" t="s">
        <v>55</v>
      </c>
      <c r="C218" s="30" t="s">
        <v>55</v>
      </c>
      <c r="D218" s="23" t="s">
        <v>506</v>
      </c>
      <c r="E218" s="24">
        <v>13.415449114765927</v>
      </c>
      <c r="F218" s="32">
        <v>233</v>
      </c>
      <c r="G218" s="13">
        <v>2.3673559210260189</v>
      </c>
      <c r="H218" s="13">
        <v>-6.6670249581691099E-2</v>
      </c>
      <c r="I218" s="99">
        <v>660.08</v>
      </c>
      <c r="J218" s="13">
        <v>2.8195965741070994</v>
      </c>
      <c r="K218" s="13">
        <f t="shared" si="4"/>
        <v>0.12541093773566603</v>
      </c>
      <c r="L218" s="3" t="s">
        <v>21</v>
      </c>
      <c r="M218">
        <v>0.28610193437681963</v>
      </c>
      <c r="N218">
        <v>-0.44712027246913055</v>
      </c>
      <c r="O218">
        <v>-0.13454308367510404</v>
      </c>
      <c r="P218" s="3" t="s">
        <v>726</v>
      </c>
    </row>
    <row r="219" spans="1:16" ht="15" thickBot="1" x14ac:dyDescent="0.4">
      <c r="A219" s="30">
        <v>114</v>
      </c>
      <c r="B219" s="30" t="s">
        <v>55</v>
      </c>
      <c r="C219" s="30" t="s">
        <v>55</v>
      </c>
      <c r="D219" s="23" t="s">
        <v>506</v>
      </c>
      <c r="E219" s="24">
        <v>15.829392612201961</v>
      </c>
      <c r="F219" s="32">
        <v>212</v>
      </c>
      <c r="G219" s="13">
        <v>2.3263358609287512</v>
      </c>
      <c r="H219" s="13">
        <v>-0.10769030967895876</v>
      </c>
      <c r="I219" s="99">
        <v>660.08</v>
      </c>
      <c r="J219" s="13">
        <v>2.8195965741070994</v>
      </c>
      <c r="K219" s="13">
        <f t="shared" si="4"/>
        <v>0.12541093773566603</v>
      </c>
      <c r="L219" s="3" t="s">
        <v>21</v>
      </c>
      <c r="M219">
        <v>0.28610193437681963</v>
      </c>
      <c r="N219">
        <v>-0.44712027246913055</v>
      </c>
      <c r="O219">
        <v>-0.13454308367510404</v>
      </c>
      <c r="P219" s="3" t="s">
        <v>726</v>
      </c>
    </row>
    <row r="220" spans="1:16" ht="15" thickBot="1" x14ac:dyDescent="0.4">
      <c r="A220" s="33">
        <v>115</v>
      </c>
      <c r="B220" s="33" t="s">
        <v>55</v>
      </c>
      <c r="C220" s="33" t="s">
        <v>55</v>
      </c>
      <c r="D220" s="23" t="s">
        <v>506</v>
      </c>
      <c r="E220" s="26">
        <v>15.511796464458191</v>
      </c>
      <c r="F220" s="34">
        <v>246</v>
      </c>
      <c r="G220" s="13">
        <v>2.3909351071033793</v>
      </c>
      <c r="H220" s="13">
        <v>-4.3091063504330673E-2</v>
      </c>
      <c r="I220" s="99">
        <v>660.08</v>
      </c>
      <c r="J220" s="13">
        <v>2.8195965741070994</v>
      </c>
      <c r="K220" s="13">
        <f t="shared" si="4"/>
        <v>0.12541093773566603</v>
      </c>
      <c r="L220" s="3" t="s">
        <v>21</v>
      </c>
      <c r="M220">
        <v>0.28610193437681963</v>
      </c>
      <c r="N220">
        <v>-0.44712027246913055</v>
      </c>
      <c r="O220">
        <v>-0.13454308367510404</v>
      </c>
      <c r="P220" s="3" t="s">
        <v>726</v>
      </c>
    </row>
    <row r="221" spans="1:16" ht="15" thickBot="1" x14ac:dyDescent="0.4">
      <c r="A221" s="23" t="s">
        <v>507</v>
      </c>
      <c r="B221" s="23" t="s">
        <v>53</v>
      </c>
      <c r="C221" s="23" t="s">
        <v>53</v>
      </c>
      <c r="D221" s="23" t="s">
        <v>445</v>
      </c>
      <c r="E221" s="31">
        <v>16.278204011266446</v>
      </c>
      <c r="F221" s="13">
        <v>208</v>
      </c>
      <c r="G221" s="13">
        <v>2.3180633349627615</v>
      </c>
      <c r="H221" s="13">
        <v>-0.11596283564494847</v>
      </c>
      <c r="I221" s="99">
        <v>4485.08</v>
      </c>
      <c r="J221" s="13">
        <v>3.6517701939238547</v>
      </c>
      <c r="K221" s="13">
        <f t="shared" si="4"/>
        <v>0.95758455755242133</v>
      </c>
      <c r="L221" s="3" t="s">
        <v>21</v>
      </c>
      <c r="M221">
        <v>-0.19478956047313978</v>
      </c>
      <c r="N221">
        <v>-0.39184283188129276</v>
      </c>
      <c r="O221">
        <v>-0.11503330611902207</v>
      </c>
      <c r="P221" s="3" t="s">
        <v>727</v>
      </c>
    </row>
    <row r="222" spans="1:16" s="34" customFormat="1" ht="15" thickBot="1" x14ac:dyDescent="0.4">
      <c r="A222" s="23" t="s">
        <v>508</v>
      </c>
      <c r="B222" s="23" t="s">
        <v>53</v>
      </c>
      <c r="C222" s="23" t="s">
        <v>53</v>
      </c>
      <c r="D222" s="23" t="s">
        <v>445</v>
      </c>
      <c r="E222" s="24">
        <v>15.454843610080831</v>
      </c>
      <c r="F222" s="13">
        <v>123</v>
      </c>
      <c r="G222" s="13">
        <v>2.0899051114393981</v>
      </c>
      <c r="H222" s="13">
        <v>-0.34412105916831193</v>
      </c>
      <c r="I222" s="99">
        <v>4485.08</v>
      </c>
      <c r="J222" s="13">
        <v>3.6517701939238547</v>
      </c>
      <c r="K222" s="13">
        <f t="shared" si="4"/>
        <v>0.95758455755242133</v>
      </c>
      <c r="L222" s="3" t="s">
        <v>21</v>
      </c>
      <c r="M222">
        <v>-0.19478956047313978</v>
      </c>
      <c r="N222">
        <v>-0.39184283188129276</v>
      </c>
      <c r="O222">
        <v>-0.11503330611902207</v>
      </c>
      <c r="P222" s="3" t="s">
        <v>727</v>
      </c>
    </row>
    <row r="223" spans="1:16" ht="15" thickBot="1" x14ac:dyDescent="0.4">
      <c r="A223" s="23" t="s">
        <v>509</v>
      </c>
      <c r="B223" s="23" t="s">
        <v>53</v>
      </c>
      <c r="C223" s="23" t="s">
        <v>53</v>
      </c>
      <c r="D223" s="23" t="s">
        <v>445</v>
      </c>
      <c r="E223" s="24">
        <v>18.160684758745148</v>
      </c>
      <c r="F223" s="13">
        <v>213</v>
      </c>
      <c r="G223" s="13">
        <v>2.3283796034387376</v>
      </c>
      <c r="H223" s="13">
        <v>-0.10564656716897236</v>
      </c>
      <c r="I223" s="99">
        <v>4485.08</v>
      </c>
      <c r="J223" s="13">
        <v>3.6517701939238547</v>
      </c>
      <c r="K223" s="13">
        <f t="shared" si="4"/>
        <v>0.95758455755242133</v>
      </c>
      <c r="L223" s="3" t="s">
        <v>21</v>
      </c>
      <c r="M223">
        <v>-0.19478956047313978</v>
      </c>
      <c r="N223">
        <v>-0.39184283188129276</v>
      </c>
      <c r="O223">
        <v>-0.11503330611902207</v>
      </c>
      <c r="P223" s="3" t="s">
        <v>727</v>
      </c>
    </row>
    <row r="224" spans="1:16" s="34" customFormat="1" ht="15" thickBot="1" x14ac:dyDescent="0.4">
      <c r="A224" s="23" t="s">
        <v>510</v>
      </c>
      <c r="B224" s="23" t="s">
        <v>53</v>
      </c>
      <c r="C224" s="23" t="s">
        <v>53</v>
      </c>
      <c r="D224" s="23" t="s">
        <v>445</v>
      </c>
      <c r="E224" s="24">
        <v>15.784771913004398</v>
      </c>
      <c r="F224" s="13">
        <v>236</v>
      </c>
      <c r="G224" s="13">
        <v>2.3729120029701067</v>
      </c>
      <c r="H224" s="13">
        <v>-6.1114167637603245E-2</v>
      </c>
      <c r="I224" s="99">
        <v>4485.08</v>
      </c>
      <c r="J224" s="13">
        <v>3.6517701939238547</v>
      </c>
      <c r="K224" s="13">
        <f t="shared" si="4"/>
        <v>0.95758455755242133</v>
      </c>
      <c r="L224" s="3" t="s">
        <v>21</v>
      </c>
      <c r="M224">
        <v>-0.19478956047313978</v>
      </c>
      <c r="N224">
        <v>-0.39184283188129276</v>
      </c>
      <c r="O224">
        <v>-0.11503330611902207</v>
      </c>
      <c r="P224" s="3" t="s">
        <v>727</v>
      </c>
    </row>
    <row r="225" spans="1:16" ht="15" thickBot="1" x14ac:dyDescent="0.4">
      <c r="A225" s="28" t="s">
        <v>511</v>
      </c>
      <c r="B225" s="28" t="s">
        <v>53</v>
      </c>
      <c r="C225" s="28" t="s">
        <v>53</v>
      </c>
      <c r="D225" s="23" t="s">
        <v>445</v>
      </c>
      <c r="E225" s="26">
        <v>13.936140211975584</v>
      </c>
      <c r="F225" s="27">
        <v>206</v>
      </c>
      <c r="G225" s="13">
        <v>2.3138672203691533</v>
      </c>
      <c r="H225" s="13">
        <v>-0.12015895023855672</v>
      </c>
      <c r="I225" s="99">
        <v>4485.08</v>
      </c>
      <c r="J225" s="13">
        <v>3.6517701939238547</v>
      </c>
      <c r="K225" s="13">
        <f t="shared" si="4"/>
        <v>0.95758455755242133</v>
      </c>
      <c r="L225" s="3" t="s">
        <v>21</v>
      </c>
      <c r="M225">
        <v>-0.19478956047313978</v>
      </c>
      <c r="N225">
        <v>-0.39184283188129276</v>
      </c>
      <c r="O225">
        <v>-0.11503330611902207</v>
      </c>
      <c r="P225" s="3" t="s">
        <v>727</v>
      </c>
    </row>
    <row r="226" spans="1:16" ht="15" thickBot="1" x14ac:dyDescent="0.4">
      <c r="A226" s="54" t="s">
        <v>512</v>
      </c>
      <c r="B226" s="30" t="s">
        <v>86</v>
      </c>
      <c r="C226" s="30" t="s">
        <v>86</v>
      </c>
      <c r="D226" s="23" t="s">
        <v>473</v>
      </c>
      <c r="E226" s="31">
        <v>21.54927410340597</v>
      </c>
      <c r="F226" s="32">
        <v>297</v>
      </c>
      <c r="G226" s="13">
        <v>2.4727564493172123</v>
      </c>
      <c r="H226" s="13">
        <v>3.8730278709502297E-2</v>
      </c>
      <c r="I226" s="99">
        <v>288.37</v>
      </c>
      <c r="J226" s="13">
        <v>2.4599500774338408</v>
      </c>
      <c r="K226" s="13">
        <f t="shared" si="4"/>
        <v>-0.23423555893759263</v>
      </c>
      <c r="L226" s="3" t="s">
        <v>24</v>
      </c>
      <c r="M226">
        <v>0.19027847149463861</v>
      </c>
      <c r="N226">
        <v>6.3754739751407108E-3</v>
      </c>
      <c r="O226">
        <v>-0.13024185948384348</v>
      </c>
      <c r="P226" s="3" t="s">
        <v>727</v>
      </c>
    </row>
    <row r="227" spans="1:16" ht="15" thickBot="1" x14ac:dyDescent="0.4">
      <c r="A227" s="54" t="s">
        <v>513</v>
      </c>
      <c r="B227" s="30" t="s">
        <v>86</v>
      </c>
      <c r="C227" s="30" t="s">
        <v>86</v>
      </c>
      <c r="D227" s="23" t="s">
        <v>473</v>
      </c>
      <c r="E227" s="24">
        <v>18.671610166112096</v>
      </c>
      <c r="F227" s="32">
        <v>282</v>
      </c>
      <c r="G227" s="13">
        <v>2.4502491083193609</v>
      </c>
      <c r="H227" s="13">
        <v>1.6222937711650953E-2</v>
      </c>
      <c r="I227" s="99">
        <v>288.37</v>
      </c>
      <c r="J227" s="13">
        <v>2.4599500774338408</v>
      </c>
      <c r="K227" s="13">
        <f t="shared" si="4"/>
        <v>-0.23423555893759263</v>
      </c>
      <c r="L227" s="3" t="s">
        <v>24</v>
      </c>
      <c r="M227">
        <v>0.19027847149463861</v>
      </c>
      <c r="N227">
        <v>6.3754739751407108E-3</v>
      </c>
      <c r="O227">
        <v>-0.13024185948384348</v>
      </c>
      <c r="P227" s="3" t="s">
        <v>727</v>
      </c>
    </row>
    <row r="228" spans="1:16" s="34" customFormat="1" ht="15" thickBot="1" x14ac:dyDescent="0.4">
      <c r="A228" s="54" t="s">
        <v>514</v>
      </c>
      <c r="B228" s="30" t="s">
        <v>86</v>
      </c>
      <c r="C228" s="30" t="s">
        <v>86</v>
      </c>
      <c r="D228" s="23" t="s">
        <v>473</v>
      </c>
      <c r="E228" s="24">
        <v>21.583825544537227</v>
      </c>
      <c r="F228" s="32">
        <v>303</v>
      </c>
      <c r="G228" s="13">
        <v>2.4814426285023048</v>
      </c>
      <c r="H228" s="13">
        <v>4.741645789459481E-2</v>
      </c>
      <c r="I228" s="99">
        <v>288.37</v>
      </c>
      <c r="J228" s="13">
        <v>2.4599500774338408</v>
      </c>
      <c r="K228" s="13">
        <f t="shared" si="4"/>
        <v>-0.23423555893759263</v>
      </c>
      <c r="L228" s="3" t="s">
        <v>24</v>
      </c>
      <c r="M228">
        <v>0.19027847149463861</v>
      </c>
      <c r="N228">
        <v>6.3754739751407108E-3</v>
      </c>
      <c r="O228">
        <v>-0.13024185948384348</v>
      </c>
      <c r="P228" s="3" t="s">
        <v>727</v>
      </c>
    </row>
    <row r="229" spans="1:16" ht="15" thickBot="1" x14ac:dyDescent="0.4">
      <c r="A229" s="54" t="s">
        <v>515</v>
      </c>
      <c r="B229" s="30" t="s">
        <v>86</v>
      </c>
      <c r="C229" s="30" t="s">
        <v>86</v>
      </c>
      <c r="D229" s="23" t="s">
        <v>473</v>
      </c>
      <c r="E229" s="24">
        <v>19.7058908456811</v>
      </c>
      <c r="F229" s="32">
        <v>228</v>
      </c>
      <c r="G229" s="13">
        <v>2.357934847000454</v>
      </c>
      <c r="H229" s="13">
        <v>-7.6091323607256012E-2</v>
      </c>
      <c r="I229" s="99">
        <v>288.37</v>
      </c>
      <c r="J229" s="13">
        <v>2.4599500774338408</v>
      </c>
      <c r="K229" s="13">
        <f t="shared" si="4"/>
        <v>-0.23423555893759263</v>
      </c>
      <c r="L229" s="3" t="s">
        <v>24</v>
      </c>
      <c r="M229">
        <v>0.19027847149463861</v>
      </c>
      <c r="N229">
        <v>6.3754739751407108E-3</v>
      </c>
      <c r="O229">
        <v>-0.13024185948384348</v>
      </c>
      <c r="P229" s="3" t="s">
        <v>727</v>
      </c>
    </row>
    <row r="230" spans="1:16" s="34" customFormat="1" ht="15" thickBot="1" x14ac:dyDescent="0.4">
      <c r="A230" s="54" t="s">
        <v>516</v>
      </c>
      <c r="B230" s="30" t="s">
        <v>86</v>
      </c>
      <c r="C230" s="30" t="s">
        <v>86</v>
      </c>
      <c r="D230" s="23" t="s">
        <v>473</v>
      </c>
      <c r="E230" s="24">
        <v>19.646539804500293</v>
      </c>
      <c r="F230" s="32">
        <v>239</v>
      </c>
      <c r="G230" s="13">
        <v>2.3783979009481375</v>
      </c>
      <c r="H230" s="13">
        <v>-5.562826965957246E-2</v>
      </c>
      <c r="I230" s="99">
        <v>288.37</v>
      </c>
      <c r="J230" s="13">
        <v>2.4599500774338408</v>
      </c>
      <c r="K230" s="13">
        <f t="shared" si="4"/>
        <v>-0.23423555893759263</v>
      </c>
      <c r="L230" s="3" t="s">
        <v>24</v>
      </c>
      <c r="M230">
        <v>0.19027847149463861</v>
      </c>
      <c r="N230">
        <v>6.3754739751407108E-3</v>
      </c>
      <c r="O230">
        <v>-0.13024185948384348</v>
      </c>
      <c r="P230" s="3" t="s">
        <v>727</v>
      </c>
    </row>
    <row r="231" spans="1:16" ht="15" thickBot="1" x14ac:dyDescent="0.4">
      <c r="A231" s="55" t="s">
        <v>517</v>
      </c>
      <c r="B231" s="30" t="s">
        <v>86</v>
      </c>
      <c r="C231" s="30" t="s">
        <v>86</v>
      </c>
      <c r="D231" s="23" t="s">
        <v>473</v>
      </c>
      <c r="E231" s="24">
        <v>23.265083291505437</v>
      </c>
      <c r="F231" s="34">
        <v>370</v>
      </c>
      <c r="G231" s="13">
        <v>2.568201724066995</v>
      </c>
      <c r="H231" s="13">
        <v>0.134175553459285</v>
      </c>
      <c r="I231" s="99">
        <v>288.37</v>
      </c>
      <c r="J231" s="13">
        <v>2.4599500774338408</v>
      </c>
      <c r="K231" s="13">
        <f t="shared" si="4"/>
        <v>-0.23423555893759263</v>
      </c>
      <c r="L231" s="3" t="s">
        <v>24</v>
      </c>
      <c r="M231">
        <v>0.19027847149463861</v>
      </c>
      <c r="N231">
        <v>6.3754739751407108E-3</v>
      </c>
      <c r="O231">
        <v>-0.13024185948384348</v>
      </c>
      <c r="P231" s="3" t="s">
        <v>727</v>
      </c>
    </row>
    <row r="232" spans="1:16" s="32" customFormat="1" ht="15" thickBot="1" x14ac:dyDescent="0.4">
      <c r="A232" s="56" t="s">
        <v>518</v>
      </c>
      <c r="B232" s="35" t="s">
        <v>73</v>
      </c>
      <c r="C232" s="35" t="s">
        <v>73</v>
      </c>
      <c r="D232" s="23" t="s">
        <v>473</v>
      </c>
      <c r="E232" s="24">
        <v>17.255828773870835</v>
      </c>
      <c r="F232" s="36">
        <v>479</v>
      </c>
      <c r="G232" s="13">
        <v>2.6803355134145632</v>
      </c>
      <c r="H232" s="13">
        <v>0.24630934280685324</v>
      </c>
      <c r="I232" s="99">
        <v>218.25</v>
      </c>
      <c r="J232" s="13">
        <v>2.3389542523776075</v>
      </c>
      <c r="K232" s="13">
        <f t="shared" si="4"/>
        <v>-0.35523138399382592</v>
      </c>
      <c r="L232" s="3" t="s">
        <v>21</v>
      </c>
      <c r="M232">
        <v>-4.345335388496574E-3</v>
      </c>
      <c r="N232">
        <v>-0.15246729882947352</v>
      </c>
      <c r="O232">
        <v>-7.8633096190141361E-2</v>
      </c>
      <c r="P232" s="3" t="s">
        <v>727</v>
      </c>
    </row>
    <row r="233" spans="1:16" ht="15" thickBot="1" x14ac:dyDescent="0.4">
      <c r="A233" s="54" t="s">
        <v>519</v>
      </c>
      <c r="B233" s="30" t="s">
        <v>73</v>
      </c>
      <c r="C233" s="30" t="s">
        <v>73</v>
      </c>
      <c r="D233" s="23" t="s">
        <v>473</v>
      </c>
      <c r="E233" s="24">
        <v>19.906131824346616</v>
      </c>
      <c r="F233" s="32">
        <v>295</v>
      </c>
      <c r="G233" s="13">
        <v>2.469822015978163</v>
      </c>
      <c r="H233" s="13">
        <v>3.5795845370452994E-2</v>
      </c>
      <c r="I233" s="99">
        <v>218.25</v>
      </c>
      <c r="J233" s="13">
        <v>2.3389542523776075</v>
      </c>
      <c r="K233" s="13">
        <f t="shared" si="4"/>
        <v>-0.35523138399382592</v>
      </c>
      <c r="L233" s="3" t="s">
        <v>21</v>
      </c>
      <c r="M233">
        <v>-4.345335388496574E-3</v>
      </c>
      <c r="N233">
        <v>-0.15246729882947352</v>
      </c>
      <c r="O233">
        <v>-7.8633096190141361E-2</v>
      </c>
      <c r="P233" s="3" t="s">
        <v>727</v>
      </c>
    </row>
    <row r="234" spans="1:16" ht="15" thickBot="1" x14ac:dyDescent="0.4">
      <c r="A234" s="54" t="s">
        <v>520</v>
      </c>
      <c r="B234" s="30" t="s">
        <v>73</v>
      </c>
      <c r="C234" s="30" t="s">
        <v>73</v>
      </c>
      <c r="D234" s="23" t="s">
        <v>473</v>
      </c>
      <c r="E234" s="24">
        <v>17.692796735170841</v>
      </c>
      <c r="F234" s="32">
        <v>348</v>
      </c>
      <c r="G234" s="13">
        <v>2.5415792439465807</v>
      </c>
      <c r="H234" s="13">
        <v>0.10755307333887076</v>
      </c>
      <c r="I234" s="99">
        <v>218.25</v>
      </c>
      <c r="J234" s="13">
        <v>2.3389542523776075</v>
      </c>
      <c r="K234" s="13">
        <f t="shared" si="4"/>
        <v>-0.35523138399382592</v>
      </c>
      <c r="L234" s="3" t="s">
        <v>21</v>
      </c>
      <c r="M234">
        <v>-4.345335388496574E-3</v>
      </c>
      <c r="N234">
        <v>-0.15246729882947352</v>
      </c>
      <c r="O234">
        <v>-7.8633096190141361E-2</v>
      </c>
      <c r="P234" s="3" t="s">
        <v>727</v>
      </c>
    </row>
    <row r="235" spans="1:16" ht="15" thickBot="1" x14ac:dyDescent="0.4">
      <c r="A235" s="54" t="s">
        <v>521</v>
      </c>
      <c r="B235" s="30" t="s">
        <v>73</v>
      </c>
      <c r="C235" s="30" t="s">
        <v>73</v>
      </c>
      <c r="D235" s="23" t="s">
        <v>473</v>
      </c>
      <c r="E235" s="24">
        <v>19.499809365238981</v>
      </c>
      <c r="F235" s="32">
        <v>442</v>
      </c>
      <c r="G235" s="13">
        <v>2.6454222693490919</v>
      </c>
      <c r="H235" s="13">
        <v>0.21139609874138188</v>
      </c>
      <c r="I235" s="99">
        <v>218.25</v>
      </c>
      <c r="J235" s="13">
        <v>2.3389542523776075</v>
      </c>
      <c r="K235" s="13">
        <f t="shared" si="4"/>
        <v>-0.35523138399382592</v>
      </c>
      <c r="L235" s="3" t="s">
        <v>21</v>
      </c>
      <c r="M235">
        <v>-4.345335388496574E-3</v>
      </c>
      <c r="N235">
        <v>-0.15246729882947352</v>
      </c>
      <c r="O235">
        <v>-7.8633096190141361E-2</v>
      </c>
      <c r="P235" s="3" t="s">
        <v>727</v>
      </c>
    </row>
    <row r="236" spans="1:16" ht="15" thickBot="1" x14ac:dyDescent="0.4">
      <c r="A236" s="54" t="s">
        <v>522</v>
      </c>
      <c r="B236" s="30" t="s">
        <v>73</v>
      </c>
      <c r="C236" s="30" t="s">
        <v>73</v>
      </c>
      <c r="D236" s="23" t="s">
        <v>473</v>
      </c>
      <c r="E236" s="24">
        <v>19.096241542393255</v>
      </c>
      <c r="F236" s="32">
        <v>400</v>
      </c>
      <c r="G236" s="13">
        <v>2.6020599913279625</v>
      </c>
      <c r="H236" s="13">
        <v>0.16803382072025252</v>
      </c>
      <c r="I236" s="99">
        <v>218.25</v>
      </c>
      <c r="J236" s="13">
        <v>2.3389542523776075</v>
      </c>
      <c r="K236" s="13">
        <f t="shared" si="4"/>
        <v>-0.35523138399382592</v>
      </c>
      <c r="L236" s="3" t="s">
        <v>21</v>
      </c>
      <c r="M236">
        <v>-4.345335388496574E-3</v>
      </c>
      <c r="N236">
        <v>-0.15246729882947352</v>
      </c>
      <c r="O236">
        <v>-7.8633096190141361E-2</v>
      </c>
      <c r="P236" s="3" t="s">
        <v>727</v>
      </c>
    </row>
    <row r="237" spans="1:16" ht="15" thickBot="1" x14ac:dyDescent="0.4">
      <c r="A237" s="55" t="s">
        <v>523</v>
      </c>
      <c r="B237" s="33" t="s">
        <v>73</v>
      </c>
      <c r="C237" s="33" t="s">
        <v>73</v>
      </c>
      <c r="D237" s="23" t="s">
        <v>473</v>
      </c>
      <c r="E237" s="26">
        <v>18.014827186841309</v>
      </c>
      <c r="F237" s="34">
        <v>390</v>
      </c>
      <c r="G237" s="13">
        <v>2.5910646070264991</v>
      </c>
      <c r="H237" s="13">
        <v>0.15703843641878912</v>
      </c>
      <c r="I237" s="99">
        <v>218.25</v>
      </c>
      <c r="J237" s="13">
        <v>2.3389542523776075</v>
      </c>
      <c r="K237" s="13">
        <f t="shared" si="4"/>
        <v>-0.35523138399382592</v>
      </c>
      <c r="L237" s="3" t="s">
        <v>21</v>
      </c>
      <c r="M237">
        <v>-4.345335388496574E-3</v>
      </c>
      <c r="N237">
        <v>-0.15246729882947352</v>
      </c>
      <c r="O237">
        <v>-7.8633096190141361E-2</v>
      </c>
      <c r="P237" s="3" t="s">
        <v>727</v>
      </c>
    </row>
    <row r="238" spans="1:16" ht="15" thickBot="1" x14ac:dyDescent="0.4">
      <c r="A238" s="23">
        <v>35</v>
      </c>
      <c r="B238" s="23" t="s">
        <v>94</v>
      </c>
      <c r="C238" s="23" t="s">
        <v>94</v>
      </c>
      <c r="D238" s="23" t="s">
        <v>442</v>
      </c>
      <c r="E238" s="31">
        <v>21.448882580935539</v>
      </c>
      <c r="F238" s="13">
        <v>271</v>
      </c>
      <c r="G238" s="13">
        <v>2.4329692908744058</v>
      </c>
      <c r="H238" s="13">
        <v>-1.0568797333041502E-3</v>
      </c>
      <c r="I238" s="99">
        <v>3771.99</v>
      </c>
      <c r="J238" s="13">
        <v>3.5765705326998147</v>
      </c>
      <c r="K238" s="13">
        <f t="shared" si="4"/>
        <v>0.88238489632838135</v>
      </c>
      <c r="L238" s="3" t="s">
        <v>24</v>
      </c>
      <c r="M238">
        <v>-4.7835641498281678E-2</v>
      </c>
      <c r="N238">
        <v>-0.22348939928828404</v>
      </c>
      <c r="O238">
        <v>-0.15420966918053436</v>
      </c>
      <c r="P238" s="3" t="s">
        <v>726</v>
      </c>
    </row>
    <row r="239" spans="1:16" ht="15" thickBot="1" x14ac:dyDescent="0.4">
      <c r="A239" s="23">
        <v>36</v>
      </c>
      <c r="B239" s="23" t="s">
        <v>94</v>
      </c>
      <c r="C239" s="23" t="s">
        <v>94</v>
      </c>
      <c r="D239" s="23" t="s">
        <v>442</v>
      </c>
      <c r="E239" s="24">
        <v>20.263221345039604</v>
      </c>
      <c r="F239" s="13">
        <v>278</v>
      </c>
      <c r="G239" s="13">
        <v>2.4440447959180762</v>
      </c>
      <c r="H239" s="13">
        <v>1.0018625310366236E-2</v>
      </c>
      <c r="I239" s="99">
        <v>3771.99</v>
      </c>
      <c r="J239" s="13">
        <v>3.5765705326998147</v>
      </c>
      <c r="K239" s="13">
        <f t="shared" si="4"/>
        <v>0.88238489632838135</v>
      </c>
      <c r="L239" s="3" t="s">
        <v>24</v>
      </c>
      <c r="M239">
        <v>-4.7835641498281678E-2</v>
      </c>
      <c r="N239">
        <v>-0.22348939928828404</v>
      </c>
      <c r="O239">
        <v>-0.15420966918053436</v>
      </c>
      <c r="P239" s="3" t="s">
        <v>726</v>
      </c>
    </row>
    <row r="240" spans="1:16" ht="15" thickBot="1" x14ac:dyDescent="0.4">
      <c r="A240" s="23">
        <v>37</v>
      </c>
      <c r="B240" s="23" t="s">
        <v>94</v>
      </c>
      <c r="C240" s="23" t="s">
        <v>94</v>
      </c>
      <c r="D240" s="23" t="s">
        <v>442</v>
      </c>
      <c r="E240" s="24">
        <v>21.887612725580894</v>
      </c>
      <c r="F240" s="13">
        <v>237</v>
      </c>
      <c r="G240" s="13">
        <v>2.374748346010104</v>
      </c>
      <c r="H240" s="13">
        <v>-5.9277824597605999E-2</v>
      </c>
      <c r="I240" s="99">
        <v>3771.99</v>
      </c>
      <c r="J240" s="13">
        <v>3.5765705326998147</v>
      </c>
      <c r="K240" s="13">
        <f t="shared" si="4"/>
        <v>0.88238489632838135</v>
      </c>
      <c r="L240" s="3" t="s">
        <v>24</v>
      </c>
      <c r="M240">
        <v>-4.7835641498281678E-2</v>
      </c>
      <c r="N240">
        <v>-0.22348939928828404</v>
      </c>
      <c r="O240">
        <v>-0.15420966918053436</v>
      </c>
      <c r="P240" s="3" t="s">
        <v>726</v>
      </c>
    </row>
    <row r="241" spans="1:16" s="34" customFormat="1" ht="15" thickBot="1" x14ac:dyDescent="0.4">
      <c r="A241" s="23">
        <v>38</v>
      </c>
      <c r="B241" s="23" t="s">
        <v>94</v>
      </c>
      <c r="C241" s="23" t="s">
        <v>94</v>
      </c>
      <c r="D241" s="23" t="s">
        <v>442</v>
      </c>
      <c r="E241" s="24">
        <v>22.899999189624683</v>
      </c>
      <c r="F241" s="13">
        <v>221</v>
      </c>
      <c r="G241" s="13">
        <v>2.3443922736851106</v>
      </c>
      <c r="H241" s="13">
        <v>-8.9633896922599376E-2</v>
      </c>
      <c r="I241" s="99">
        <v>3771.99</v>
      </c>
      <c r="J241" s="13">
        <v>3.5765705326998147</v>
      </c>
      <c r="K241" s="13">
        <f t="shared" si="4"/>
        <v>0.88238489632838135</v>
      </c>
      <c r="L241" s="3" t="s">
        <v>24</v>
      </c>
      <c r="M241">
        <v>-4.7835641498281678E-2</v>
      </c>
      <c r="N241">
        <v>-0.22348939928828404</v>
      </c>
      <c r="O241">
        <v>-0.15420966918053436</v>
      </c>
      <c r="P241" s="3" t="s">
        <v>726</v>
      </c>
    </row>
    <row r="242" spans="1:16" ht="15" thickBot="1" x14ac:dyDescent="0.4">
      <c r="A242" s="28">
        <v>55</v>
      </c>
      <c r="B242" s="23" t="s">
        <v>94</v>
      </c>
      <c r="C242" s="23" t="s">
        <v>94</v>
      </c>
      <c r="D242" s="23" t="s">
        <v>442</v>
      </c>
      <c r="E242" s="24">
        <v>24.454490301952099</v>
      </c>
      <c r="F242" s="27">
        <v>217</v>
      </c>
      <c r="G242" s="13">
        <v>2.3364597338485296</v>
      </c>
      <c r="H242" s="13">
        <v>-9.7566436759180419E-2</v>
      </c>
      <c r="I242" s="99">
        <v>3771.99</v>
      </c>
      <c r="J242" s="13">
        <v>3.5765705326998147</v>
      </c>
      <c r="K242" s="13">
        <f t="shared" si="4"/>
        <v>0.88238489632838135</v>
      </c>
      <c r="L242" s="3" t="s">
        <v>24</v>
      </c>
      <c r="M242">
        <v>-4.7835641498281678E-2</v>
      </c>
      <c r="N242">
        <v>-0.22348939928828404</v>
      </c>
      <c r="O242">
        <v>-0.15420966918053436</v>
      </c>
      <c r="P242" s="3" t="s">
        <v>726</v>
      </c>
    </row>
    <row r="243" spans="1:16" s="34" customFormat="1" ht="15" thickBot="1" x14ac:dyDescent="0.4">
      <c r="A243" s="22">
        <v>74</v>
      </c>
      <c r="B243" s="22" t="s">
        <v>92</v>
      </c>
      <c r="C243" s="22" t="s">
        <v>92</v>
      </c>
      <c r="D243" s="23" t="s">
        <v>506</v>
      </c>
      <c r="E243" s="24">
        <v>19.388874372435069</v>
      </c>
      <c r="F243" s="25">
        <v>252</v>
      </c>
      <c r="G243" s="13">
        <v>2.4014005407815442</v>
      </c>
      <c r="H243" s="13">
        <v>-3.2625629826165792E-2</v>
      </c>
      <c r="I243" s="99">
        <v>1202</v>
      </c>
      <c r="J243" s="13">
        <v>3.0799044676667209</v>
      </c>
      <c r="K243" s="13">
        <f t="shared" si="4"/>
        <v>0.3857188312952875</v>
      </c>
      <c r="L243" s="3" t="s">
        <v>38</v>
      </c>
      <c r="M243">
        <v>0.17439838259491491</v>
      </c>
      <c r="N243">
        <v>-0.21698685399425521</v>
      </c>
      <c r="O243">
        <v>-0.13412058272388583</v>
      </c>
      <c r="P243" s="3" t="s">
        <v>726</v>
      </c>
    </row>
    <row r="244" spans="1:16" ht="15" thickBot="1" x14ac:dyDescent="0.4">
      <c r="A244" s="23">
        <v>75</v>
      </c>
      <c r="B244" s="23" t="s">
        <v>92</v>
      </c>
      <c r="C244" s="23" t="s">
        <v>92</v>
      </c>
      <c r="D244" s="23" t="s">
        <v>506</v>
      </c>
      <c r="E244" s="24">
        <v>19.870113870360267</v>
      </c>
      <c r="F244" s="13">
        <v>259</v>
      </c>
      <c r="G244" s="13">
        <v>2.4132997640812519</v>
      </c>
      <c r="H244" s="13">
        <v>-2.0726406526458074E-2</v>
      </c>
      <c r="I244" s="99">
        <v>1202</v>
      </c>
      <c r="J244" s="13">
        <v>3.0799044676667209</v>
      </c>
      <c r="K244" s="13">
        <f t="shared" si="4"/>
        <v>0.3857188312952875</v>
      </c>
      <c r="L244" s="3" t="s">
        <v>38</v>
      </c>
      <c r="M244">
        <v>0.17439838259491491</v>
      </c>
      <c r="N244">
        <v>-0.21698685399425521</v>
      </c>
      <c r="O244">
        <v>-0.13412058272388583</v>
      </c>
      <c r="P244" s="3" t="s">
        <v>726</v>
      </c>
    </row>
    <row r="245" spans="1:16" s="34" customFormat="1" ht="15" thickBot="1" x14ac:dyDescent="0.4">
      <c r="A245" s="23">
        <v>76</v>
      </c>
      <c r="B245" s="23" t="s">
        <v>92</v>
      </c>
      <c r="C245" s="23" t="s">
        <v>92</v>
      </c>
      <c r="D245" s="23" t="s">
        <v>506</v>
      </c>
      <c r="E245" s="26">
        <v>24.335840053942739</v>
      </c>
      <c r="F245" s="13">
        <v>283</v>
      </c>
      <c r="G245" s="13">
        <v>2.4517864355242902</v>
      </c>
      <c r="H245" s="13">
        <v>1.7760264916580226E-2</v>
      </c>
      <c r="I245" s="99">
        <v>1202</v>
      </c>
      <c r="J245" s="13">
        <v>3.0799044676667209</v>
      </c>
      <c r="K245" s="13">
        <f t="shared" si="4"/>
        <v>0.3857188312952875</v>
      </c>
      <c r="L245" s="3" t="s">
        <v>38</v>
      </c>
      <c r="M245">
        <v>0.17439838259491491</v>
      </c>
      <c r="N245">
        <v>-0.21698685399425521</v>
      </c>
      <c r="O245">
        <v>-0.13412058272388583</v>
      </c>
      <c r="P245" s="3" t="s">
        <v>726</v>
      </c>
    </row>
    <row r="246" spans="1:16" ht="15" thickBot="1" x14ac:dyDescent="0.4">
      <c r="A246" s="23">
        <v>77</v>
      </c>
      <c r="B246" s="23" t="s">
        <v>92</v>
      </c>
      <c r="C246" s="23" t="s">
        <v>92</v>
      </c>
      <c r="D246" s="23" t="s">
        <v>506</v>
      </c>
      <c r="E246" s="29">
        <v>20.777552498993412</v>
      </c>
      <c r="F246" s="13">
        <v>214</v>
      </c>
      <c r="G246" s="13">
        <v>2.330413773349191</v>
      </c>
      <c r="H246" s="13">
        <v>-0.10361239725851901</v>
      </c>
      <c r="I246" s="99">
        <v>1202</v>
      </c>
      <c r="J246" s="13">
        <v>3.0799044676667209</v>
      </c>
      <c r="K246" s="13">
        <f t="shared" si="4"/>
        <v>0.3857188312952875</v>
      </c>
      <c r="L246" s="3" t="s">
        <v>38</v>
      </c>
      <c r="M246">
        <v>0.17439838259491491</v>
      </c>
      <c r="N246">
        <v>-0.21698685399425521</v>
      </c>
      <c r="O246">
        <v>-0.13412058272388583</v>
      </c>
      <c r="P246" s="3" t="s">
        <v>726</v>
      </c>
    </row>
    <row r="247" spans="1:16" ht="15" thickBot="1" x14ac:dyDescent="0.4">
      <c r="A247" s="28">
        <v>78</v>
      </c>
      <c r="B247" s="28" t="s">
        <v>92</v>
      </c>
      <c r="C247" s="28" t="s">
        <v>92</v>
      </c>
      <c r="D247" s="23" t="s">
        <v>506</v>
      </c>
      <c r="E247" s="29">
        <v>24.760125664074589</v>
      </c>
      <c r="F247" s="27"/>
      <c r="I247" s="99">
        <v>1202</v>
      </c>
      <c r="J247" s="13">
        <v>3.0799044676667209</v>
      </c>
      <c r="K247" s="13">
        <f t="shared" si="4"/>
        <v>0.3857188312952875</v>
      </c>
      <c r="L247" s="3" t="s">
        <v>38</v>
      </c>
      <c r="M247">
        <v>0.17439838259491491</v>
      </c>
      <c r="N247">
        <v>-0.21698685399425521</v>
      </c>
      <c r="O247">
        <v>-0.13412058272388583</v>
      </c>
      <c r="P247" s="3" t="s">
        <v>726</v>
      </c>
    </row>
    <row r="248" spans="1:16" ht="15" thickBot="1" x14ac:dyDescent="0.4">
      <c r="A248" s="30" t="s">
        <v>524</v>
      </c>
      <c r="B248" s="30" t="s">
        <v>74</v>
      </c>
      <c r="C248" s="30" t="s">
        <v>74</v>
      </c>
      <c r="D248" s="23" t="s">
        <v>473</v>
      </c>
      <c r="E248" s="26">
        <v>26.841046321754604</v>
      </c>
      <c r="F248" s="32">
        <v>328</v>
      </c>
      <c r="G248" s="13">
        <v>2.5158738437116792</v>
      </c>
      <c r="H248" s="13">
        <v>8.1847673103969232E-2</v>
      </c>
      <c r="I248" s="99">
        <v>952.43</v>
      </c>
      <c r="J248" s="13">
        <v>2.9788330665199707</v>
      </c>
      <c r="K248" s="13">
        <f t="shared" si="4"/>
        <v>0.28464743014853733</v>
      </c>
      <c r="L248" s="3" t="s">
        <v>21</v>
      </c>
      <c r="M248">
        <v>5.5590742187550113E-2</v>
      </c>
      <c r="N248">
        <v>-0.15667128274882458</v>
      </c>
      <c r="O248">
        <v>-6.9226441329563126E-2</v>
      </c>
      <c r="P248" s="3" t="s">
        <v>727</v>
      </c>
    </row>
    <row r="249" spans="1:16" ht="15" thickBot="1" x14ac:dyDescent="0.4">
      <c r="A249" s="30" t="s">
        <v>525</v>
      </c>
      <c r="B249" s="30" t="s">
        <v>74</v>
      </c>
      <c r="C249" s="30" t="s">
        <v>74</v>
      </c>
      <c r="D249" s="23" t="s">
        <v>473</v>
      </c>
      <c r="E249" s="31">
        <v>24.057039792043884</v>
      </c>
      <c r="F249" s="32">
        <v>366</v>
      </c>
      <c r="G249" s="13">
        <v>2.5634810853944106</v>
      </c>
      <c r="H249" s="13">
        <v>0.12945491478670057</v>
      </c>
      <c r="I249" s="99">
        <v>952.43</v>
      </c>
      <c r="J249" s="13">
        <v>2.9788330665199707</v>
      </c>
      <c r="K249" s="13">
        <f t="shared" si="4"/>
        <v>0.28464743014853733</v>
      </c>
      <c r="L249" s="3" t="s">
        <v>21</v>
      </c>
      <c r="M249">
        <v>5.5590742187550113E-2</v>
      </c>
      <c r="N249">
        <v>-0.15667128274882458</v>
      </c>
      <c r="O249">
        <v>-6.9226441329563126E-2</v>
      </c>
      <c r="P249" s="3" t="s">
        <v>727</v>
      </c>
    </row>
    <row r="250" spans="1:16" s="34" customFormat="1" ht="15" thickBot="1" x14ac:dyDescent="0.4">
      <c r="A250" s="30" t="s">
        <v>526</v>
      </c>
      <c r="B250" s="30" t="s">
        <v>74</v>
      </c>
      <c r="C250" s="30" t="s">
        <v>74</v>
      </c>
      <c r="D250" s="23" t="s">
        <v>473</v>
      </c>
      <c r="E250" s="24">
        <v>24.632863051567252</v>
      </c>
      <c r="F250" s="45">
        <v>321</v>
      </c>
      <c r="G250" s="13">
        <v>2.5065050324048719</v>
      </c>
      <c r="H250" s="13">
        <v>7.2478861797161898E-2</v>
      </c>
      <c r="I250" s="99">
        <v>952.43</v>
      </c>
      <c r="J250" s="13">
        <v>2.9788330665199707</v>
      </c>
      <c r="K250" s="13">
        <f t="shared" si="4"/>
        <v>0.28464743014853733</v>
      </c>
      <c r="L250" s="3" t="s">
        <v>21</v>
      </c>
      <c r="M250">
        <v>5.5590742187550113E-2</v>
      </c>
      <c r="N250">
        <v>-0.15667128274882458</v>
      </c>
      <c r="O250">
        <v>-6.9226441329563126E-2</v>
      </c>
      <c r="P250" s="3" t="s">
        <v>727</v>
      </c>
    </row>
    <row r="251" spans="1:16" ht="15" thickBot="1" x14ac:dyDescent="0.4">
      <c r="A251" s="30" t="s">
        <v>527</v>
      </c>
      <c r="B251" s="30" t="s">
        <v>74</v>
      </c>
      <c r="C251" s="30" t="s">
        <v>74</v>
      </c>
      <c r="D251" s="23" t="s">
        <v>473</v>
      </c>
      <c r="E251" s="24">
        <v>23.414357266679822</v>
      </c>
      <c r="F251" s="45">
        <v>300</v>
      </c>
      <c r="G251" s="13">
        <v>2.4771212547196626</v>
      </c>
      <c r="H251" s="13">
        <v>4.309508411195262E-2</v>
      </c>
      <c r="I251" s="99">
        <v>952.43</v>
      </c>
      <c r="J251" s="13">
        <v>2.9788330665199707</v>
      </c>
      <c r="K251" s="13">
        <f t="shared" si="4"/>
        <v>0.28464743014853733</v>
      </c>
      <c r="L251" s="3" t="s">
        <v>21</v>
      </c>
      <c r="M251">
        <v>5.5590742187550113E-2</v>
      </c>
      <c r="N251">
        <v>-0.15667128274882458</v>
      </c>
      <c r="O251">
        <v>-6.9226441329563126E-2</v>
      </c>
      <c r="P251" s="3" t="s">
        <v>727</v>
      </c>
    </row>
    <row r="252" spans="1:16" ht="15" thickBot="1" x14ac:dyDescent="0.4">
      <c r="A252" s="33" t="s">
        <v>528</v>
      </c>
      <c r="B252" s="33" t="s">
        <v>74</v>
      </c>
      <c r="C252" s="33" t="s">
        <v>74</v>
      </c>
      <c r="D252" s="23" t="s">
        <v>473</v>
      </c>
      <c r="E252" s="26">
        <v>25.852342161410981</v>
      </c>
      <c r="F252" s="34">
        <v>326</v>
      </c>
      <c r="G252" s="13">
        <v>2.5132176000679389</v>
      </c>
      <c r="H252" s="13">
        <v>7.9191429460228946E-2</v>
      </c>
      <c r="I252" s="99">
        <v>952.43</v>
      </c>
      <c r="J252" s="13">
        <v>2.9788330665199707</v>
      </c>
      <c r="K252" s="13">
        <f t="shared" si="4"/>
        <v>0.28464743014853733</v>
      </c>
      <c r="L252" s="3" t="s">
        <v>21</v>
      </c>
      <c r="M252">
        <v>5.5590742187550113E-2</v>
      </c>
      <c r="N252">
        <v>-0.15667128274882458</v>
      </c>
      <c r="O252">
        <v>-6.9226441329563126E-2</v>
      </c>
      <c r="P252" s="3" t="s">
        <v>727</v>
      </c>
    </row>
    <row r="253" spans="1:16" ht="15" thickBot="1" x14ac:dyDescent="0.4">
      <c r="A253" s="30">
        <v>16</v>
      </c>
      <c r="B253" s="30" t="s">
        <v>66</v>
      </c>
      <c r="C253" s="30" t="s">
        <v>66</v>
      </c>
      <c r="D253" s="23" t="s">
        <v>492</v>
      </c>
      <c r="E253" s="31">
        <v>18.169885156344538</v>
      </c>
      <c r="F253" s="32">
        <v>269</v>
      </c>
      <c r="G253" s="13">
        <v>2.4297522800024081</v>
      </c>
      <c r="H253" s="13">
        <v>-4.2738906053019221E-3</v>
      </c>
      <c r="I253" s="99">
        <v>6067.87</v>
      </c>
      <c r="J253" s="13">
        <v>3.7830362677495919</v>
      </c>
      <c r="K253" s="13">
        <f t="shared" si="4"/>
        <v>1.0888506313781585</v>
      </c>
      <c r="L253" s="3" t="s">
        <v>38</v>
      </c>
      <c r="M253">
        <v>0.13107116240103522</v>
      </c>
      <c r="N253">
        <v>-0.43597803737944263</v>
      </c>
      <c r="O253">
        <v>-2.2410663949629761E-2</v>
      </c>
      <c r="P253" s="3" t="s">
        <v>726</v>
      </c>
    </row>
    <row r="254" spans="1:16" ht="15" thickBot="1" x14ac:dyDescent="0.4">
      <c r="A254" s="30">
        <v>17</v>
      </c>
      <c r="B254" s="30" t="s">
        <v>66</v>
      </c>
      <c r="C254" s="30" t="s">
        <v>66</v>
      </c>
      <c r="D254" s="23" t="s">
        <v>492</v>
      </c>
      <c r="E254" s="24">
        <v>17.742752718750914</v>
      </c>
      <c r="F254" s="32">
        <v>273</v>
      </c>
      <c r="G254" s="13">
        <v>2.436162647040756</v>
      </c>
      <c r="H254" s="13">
        <v>2.1364764330460417E-3</v>
      </c>
      <c r="I254" s="99">
        <v>6067.87</v>
      </c>
      <c r="J254" s="13">
        <v>3.7830362677495919</v>
      </c>
      <c r="K254" s="13">
        <f t="shared" si="4"/>
        <v>1.0888506313781585</v>
      </c>
      <c r="L254" s="3" t="s">
        <v>38</v>
      </c>
      <c r="M254">
        <v>0.13107116240103522</v>
      </c>
      <c r="N254">
        <v>-0.43597803737944263</v>
      </c>
      <c r="O254">
        <v>-2.2410663949629761E-2</v>
      </c>
      <c r="P254" s="3" t="s">
        <v>726</v>
      </c>
    </row>
    <row r="255" spans="1:16" ht="15" thickBot="1" x14ac:dyDescent="0.4">
      <c r="A255" s="30">
        <v>18</v>
      </c>
      <c r="B255" s="30" t="s">
        <v>66</v>
      </c>
      <c r="C255" s="30" t="s">
        <v>66</v>
      </c>
      <c r="D255" s="23" t="s">
        <v>492</v>
      </c>
      <c r="E255" s="24">
        <v>17.37018153315751</v>
      </c>
      <c r="F255" s="32">
        <v>255</v>
      </c>
      <c r="G255" s="13">
        <v>2.406540180433955</v>
      </c>
      <c r="H255" s="13">
        <v>-2.7485990173754971E-2</v>
      </c>
      <c r="I255" s="99">
        <v>6067.87</v>
      </c>
      <c r="J255" s="13">
        <v>3.7830362677495919</v>
      </c>
      <c r="K255" s="13">
        <f t="shared" si="4"/>
        <v>1.0888506313781585</v>
      </c>
      <c r="L255" s="3" t="s">
        <v>38</v>
      </c>
      <c r="M255">
        <v>0.13107116240103522</v>
      </c>
      <c r="N255">
        <v>-0.43597803737944263</v>
      </c>
      <c r="O255">
        <v>-2.2410663949629761E-2</v>
      </c>
      <c r="P255" s="3" t="s">
        <v>726</v>
      </c>
    </row>
    <row r="256" spans="1:16" ht="15" thickBot="1" x14ac:dyDescent="0.4">
      <c r="A256" s="30">
        <v>39</v>
      </c>
      <c r="B256" s="30" t="s">
        <v>66</v>
      </c>
      <c r="C256" s="30" t="s">
        <v>66</v>
      </c>
      <c r="D256" s="23" t="s">
        <v>492</v>
      </c>
      <c r="E256" s="24">
        <v>16.531586491030222</v>
      </c>
      <c r="F256" s="32">
        <v>253</v>
      </c>
      <c r="G256" s="13">
        <v>2.403120521175818</v>
      </c>
      <c r="H256" s="13">
        <v>-3.0905649431892002E-2</v>
      </c>
      <c r="I256" s="99">
        <v>6067.87</v>
      </c>
      <c r="J256" s="13">
        <v>3.7830362677495919</v>
      </c>
      <c r="K256" s="13">
        <f t="shared" si="4"/>
        <v>1.0888506313781585</v>
      </c>
      <c r="L256" s="3" t="s">
        <v>38</v>
      </c>
      <c r="M256">
        <v>0.13107116240103522</v>
      </c>
      <c r="N256">
        <v>-0.43597803737944263</v>
      </c>
      <c r="O256">
        <v>-2.2410663949629761E-2</v>
      </c>
      <c r="P256" s="3" t="s">
        <v>726</v>
      </c>
    </row>
    <row r="257" spans="1:16" ht="15" thickBot="1" x14ac:dyDescent="0.4">
      <c r="A257" s="33">
        <v>40</v>
      </c>
      <c r="B257" s="33" t="s">
        <v>66</v>
      </c>
      <c r="C257" s="33" t="s">
        <v>66</v>
      </c>
      <c r="D257" s="23" t="s">
        <v>492</v>
      </c>
      <c r="E257" s="26">
        <v>17.359276958862495</v>
      </c>
      <c r="F257" s="34">
        <v>273</v>
      </c>
      <c r="G257" s="13">
        <v>2.436162647040756</v>
      </c>
      <c r="H257" s="13">
        <v>2.1364764330460417E-3</v>
      </c>
      <c r="I257" s="99">
        <v>6067.87</v>
      </c>
      <c r="J257" s="13">
        <v>3.7830362677495919</v>
      </c>
      <c r="K257" s="13">
        <f t="shared" si="4"/>
        <v>1.0888506313781585</v>
      </c>
      <c r="L257" s="3" t="s">
        <v>38</v>
      </c>
      <c r="M257">
        <v>0.13107116240103522</v>
      </c>
      <c r="N257">
        <v>-0.43597803737944263</v>
      </c>
      <c r="O257">
        <v>-2.2410663949629761E-2</v>
      </c>
      <c r="P257" s="3" t="s">
        <v>726</v>
      </c>
    </row>
    <row r="258" spans="1:16" ht="15" thickBot="1" x14ac:dyDescent="0.4">
      <c r="A258" s="30" t="s">
        <v>529</v>
      </c>
      <c r="B258" s="32" t="s">
        <v>35</v>
      </c>
      <c r="C258" s="32" t="s">
        <v>35</v>
      </c>
      <c r="D258" s="23" t="s">
        <v>530</v>
      </c>
      <c r="E258" s="31">
        <v>14.032791523881667</v>
      </c>
      <c r="F258" s="32">
        <v>153</v>
      </c>
      <c r="G258" s="13">
        <v>2.1846914308175989</v>
      </c>
      <c r="H258" s="13">
        <v>-0.24933473979011112</v>
      </c>
      <c r="I258" s="99">
        <v>2000</v>
      </c>
      <c r="J258" s="13">
        <v>3.3010299956639813</v>
      </c>
      <c r="K258" s="13">
        <f t="shared" si="4"/>
        <v>0.60684435929254787</v>
      </c>
      <c r="L258" s="3" t="s">
        <v>21</v>
      </c>
      <c r="M258">
        <v>-0.39516029527836016</v>
      </c>
      <c r="N258">
        <v>-0.53584636549534759</v>
      </c>
      <c r="O258">
        <v>-0.1085942128192301</v>
      </c>
      <c r="P258" s="3" t="s">
        <v>727</v>
      </c>
    </row>
    <row r="259" spans="1:16" s="34" customFormat="1" ht="15" thickBot="1" x14ac:dyDescent="0.4">
      <c r="A259" s="30" t="s">
        <v>531</v>
      </c>
      <c r="B259" s="3" t="s">
        <v>35</v>
      </c>
      <c r="C259" s="3" t="s">
        <v>35</v>
      </c>
      <c r="D259" s="23" t="s">
        <v>530</v>
      </c>
      <c r="E259" s="24">
        <v>14.164899548209744</v>
      </c>
      <c r="F259" s="32">
        <v>144</v>
      </c>
      <c r="G259" s="13">
        <v>2.1583624920952498</v>
      </c>
      <c r="H259" s="13">
        <v>-0.27566367851246021</v>
      </c>
      <c r="I259" s="99">
        <v>2000</v>
      </c>
      <c r="J259" s="13">
        <v>3.3010299956639813</v>
      </c>
      <c r="K259" s="13">
        <f t="shared" ref="K259:K322" si="5">J259-AVERAGE(J:J)</f>
        <v>0.60684435929254787</v>
      </c>
      <c r="L259" s="3" t="s">
        <v>21</v>
      </c>
      <c r="M259">
        <v>-0.39516029527836016</v>
      </c>
      <c r="N259">
        <v>-0.53584636549534759</v>
      </c>
      <c r="O259">
        <v>-0.1085942128192301</v>
      </c>
      <c r="P259" s="3" t="s">
        <v>727</v>
      </c>
    </row>
    <row r="260" spans="1:16" ht="15" thickBot="1" x14ac:dyDescent="0.4">
      <c r="A260" s="30" t="s">
        <v>532</v>
      </c>
      <c r="B260" s="32" t="s">
        <v>35</v>
      </c>
      <c r="C260" s="32" t="s">
        <v>35</v>
      </c>
      <c r="D260" s="23" t="s">
        <v>530</v>
      </c>
      <c r="E260" s="24">
        <v>12.221563731028255</v>
      </c>
      <c r="F260" s="32">
        <v>169</v>
      </c>
      <c r="G260" s="13">
        <v>2.2278867046136734</v>
      </c>
      <c r="H260" s="13">
        <v>-0.20613946599403654</v>
      </c>
      <c r="I260" s="99">
        <v>2000</v>
      </c>
      <c r="J260" s="13">
        <v>3.3010299956639813</v>
      </c>
      <c r="K260" s="13">
        <f t="shared" si="5"/>
        <v>0.60684435929254787</v>
      </c>
      <c r="L260" s="3" t="s">
        <v>21</v>
      </c>
      <c r="M260">
        <v>-0.39516029527836016</v>
      </c>
      <c r="N260">
        <v>-0.53584636549534759</v>
      </c>
      <c r="O260">
        <v>-0.1085942128192301</v>
      </c>
      <c r="P260" s="3" t="s">
        <v>727</v>
      </c>
    </row>
    <row r="261" spans="1:16" s="34" customFormat="1" ht="15" thickBot="1" x14ac:dyDescent="0.4">
      <c r="A261" s="30" t="s">
        <v>533</v>
      </c>
      <c r="B261" s="3" t="s">
        <v>35</v>
      </c>
      <c r="C261" s="3" t="s">
        <v>35</v>
      </c>
      <c r="D261" s="23" t="s">
        <v>530</v>
      </c>
      <c r="E261" s="24">
        <v>13.640589927240446</v>
      </c>
      <c r="F261" s="32">
        <v>225</v>
      </c>
      <c r="G261" s="13">
        <v>2.3521825181113627</v>
      </c>
      <c r="H261" s="13">
        <v>-8.1843652496347286E-2</v>
      </c>
      <c r="I261" s="99">
        <v>2000</v>
      </c>
      <c r="J261" s="13">
        <v>3.3010299956639813</v>
      </c>
      <c r="K261" s="13">
        <f t="shared" si="5"/>
        <v>0.60684435929254787</v>
      </c>
      <c r="L261" s="3" t="s">
        <v>21</v>
      </c>
      <c r="M261">
        <v>-0.39516029527836016</v>
      </c>
      <c r="N261">
        <v>-0.53584636549534759</v>
      </c>
      <c r="O261">
        <v>-0.1085942128192301</v>
      </c>
      <c r="P261" s="3" t="s">
        <v>727</v>
      </c>
    </row>
    <row r="262" spans="1:16" ht="15" thickBot="1" x14ac:dyDescent="0.4">
      <c r="A262" s="33" t="s">
        <v>534</v>
      </c>
      <c r="B262" s="34" t="s">
        <v>35</v>
      </c>
      <c r="C262" s="34" t="s">
        <v>35</v>
      </c>
      <c r="D262" s="23" t="s">
        <v>530</v>
      </c>
      <c r="E262" s="26">
        <v>11.82292541932973</v>
      </c>
      <c r="F262" s="34">
        <v>166</v>
      </c>
      <c r="G262" s="13">
        <v>2.220108088040055</v>
      </c>
      <c r="H262" s="13">
        <v>-0.21391808256765499</v>
      </c>
      <c r="I262" s="99">
        <v>2000</v>
      </c>
      <c r="J262" s="13">
        <v>3.3010299956639813</v>
      </c>
      <c r="K262" s="13">
        <f t="shared" si="5"/>
        <v>0.60684435929254787</v>
      </c>
      <c r="L262" s="3" t="s">
        <v>21</v>
      </c>
      <c r="M262">
        <v>-0.39516029527836016</v>
      </c>
      <c r="N262">
        <v>-0.53584636549534759</v>
      </c>
      <c r="O262">
        <v>-0.1085942128192301</v>
      </c>
      <c r="P262" s="3" t="s">
        <v>727</v>
      </c>
    </row>
    <row r="263" spans="1:16" s="32" customFormat="1" ht="15" thickBot="1" x14ac:dyDescent="0.4">
      <c r="A263" s="30">
        <v>136</v>
      </c>
      <c r="B263" s="30" t="s">
        <v>75</v>
      </c>
      <c r="C263" s="30" t="s">
        <v>75</v>
      </c>
      <c r="D263" s="23" t="s">
        <v>384</v>
      </c>
      <c r="E263" s="31">
        <v>19.857685240862857</v>
      </c>
      <c r="F263" s="32">
        <v>488</v>
      </c>
      <c r="G263" s="13">
        <v>2.6884198220027105</v>
      </c>
      <c r="H263" s="13">
        <v>0.25439365139500048</v>
      </c>
      <c r="I263" s="99">
        <v>91.3</v>
      </c>
      <c r="J263" s="13">
        <v>1.9604707775342989</v>
      </c>
      <c r="K263" s="13">
        <f t="shared" si="5"/>
        <v>-0.7337148588371345</v>
      </c>
      <c r="L263" s="3" t="s">
        <v>24</v>
      </c>
      <c r="M263">
        <v>0.28301581852907276</v>
      </c>
      <c r="N263">
        <v>-0.56860945772070104</v>
      </c>
      <c r="O263">
        <v>-0.16261915998320164</v>
      </c>
      <c r="P263" s="3" t="s">
        <v>726</v>
      </c>
    </row>
    <row r="264" spans="1:16" ht="15" thickBot="1" x14ac:dyDescent="0.4">
      <c r="A264" s="33">
        <v>137</v>
      </c>
      <c r="B264" s="33" t="s">
        <v>75</v>
      </c>
      <c r="C264" s="33" t="s">
        <v>75</v>
      </c>
      <c r="D264" s="23" t="s">
        <v>384</v>
      </c>
      <c r="E264" s="26">
        <v>17.918103431205154</v>
      </c>
      <c r="F264" s="34"/>
      <c r="I264" s="99">
        <v>91.3</v>
      </c>
      <c r="J264" s="13">
        <v>1.9604707775342989</v>
      </c>
      <c r="K264" s="13">
        <f t="shared" si="5"/>
        <v>-0.7337148588371345</v>
      </c>
      <c r="L264" s="3" t="s">
        <v>24</v>
      </c>
      <c r="M264">
        <v>0.28301581852907276</v>
      </c>
      <c r="N264">
        <v>-0.56860945772070104</v>
      </c>
      <c r="O264">
        <v>-0.16261915998320164</v>
      </c>
      <c r="P264" s="3" t="s">
        <v>726</v>
      </c>
    </row>
    <row r="265" spans="1:16" ht="15" thickBot="1" x14ac:dyDescent="0.4">
      <c r="A265" s="30" t="s">
        <v>535</v>
      </c>
      <c r="B265" s="30" t="s">
        <v>76</v>
      </c>
      <c r="C265" s="30" t="s">
        <v>76</v>
      </c>
      <c r="D265" s="23" t="s">
        <v>390</v>
      </c>
      <c r="E265" s="31">
        <v>19.598429426438109</v>
      </c>
      <c r="F265" s="32">
        <v>198</v>
      </c>
      <c r="G265" s="13">
        <v>2.2966651902615309</v>
      </c>
      <c r="H265" s="13">
        <v>-0.13736098034617905</v>
      </c>
      <c r="I265" s="99">
        <v>2066.5100000000002</v>
      </c>
      <c r="J265" s="13">
        <v>3.3152375112070378</v>
      </c>
      <c r="K265" s="13">
        <f t="shared" si="5"/>
        <v>0.62105187483560442</v>
      </c>
      <c r="L265" s="3" t="s">
        <v>24</v>
      </c>
      <c r="N265">
        <v>-7.72348912046259E-2</v>
      </c>
      <c r="P265" s="3" t="s">
        <v>726</v>
      </c>
    </row>
    <row r="266" spans="1:16" s="34" customFormat="1" ht="15" thickBot="1" x14ac:dyDescent="0.4">
      <c r="A266" s="33" t="s">
        <v>536</v>
      </c>
      <c r="B266" s="33" t="s">
        <v>76</v>
      </c>
      <c r="C266" s="33" t="s">
        <v>76</v>
      </c>
      <c r="D266" s="23" t="s">
        <v>390</v>
      </c>
      <c r="E266" s="24">
        <v>18.660664254810818</v>
      </c>
      <c r="F266" s="34">
        <v>224</v>
      </c>
      <c r="G266" s="13">
        <v>2.3502480183341627</v>
      </c>
      <c r="H266" s="13">
        <v>-8.3778152273547235E-2</v>
      </c>
      <c r="I266" s="99">
        <v>2066.5100000000002</v>
      </c>
      <c r="J266" s="13">
        <v>3.3152375112070378</v>
      </c>
      <c r="K266" s="13">
        <f t="shared" si="5"/>
        <v>0.62105187483560442</v>
      </c>
      <c r="L266" s="3" t="s">
        <v>24</v>
      </c>
      <c r="M266"/>
      <c r="N266">
        <v>-7.72348912046259E-2</v>
      </c>
      <c r="O266"/>
      <c r="P266" s="3" t="s">
        <v>726</v>
      </c>
    </row>
    <row r="267" spans="1:16" ht="15" thickBot="1" x14ac:dyDescent="0.4">
      <c r="A267" s="35">
        <v>178</v>
      </c>
      <c r="B267" s="35" t="s">
        <v>49</v>
      </c>
      <c r="C267" s="35" t="s">
        <v>49</v>
      </c>
      <c r="D267" s="23" t="s">
        <v>506</v>
      </c>
      <c r="E267" s="24">
        <v>15.176478416274216</v>
      </c>
      <c r="F267" s="36">
        <v>219</v>
      </c>
      <c r="G267" s="13">
        <v>2.3404441148401185</v>
      </c>
      <c r="H267" s="13">
        <v>-9.3582055767591488E-2</v>
      </c>
      <c r="I267" s="99">
        <v>583</v>
      </c>
      <c r="J267" s="13">
        <v>2.7656685547590141</v>
      </c>
      <c r="K267" s="13">
        <f t="shared" si="5"/>
        <v>7.1482918387580696E-2</v>
      </c>
      <c r="L267" s="3" t="s">
        <v>38</v>
      </c>
      <c r="M267">
        <v>4.2465042457983326E-2</v>
      </c>
      <c r="P267" s="3" t="s">
        <v>726</v>
      </c>
    </row>
    <row r="268" spans="1:16" s="32" customFormat="1" ht="15" thickBot="1" x14ac:dyDescent="0.4">
      <c r="A268" s="33">
        <v>179</v>
      </c>
      <c r="B268" s="33" t="s">
        <v>49</v>
      </c>
      <c r="C268" s="33" t="s">
        <v>49</v>
      </c>
      <c r="D268" s="23" t="s">
        <v>506</v>
      </c>
      <c r="E268" s="26">
        <v>15.256827227766454</v>
      </c>
      <c r="F268" s="34"/>
      <c r="G268" s="13"/>
      <c r="H268" s="13"/>
      <c r="I268" s="99">
        <v>583</v>
      </c>
      <c r="J268" s="13">
        <v>2.7656685547590141</v>
      </c>
      <c r="K268" s="13">
        <f t="shared" si="5"/>
        <v>7.1482918387580696E-2</v>
      </c>
      <c r="L268" s="3" t="s">
        <v>38</v>
      </c>
      <c r="M268">
        <v>4.2465042457983326E-2</v>
      </c>
      <c r="N268"/>
      <c r="O268"/>
      <c r="P268" s="3" t="s">
        <v>726</v>
      </c>
    </row>
    <row r="269" spans="1:16" ht="15" thickBot="1" x14ac:dyDescent="0.4">
      <c r="A269" s="30">
        <v>138</v>
      </c>
      <c r="B269" s="30" t="s">
        <v>60</v>
      </c>
      <c r="C269" s="30" t="s">
        <v>60</v>
      </c>
      <c r="D269" s="23" t="s">
        <v>390</v>
      </c>
      <c r="E269" s="31">
        <v>16.409026028972693</v>
      </c>
      <c r="F269" s="32"/>
      <c r="I269" s="99">
        <v>1090.96</v>
      </c>
      <c r="J269" s="13">
        <v>3.0378088274923383</v>
      </c>
      <c r="K269" s="13">
        <f t="shared" si="5"/>
        <v>0.34362319112090489</v>
      </c>
      <c r="L269" s="3" t="s">
        <v>24</v>
      </c>
      <c r="M269">
        <v>2.8679527820463457E-2</v>
      </c>
      <c r="P269" s="3" t="s">
        <v>726</v>
      </c>
    </row>
    <row r="270" spans="1:16" ht="15" thickBot="1" x14ac:dyDescent="0.4">
      <c r="A270" s="33">
        <v>139</v>
      </c>
      <c r="B270" s="33" t="s">
        <v>60</v>
      </c>
      <c r="C270" s="33" t="s">
        <v>60</v>
      </c>
      <c r="D270" s="23" t="s">
        <v>390</v>
      </c>
      <c r="E270" s="26">
        <v>17.052858570303879</v>
      </c>
      <c r="F270" s="34">
        <v>280</v>
      </c>
      <c r="G270" s="13">
        <v>2.4471580313422194</v>
      </c>
      <c r="H270" s="13">
        <v>1.3131860734509448E-2</v>
      </c>
      <c r="I270" s="99">
        <v>1090.96</v>
      </c>
      <c r="J270" s="13">
        <v>3.0378088274923383</v>
      </c>
      <c r="K270" s="13">
        <f t="shared" si="5"/>
        <v>0.34362319112090489</v>
      </c>
      <c r="L270" s="3" t="s">
        <v>24</v>
      </c>
      <c r="M270">
        <v>2.8679527820463457E-2</v>
      </c>
      <c r="P270" s="3" t="s">
        <v>726</v>
      </c>
    </row>
    <row r="271" spans="1:16" ht="15" thickBot="1" x14ac:dyDescent="0.4">
      <c r="A271" s="30" t="s">
        <v>537</v>
      </c>
      <c r="B271" s="30" t="s">
        <v>107</v>
      </c>
      <c r="C271" s="30" t="s">
        <v>107</v>
      </c>
      <c r="D271" s="23" t="s">
        <v>479</v>
      </c>
      <c r="E271" s="26">
        <v>26.254296532595919</v>
      </c>
      <c r="G271" s="23"/>
      <c r="I271" s="99">
        <v>3591.69</v>
      </c>
      <c r="J271" s="13">
        <v>3.5552988455066088</v>
      </c>
      <c r="K271" s="13">
        <f t="shared" si="5"/>
        <v>0.86111320913517542</v>
      </c>
      <c r="L271" s="3" t="s">
        <v>38</v>
      </c>
      <c r="M271">
        <v>0.19348800914296449</v>
      </c>
      <c r="N271">
        <v>-0.40850697529126334</v>
      </c>
      <c r="O271">
        <v>0.15188359710187482</v>
      </c>
      <c r="P271" s="3" t="s">
        <v>726</v>
      </c>
    </row>
    <row r="272" spans="1:16" s="32" customFormat="1" ht="15" thickBot="1" x14ac:dyDescent="0.4">
      <c r="A272" s="30" t="s">
        <v>538</v>
      </c>
      <c r="B272" s="30" t="s">
        <v>107</v>
      </c>
      <c r="C272" s="30" t="s">
        <v>107</v>
      </c>
      <c r="D272" s="23" t="s">
        <v>479</v>
      </c>
      <c r="E272" s="26">
        <v>21.659519707885668</v>
      </c>
      <c r="F272" s="13"/>
      <c r="G272" s="23"/>
      <c r="H272" s="13"/>
      <c r="I272" s="99">
        <v>3591.69</v>
      </c>
      <c r="J272" s="13">
        <v>3.5552988455066088</v>
      </c>
      <c r="K272" s="13">
        <f t="shared" si="5"/>
        <v>0.86111320913517542</v>
      </c>
      <c r="L272" s="3" t="s">
        <v>38</v>
      </c>
      <c r="M272">
        <v>0.19348800914296449</v>
      </c>
      <c r="N272">
        <v>-0.40850697529126334</v>
      </c>
      <c r="O272">
        <v>0.15188359710187482</v>
      </c>
      <c r="P272" s="3" t="s">
        <v>726</v>
      </c>
    </row>
    <row r="273" spans="1:16" ht="15" thickBot="1" x14ac:dyDescent="0.4">
      <c r="A273" s="30" t="s">
        <v>539</v>
      </c>
      <c r="B273" s="30" t="s">
        <v>107</v>
      </c>
      <c r="C273" s="30" t="s">
        <v>107</v>
      </c>
      <c r="D273" s="23" t="s">
        <v>479</v>
      </c>
      <c r="E273" s="31">
        <v>23.851585193422348</v>
      </c>
      <c r="G273" s="23"/>
      <c r="I273" s="99">
        <v>3591.69</v>
      </c>
      <c r="J273" s="13">
        <v>3.5552988455066088</v>
      </c>
      <c r="K273" s="13">
        <f t="shared" si="5"/>
        <v>0.86111320913517542</v>
      </c>
      <c r="L273" s="3" t="s">
        <v>38</v>
      </c>
      <c r="M273">
        <v>0.19348800914296449</v>
      </c>
      <c r="N273">
        <v>-0.40850697529126334</v>
      </c>
      <c r="O273">
        <v>0.15188359710187482</v>
      </c>
      <c r="P273" s="3" t="s">
        <v>726</v>
      </c>
    </row>
    <row r="274" spans="1:16" ht="15" thickBot="1" x14ac:dyDescent="0.4">
      <c r="A274" s="61" t="s">
        <v>540</v>
      </c>
      <c r="B274" s="30" t="s">
        <v>107</v>
      </c>
      <c r="C274" s="30" t="s">
        <v>107</v>
      </c>
      <c r="D274" s="23" t="s">
        <v>479</v>
      </c>
      <c r="E274" s="24">
        <v>28</v>
      </c>
      <c r="F274" s="57">
        <v>232</v>
      </c>
      <c r="G274" s="13">
        <v>2.3654879848908998</v>
      </c>
      <c r="H274" s="13">
        <v>-6.853818571681014E-2</v>
      </c>
      <c r="I274" s="99">
        <v>3591.69</v>
      </c>
      <c r="J274" s="13">
        <v>3.5552988455066088</v>
      </c>
      <c r="K274" s="13">
        <f t="shared" si="5"/>
        <v>0.86111320913517542</v>
      </c>
      <c r="L274" s="3" t="s">
        <v>38</v>
      </c>
      <c r="M274">
        <v>0.19348800914296449</v>
      </c>
      <c r="N274">
        <v>-0.40850697529126334</v>
      </c>
      <c r="O274">
        <v>0.15188359710187482</v>
      </c>
      <c r="P274" s="3" t="s">
        <v>726</v>
      </c>
    </row>
    <row r="275" spans="1:16" ht="15" thickBot="1" x14ac:dyDescent="0.4">
      <c r="A275" s="61" t="s">
        <v>541</v>
      </c>
      <c r="B275" s="30" t="s">
        <v>107</v>
      </c>
      <c r="C275" s="30" t="s">
        <v>107</v>
      </c>
      <c r="D275" s="23" t="s">
        <v>479</v>
      </c>
      <c r="E275" s="24">
        <v>25</v>
      </c>
      <c r="F275" s="57">
        <v>234</v>
      </c>
      <c r="G275" s="13">
        <v>2.369215857410143</v>
      </c>
      <c r="H275" s="13">
        <v>-6.4810313197567027E-2</v>
      </c>
      <c r="I275" s="99">
        <v>3591.69</v>
      </c>
      <c r="J275" s="13">
        <v>3.5552988455066088</v>
      </c>
      <c r="K275" s="13">
        <f t="shared" si="5"/>
        <v>0.86111320913517542</v>
      </c>
      <c r="L275" s="3" t="s">
        <v>38</v>
      </c>
      <c r="M275">
        <v>0.19348800914296449</v>
      </c>
      <c r="N275">
        <v>-0.40850697529126334</v>
      </c>
      <c r="O275">
        <v>0.15188359710187482</v>
      </c>
      <c r="P275" s="3" t="s">
        <v>726</v>
      </c>
    </row>
    <row r="276" spans="1:16" s="32" customFormat="1" ht="15" thickBot="1" x14ac:dyDescent="0.4">
      <c r="A276" s="61" t="s">
        <v>542</v>
      </c>
      <c r="B276" s="30" t="s">
        <v>107</v>
      </c>
      <c r="C276" s="30" t="s">
        <v>107</v>
      </c>
      <c r="D276" s="23" t="s">
        <v>479</v>
      </c>
      <c r="E276" s="24">
        <v>27</v>
      </c>
      <c r="F276" s="57">
        <v>249</v>
      </c>
      <c r="G276" s="13">
        <v>2.3961993470957363</v>
      </c>
      <c r="H276" s="13">
        <v>-3.782682351197364E-2</v>
      </c>
      <c r="I276" s="99">
        <v>3591.69</v>
      </c>
      <c r="J276" s="13">
        <v>3.5552988455066088</v>
      </c>
      <c r="K276" s="13">
        <f t="shared" si="5"/>
        <v>0.86111320913517542</v>
      </c>
      <c r="L276" s="3" t="s">
        <v>38</v>
      </c>
      <c r="M276">
        <v>0.19348800914296449</v>
      </c>
      <c r="N276">
        <v>-0.40850697529126334</v>
      </c>
      <c r="O276">
        <v>0.15188359710187482</v>
      </c>
      <c r="P276" s="3" t="s">
        <v>726</v>
      </c>
    </row>
    <row r="277" spans="1:16" ht="15" thickBot="1" x14ac:dyDescent="0.4">
      <c r="A277" s="22" t="s">
        <v>543</v>
      </c>
      <c r="B277" s="22" t="s">
        <v>64</v>
      </c>
      <c r="C277" s="22" t="s">
        <v>64</v>
      </c>
      <c r="D277" s="23" t="s">
        <v>479</v>
      </c>
      <c r="E277" s="24">
        <v>19.082724137297681</v>
      </c>
      <c r="F277" s="25">
        <v>308</v>
      </c>
      <c r="G277" s="13">
        <v>2.4885507165004443</v>
      </c>
      <c r="H277" s="13">
        <v>5.4524545892734366E-2</v>
      </c>
      <c r="I277" s="99">
        <v>4206.3</v>
      </c>
      <c r="J277" s="13">
        <v>3.6239002440274954</v>
      </c>
      <c r="K277" s="13">
        <f t="shared" si="5"/>
        <v>0.92971460765606206</v>
      </c>
      <c r="L277" s="3" t="s">
        <v>38</v>
      </c>
      <c r="M277">
        <v>5.8155479262706367E-2</v>
      </c>
      <c r="N277">
        <v>-0.42961724662016909</v>
      </c>
      <c r="O277">
        <v>0.12318060082858473</v>
      </c>
      <c r="P277" s="3" t="s">
        <v>727</v>
      </c>
    </row>
    <row r="278" spans="1:16" ht="15" thickBot="1" x14ac:dyDescent="0.4">
      <c r="A278" s="23" t="s">
        <v>544</v>
      </c>
      <c r="B278" s="23" t="s">
        <v>64</v>
      </c>
      <c r="C278" s="23" t="s">
        <v>64</v>
      </c>
      <c r="D278" s="23" t="s">
        <v>479</v>
      </c>
      <c r="E278" s="24">
        <v>16.095755348526602</v>
      </c>
      <c r="F278" s="13">
        <v>243</v>
      </c>
      <c r="G278" s="13">
        <v>2.3856062735983121</v>
      </c>
      <c r="H278" s="13">
        <v>-4.8419897009397861E-2</v>
      </c>
      <c r="I278" s="99">
        <v>4206.3</v>
      </c>
      <c r="J278" s="13">
        <v>3.6239002440274954</v>
      </c>
      <c r="K278" s="13">
        <f t="shared" si="5"/>
        <v>0.92971460765606206</v>
      </c>
      <c r="L278" s="3" t="s">
        <v>38</v>
      </c>
      <c r="M278">
        <v>5.8155479262706367E-2</v>
      </c>
      <c r="N278">
        <v>-0.42961724662016909</v>
      </c>
      <c r="O278">
        <v>0.12318060082858473</v>
      </c>
      <c r="P278" s="3" t="s">
        <v>727</v>
      </c>
    </row>
    <row r="279" spans="1:16" s="32" customFormat="1" ht="15" thickBot="1" x14ac:dyDescent="0.4">
      <c r="A279" s="23" t="s">
        <v>545</v>
      </c>
      <c r="B279" s="23" t="s">
        <v>64</v>
      </c>
      <c r="C279" s="23" t="s">
        <v>64</v>
      </c>
      <c r="D279" s="23" t="s">
        <v>479</v>
      </c>
      <c r="E279" s="24"/>
      <c r="F279" s="31">
        <v>224</v>
      </c>
      <c r="G279" s="13">
        <v>2.3502480183341627</v>
      </c>
      <c r="H279" s="13">
        <v>-8.3778152273547235E-2</v>
      </c>
      <c r="I279" s="99">
        <v>4206.3</v>
      </c>
      <c r="J279" s="13">
        <v>3.6239002440274954</v>
      </c>
      <c r="K279" s="13">
        <f t="shared" si="5"/>
        <v>0.92971460765606206</v>
      </c>
      <c r="L279" s="3" t="s">
        <v>38</v>
      </c>
      <c r="M279">
        <v>5.8155479262706367E-2</v>
      </c>
      <c r="N279">
        <v>-0.42961724662016909</v>
      </c>
      <c r="O279">
        <v>0.12318060082858473</v>
      </c>
      <c r="P279" s="3" t="s">
        <v>727</v>
      </c>
    </row>
    <row r="280" spans="1:16" s="32" customFormat="1" ht="15" thickBot="1" x14ac:dyDescent="0.4">
      <c r="A280" s="23" t="s">
        <v>546</v>
      </c>
      <c r="B280" s="23" t="s">
        <v>64</v>
      </c>
      <c r="C280" s="23" t="s">
        <v>64</v>
      </c>
      <c r="D280" s="23" t="s">
        <v>479</v>
      </c>
      <c r="E280" s="24"/>
      <c r="F280" s="31">
        <v>243</v>
      </c>
      <c r="G280" s="13">
        <v>2.3856062735983121</v>
      </c>
      <c r="H280" s="13">
        <v>-4.8419897009397861E-2</v>
      </c>
      <c r="I280" s="99">
        <v>4206.3</v>
      </c>
      <c r="J280" s="13">
        <v>3.6239002440274954</v>
      </c>
      <c r="K280" s="13">
        <f t="shared" si="5"/>
        <v>0.92971460765606206</v>
      </c>
      <c r="L280" s="3" t="s">
        <v>38</v>
      </c>
      <c r="M280">
        <v>5.8155479262706367E-2</v>
      </c>
      <c r="N280">
        <v>-0.42961724662016909</v>
      </c>
      <c r="O280">
        <v>0.12318060082858473</v>
      </c>
      <c r="P280" s="3" t="s">
        <v>727</v>
      </c>
    </row>
    <row r="281" spans="1:16" s="34" customFormat="1" ht="15" thickBot="1" x14ac:dyDescent="0.4">
      <c r="A281" s="28" t="s">
        <v>547</v>
      </c>
      <c r="B281" s="28" t="s">
        <v>64</v>
      </c>
      <c r="C281" s="28" t="s">
        <v>64</v>
      </c>
      <c r="D281" s="23" t="s">
        <v>479</v>
      </c>
      <c r="E281" s="26">
        <v>16.643363927185685</v>
      </c>
      <c r="F281" s="29">
        <v>226</v>
      </c>
      <c r="G281" s="13">
        <v>2.3541084391474008</v>
      </c>
      <c r="H281" s="13">
        <v>-7.9917731460309227E-2</v>
      </c>
      <c r="I281" s="99">
        <v>4206.3</v>
      </c>
      <c r="J281" s="13">
        <v>3.6239002440274954</v>
      </c>
      <c r="K281" s="13">
        <f t="shared" si="5"/>
        <v>0.92971460765606206</v>
      </c>
      <c r="L281" s="3" t="s">
        <v>38</v>
      </c>
      <c r="M281">
        <v>5.8155479262706367E-2</v>
      </c>
      <c r="N281">
        <v>-0.42961724662016909</v>
      </c>
      <c r="O281">
        <v>0.12318060082858473</v>
      </c>
      <c r="P281" s="3" t="s">
        <v>727</v>
      </c>
    </row>
    <row r="282" spans="1:16" ht="15" thickBot="1" x14ac:dyDescent="0.4">
      <c r="A282" s="44" t="s">
        <v>548</v>
      </c>
      <c r="B282" s="45" t="s">
        <v>80</v>
      </c>
      <c r="C282" s="45" t="s">
        <v>80</v>
      </c>
      <c r="D282" s="23" t="s">
        <v>549</v>
      </c>
      <c r="E282" s="31">
        <v>23.002781038681604</v>
      </c>
      <c r="F282" s="45"/>
      <c r="I282" s="99">
        <v>361.42</v>
      </c>
      <c r="J282" s="13">
        <v>2.5580121815655521</v>
      </c>
      <c r="K282" s="13">
        <f t="shared" si="5"/>
        <v>-0.13617345480588128</v>
      </c>
      <c r="L282" s="3" t="s">
        <v>431</v>
      </c>
      <c r="M282">
        <v>0.14645604749020769</v>
      </c>
      <c r="N282">
        <v>-0.25250864454102362</v>
      </c>
      <c r="O282">
        <v>-0.13279984212950513</v>
      </c>
      <c r="P282" s="3" t="s">
        <v>726</v>
      </c>
    </row>
    <row r="283" spans="1:16" s="32" customFormat="1" ht="15" thickBot="1" x14ac:dyDescent="0.4">
      <c r="A283" s="46" t="s">
        <v>550</v>
      </c>
      <c r="B283" s="47" t="s">
        <v>80</v>
      </c>
      <c r="C283" s="47" t="s">
        <v>80</v>
      </c>
      <c r="D283" s="23" t="s">
        <v>549</v>
      </c>
      <c r="E283" s="26">
        <v>16.312636234502442</v>
      </c>
      <c r="F283" s="47"/>
      <c r="G283" s="13"/>
      <c r="H283" s="13"/>
      <c r="I283" s="99">
        <v>361.42</v>
      </c>
      <c r="J283" s="13">
        <v>2.5580121815655521</v>
      </c>
      <c r="K283" s="13">
        <f t="shared" si="5"/>
        <v>-0.13617345480588128</v>
      </c>
      <c r="L283" s="3" t="s">
        <v>431</v>
      </c>
      <c r="M283">
        <v>0.14645604749020769</v>
      </c>
      <c r="N283">
        <v>-0.25250864454102362</v>
      </c>
      <c r="O283">
        <v>-0.13279984212950513</v>
      </c>
      <c r="P283" s="3" t="s">
        <v>726</v>
      </c>
    </row>
    <row r="284" spans="1:16" ht="15" thickBot="1" x14ac:dyDescent="0.4">
      <c r="A284" s="30">
        <v>151</v>
      </c>
      <c r="B284" s="30" t="s">
        <v>99</v>
      </c>
      <c r="C284" s="30" t="s">
        <v>99</v>
      </c>
      <c r="D284" s="23" t="s">
        <v>391</v>
      </c>
      <c r="E284" s="31">
        <v>18.280397905425637</v>
      </c>
      <c r="F284" s="32">
        <v>229</v>
      </c>
      <c r="G284" s="13">
        <v>2.3598354823398879</v>
      </c>
      <c r="H284" s="13">
        <v>-7.4190688267822047E-2</v>
      </c>
      <c r="I284" s="99">
        <v>2082</v>
      </c>
      <c r="J284" s="13">
        <v>3.3184807251745174</v>
      </c>
      <c r="K284" s="13">
        <f t="shared" si="5"/>
        <v>0.62429508880308404</v>
      </c>
      <c r="L284" s="3" t="s">
        <v>38</v>
      </c>
      <c r="M284">
        <v>0.19710504172968757</v>
      </c>
      <c r="N284">
        <v>-0.38535238080641809</v>
      </c>
      <c r="O284">
        <v>4.4192918855717078E-2</v>
      </c>
      <c r="P284" s="3" t="s">
        <v>726</v>
      </c>
    </row>
    <row r="285" spans="1:16" ht="15" thickBot="1" x14ac:dyDescent="0.4">
      <c r="A285" s="33">
        <v>152</v>
      </c>
      <c r="B285" s="33" t="s">
        <v>99</v>
      </c>
      <c r="C285" s="33" t="s">
        <v>99</v>
      </c>
      <c r="D285" s="23" t="s">
        <v>391</v>
      </c>
      <c r="E285" s="26">
        <v>26.412478826174254</v>
      </c>
      <c r="F285" s="34">
        <v>259</v>
      </c>
      <c r="G285" s="13">
        <v>2.4132997640812519</v>
      </c>
      <c r="H285" s="13">
        <v>-2.0726406526458074E-2</v>
      </c>
      <c r="I285" s="99">
        <v>2082</v>
      </c>
      <c r="J285" s="13">
        <v>3.3184807251745174</v>
      </c>
      <c r="K285" s="13">
        <f t="shared" si="5"/>
        <v>0.62429508880308404</v>
      </c>
      <c r="L285" s="3" t="s">
        <v>38</v>
      </c>
      <c r="M285">
        <v>0.19710504172968757</v>
      </c>
      <c r="N285">
        <v>-0.38535238080641809</v>
      </c>
      <c r="O285">
        <v>4.4192918855717078E-2</v>
      </c>
      <c r="P285" s="3" t="s">
        <v>726</v>
      </c>
    </row>
    <row r="286" spans="1:16" s="32" customFormat="1" ht="15" thickBot="1" x14ac:dyDescent="0.4">
      <c r="A286" s="30">
        <v>140</v>
      </c>
      <c r="B286" s="30" t="s">
        <v>70</v>
      </c>
      <c r="C286" s="30" t="s">
        <v>70</v>
      </c>
      <c r="D286" s="23" t="s">
        <v>478</v>
      </c>
      <c r="E286" s="31">
        <v>24.879090340872857</v>
      </c>
      <c r="G286" s="13"/>
      <c r="H286" s="13"/>
      <c r="I286" s="99">
        <v>302.76</v>
      </c>
      <c r="J286" s="13">
        <v>2.4810984965651994</v>
      </c>
      <c r="K286" s="13">
        <f t="shared" si="5"/>
        <v>-0.21308713980623395</v>
      </c>
      <c r="L286" s="3" t="s">
        <v>435</v>
      </c>
      <c r="M286">
        <v>-3.1708700182327076E-2</v>
      </c>
      <c r="N286"/>
      <c r="O286">
        <v>-0.31136704782973168</v>
      </c>
      <c r="P286" s="3" t="s">
        <v>726</v>
      </c>
    </row>
    <row r="287" spans="1:16" ht="15" thickBot="1" x14ac:dyDescent="0.4">
      <c r="A287" s="30">
        <v>145</v>
      </c>
      <c r="B287" s="30" t="s">
        <v>70</v>
      </c>
      <c r="C287" s="30" t="s">
        <v>70</v>
      </c>
      <c r="D287" s="23" t="s">
        <v>478</v>
      </c>
      <c r="E287" s="24"/>
      <c r="F287" s="32"/>
      <c r="I287" s="99">
        <v>302.76</v>
      </c>
      <c r="J287" s="13">
        <v>2.4810984965651994</v>
      </c>
      <c r="K287" s="13">
        <f t="shared" si="5"/>
        <v>-0.21308713980623395</v>
      </c>
      <c r="L287" s="3" t="s">
        <v>435</v>
      </c>
      <c r="M287">
        <v>-3.1708700182327076E-2</v>
      </c>
      <c r="O287">
        <v>-0.31136704782973168</v>
      </c>
      <c r="P287" s="3" t="s">
        <v>726</v>
      </c>
    </row>
    <row r="288" spans="1:16" ht="15" thickBot="1" x14ac:dyDescent="0.4">
      <c r="A288" s="30">
        <v>146</v>
      </c>
      <c r="B288" s="30" t="s">
        <v>70</v>
      </c>
      <c r="C288" s="30" t="s">
        <v>70</v>
      </c>
      <c r="D288" s="23" t="s">
        <v>478</v>
      </c>
      <c r="E288" s="24">
        <v>21.693061608228245</v>
      </c>
      <c r="F288" s="32">
        <v>505</v>
      </c>
      <c r="G288" s="13">
        <v>2.7032913781186614</v>
      </c>
      <c r="H288" s="13">
        <v>0.2692652075109514</v>
      </c>
      <c r="I288" s="99">
        <v>302.76</v>
      </c>
      <c r="J288" s="13">
        <v>2.4810984965651994</v>
      </c>
      <c r="K288" s="13">
        <f t="shared" si="5"/>
        <v>-0.21308713980623395</v>
      </c>
      <c r="L288" s="3" t="s">
        <v>435</v>
      </c>
      <c r="M288">
        <v>-3.1708700182327076E-2</v>
      </c>
      <c r="O288">
        <v>-0.31136704782973168</v>
      </c>
      <c r="P288" s="3" t="s">
        <v>726</v>
      </c>
    </row>
    <row r="289" spans="1:16" s="34" customFormat="1" ht="15" thickBot="1" x14ac:dyDescent="0.4">
      <c r="A289" s="30">
        <v>172</v>
      </c>
      <c r="B289" s="30" t="s">
        <v>70</v>
      </c>
      <c r="C289" s="30" t="s">
        <v>70</v>
      </c>
      <c r="D289" s="23" t="s">
        <v>478</v>
      </c>
      <c r="E289" s="24">
        <v>21.614848149712142</v>
      </c>
      <c r="F289" s="32"/>
      <c r="G289" s="13"/>
      <c r="H289" s="13"/>
      <c r="I289" s="99">
        <v>302.76</v>
      </c>
      <c r="J289" s="13">
        <v>2.4810984965651994</v>
      </c>
      <c r="K289" s="13">
        <f t="shared" si="5"/>
        <v>-0.21308713980623395</v>
      </c>
      <c r="L289" s="3" t="s">
        <v>435</v>
      </c>
      <c r="M289">
        <v>-3.1708700182327076E-2</v>
      </c>
      <c r="N289"/>
      <c r="O289">
        <v>-0.31136704782973168</v>
      </c>
      <c r="P289" s="3" t="s">
        <v>726</v>
      </c>
    </row>
    <row r="290" spans="1:16" ht="15" thickBot="1" x14ac:dyDescent="0.4">
      <c r="A290" s="33">
        <v>190</v>
      </c>
      <c r="B290" s="33" t="s">
        <v>70</v>
      </c>
      <c r="C290" s="33" t="s">
        <v>70</v>
      </c>
      <c r="D290" s="23" t="s">
        <v>478</v>
      </c>
      <c r="E290" s="26">
        <v>20.232260158656612</v>
      </c>
      <c r="F290" s="34"/>
      <c r="I290" s="99">
        <v>302.76</v>
      </c>
      <c r="J290" s="13">
        <v>2.4810984965651994</v>
      </c>
      <c r="K290" s="13">
        <f t="shared" si="5"/>
        <v>-0.21308713980623395</v>
      </c>
      <c r="L290" s="3" t="s">
        <v>435</v>
      </c>
      <c r="M290">
        <v>-3.1708700182327076E-2</v>
      </c>
      <c r="O290">
        <v>-0.31136704782973168</v>
      </c>
      <c r="P290" s="3" t="s">
        <v>726</v>
      </c>
    </row>
    <row r="291" spans="1:16" ht="15" thickBot="1" x14ac:dyDescent="0.4">
      <c r="A291" s="23">
        <v>102</v>
      </c>
      <c r="B291" s="32" t="s">
        <v>65</v>
      </c>
      <c r="C291" s="32" t="s">
        <v>65</v>
      </c>
      <c r="D291" s="23" t="s">
        <v>390</v>
      </c>
      <c r="E291" s="31">
        <v>17.670309411976259</v>
      </c>
      <c r="F291" s="13">
        <v>279</v>
      </c>
      <c r="G291" s="13">
        <v>2.4456042032735974</v>
      </c>
      <c r="H291" s="13">
        <v>1.1578032665887417E-2</v>
      </c>
      <c r="I291" s="99">
        <v>1299</v>
      </c>
      <c r="J291" s="13">
        <v>3.1136091510730277</v>
      </c>
      <c r="K291" s="13">
        <f t="shared" si="5"/>
        <v>0.41942351470159434</v>
      </c>
      <c r="L291" s="3" t="s">
        <v>24</v>
      </c>
      <c r="M291">
        <v>9.1545709778942053E-2</v>
      </c>
      <c r="N291">
        <v>-7.887135822832736E-3</v>
      </c>
      <c r="O291">
        <v>-0.24910862802803591</v>
      </c>
      <c r="P291" s="3" t="s">
        <v>726</v>
      </c>
    </row>
    <row r="292" spans="1:16" ht="15" thickBot="1" x14ac:dyDescent="0.4">
      <c r="A292" s="23">
        <v>103</v>
      </c>
      <c r="B292" s="3" t="s">
        <v>65</v>
      </c>
      <c r="C292" s="3" t="s">
        <v>65</v>
      </c>
      <c r="D292" s="23" t="s">
        <v>390</v>
      </c>
      <c r="E292" s="24">
        <v>16.512968004923184</v>
      </c>
      <c r="F292" s="13">
        <v>338</v>
      </c>
      <c r="G292" s="13">
        <v>2.5289167002776547</v>
      </c>
      <c r="H292" s="13">
        <v>9.4890529669944712E-2</v>
      </c>
      <c r="I292" s="99">
        <v>1299</v>
      </c>
      <c r="J292" s="13">
        <v>3.1136091510730277</v>
      </c>
      <c r="K292" s="13">
        <f t="shared" si="5"/>
        <v>0.41942351470159434</v>
      </c>
      <c r="L292" s="3" t="s">
        <v>24</v>
      </c>
      <c r="M292">
        <v>9.1545709778942053E-2</v>
      </c>
      <c r="N292">
        <v>-7.887135822832736E-3</v>
      </c>
      <c r="O292">
        <v>-0.24910862802803591</v>
      </c>
      <c r="P292" s="3" t="s">
        <v>726</v>
      </c>
    </row>
    <row r="293" spans="1:16" ht="15" thickBot="1" x14ac:dyDescent="0.4">
      <c r="A293" s="23">
        <v>104</v>
      </c>
      <c r="B293" s="3" t="s">
        <v>65</v>
      </c>
      <c r="C293" s="3" t="s">
        <v>65</v>
      </c>
      <c r="D293" s="23" t="s">
        <v>390</v>
      </c>
      <c r="E293" s="24">
        <v>17.558994025364633</v>
      </c>
      <c r="I293" s="99">
        <v>1299</v>
      </c>
      <c r="J293" s="13">
        <v>3.1136091510730277</v>
      </c>
      <c r="K293" s="13">
        <f t="shared" si="5"/>
        <v>0.41942351470159434</v>
      </c>
      <c r="L293" s="3" t="s">
        <v>24</v>
      </c>
      <c r="M293">
        <v>9.1545709778942053E-2</v>
      </c>
      <c r="N293">
        <v>-7.887135822832736E-3</v>
      </c>
      <c r="O293">
        <v>-0.24910862802803591</v>
      </c>
      <c r="P293" s="3" t="s">
        <v>726</v>
      </c>
    </row>
    <row r="294" spans="1:16" s="34" customFormat="1" ht="15" thickBot="1" x14ac:dyDescent="0.4">
      <c r="A294" s="23">
        <v>105</v>
      </c>
      <c r="B294" s="3" t="s">
        <v>65</v>
      </c>
      <c r="C294" s="3" t="s">
        <v>65</v>
      </c>
      <c r="D294" s="23" t="s">
        <v>390</v>
      </c>
      <c r="E294" s="24">
        <v>18.911515494096808</v>
      </c>
      <c r="F294" s="13">
        <v>376</v>
      </c>
      <c r="G294" s="13">
        <v>2.5751878449276608</v>
      </c>
      <c r="H294" s="13">
        <v>0.14116167431995086</v>
      </c>
      <c r="I294" s="99">
        <v>1299</v>
      </c>
      <c r="J294" s="13">
        <v>3.1136091510730277</v>
      </c>
      <c r="K294" s="13">
        <f t="shared" si="5"/>
        <v>0.41942351470159434</v>
      </c>
      <c r="L294" s="3" t="s">
        <v>24</v>
      </c>
      <c r="M294">
        <v>9.1545709778942053E-2</v>
      </c>
      <c r="N294">
        <v>-7.887135822832736E-3</v>
      </c>
      <c r="O294">
        <v>-0.24910862802803591</v>
      </c>
      <c r="P294" s="3" t="s">
        <v>726</v>
      </c>
    </row>
    <row r="295" spans="1:16" ht="15" thickBot="1" x14ac:dyDescent="0.4">
      <c r="A295" s="28">
        <v>106</v>
      </c>
      <c r="B295" s="3" t="s">
        <v>65</v>
      </c>
      <c r="C295" s="3" t="s">
        <v>65</v>
      </c>
      <c r="D295" s="23" t="s">
        <v>390</v>
      </c>
      <c r="E295" s="24">
        <v>15.861794859262334</v>
      </c>
      <c r="F295" s="27">
        <v>440</v>
      </c>
      <c r="G295" s="13">
        <v>2.6434526764861874</v>
      </c>
      <c r="H295" s="13">
        <v>0.20942650587847744</v>
      </c>
      <c r="I295" s="99">
        <v>1299</v>
      </c>
      <c r="J295" s="13">
        <v>3.1136091510730277</v>
      </c>
      <c r="K295" s="13">
        <f t="shared" si="5"/>
        <v>0.41942351470159434</v>
      </c>
      <c r="L295" s="3" t="s">
        <v>24</v>
      </c>
      <c r="M295">
        <v>9.1545709778942053E-2</v>
      </c>
      <c r="N295">
        <v>-7.887135822832736E-3</v>
      </c>
      <c r="O295">
        <v>-0.24910862802803591</v>
      </c>
      <c r="P295" s="3" t="s">
        <v>726</v>
      </c>
    </row>
    <row r="296" spans="1:16" s="32" customFormat="1" ht="15" thickBot="1" x14ac:dyDescent="0.4">
      <c r="A296" s="35">
        <v>28</v>
      </c>
      <c r="B296" s="35" t="s">
        <v>69</v>
      </c>
      <c r="C296" s="35" t="s">
        <v>69</v>
      </c>
      <c r="D296" s="23" t="s">
        <v>390</v>
      </c>
      <c r="E296" s="24"/>
      <c r="F296" s="36"/>
      <c r="G296" s="13"/>
      <c r="H296" s="13"/>
      <c r="I296" s="99">
        <v>539</v>
      </c>
      <c r="J296" s="13">
        <v>2.7315887651867388</v>
      </c>
      <c r="K296" s="13">
        <f t="shared" si="5"/>
        <v>3.7403128815305386E-2</v>
      </c>
      <c r="L296" s="3" t="s">
        <v>24</v>
      </c>
      <c r="M296"/>
      <c r="N296"/>
      <c r="O296"/>
      <c r="P296" s="3" t="s">
        <v>726</v>
      </c>
    </row>
    <row r="297" spans="1:16" s="34" customFormat="1" ht="15" thickBot="1" x14ac:dyDescent="0.4">
      <c r="A297" s="30">
        <v>29</v>
      </c>
      <c r="B297" s="30" t="s">
        <v>69</v>
      </c>
      <c r="C297" s="30" t="s">
        <v>69</v>
      </c>
      <c r="D297" s="23" t="s">
        <v>390</v>
      </c>
      <c r="E297" s="24">
        <v>17.74507324654547</v>
      </c>
      <c r="F297" s="32">
        <v>336</v>
      </c>
      <c r="G297" s="13">
        <v>2.5263392773898441</v>
      </c>
      <c r="H297" s="13">
        <v>9.2313106782134113E-2</v>
      </c>
      <c r="I297" s="99">
        <v>539</v>
      </c>
      <c r="J297" s="13">
        <v>2.7315887651867388</v>
      </c>
      <c r="K297" s="13">
        <f t="shared" si="5"/>
        <v>3.7403128815305386E-2</v>
      </c>
      <c r="L297" s="3" t="s">
        <v>24</v>
      </c>
      <c r="M297"/>
      <c r="N297"/>
      <c r="O297"/>
      <c r="P297" s="3" t="s">
        <v>726</v>
      </c>
    </row>
    <row r="298" spans="1:16" ht="15" thickBot="1" x14ac:dyDescent="0.4">
      <c r="A298" s="30">
        <v>30</v>
      </c>
      <c r="B298" s="30" t="s">
        <v>69</v>
      </c>
      <c r="C298" s="30" t="s">
        <v>69</v>
      </c>
      <c r="D298" s="23" t="s">
        <v>390</v>
      </c>
      <c r="E298" s="24">
        <v>19.287402193947717</v>
      </c>
      <c r="F298" s="32">
        <v>355</v>
      </c>
      <c r="G298" s="13">
        <v>2.5502283530550942</v>
      </c>
      <c r="H298" s="13">
        <v>0.11620218244738423</v>
      </c>
      <c r="I298" s="99">
        <v>539</v>
      </c>
      <c r="J298" s="13">
        <v>2.7315887651867388</v>
      </c>
      <c r="K298" s="13">
        <f t="shared" si="5"/>
        <v>3.7403128815305386E-2</v>
      </c>
      <c r="L298" s="3" t="s">
        <v>24</v>
      </c>
      <c r="P298" s="3" t="s">
        <v>726</v>
      </c>
    </row>
    <row r="299" spans="1:16" ht="15" thickBot="1" x14ac:dyDescent="0.4">
      <c r="A299" s="33">
        <v>31</v>
      </c>
      <c r="B299" s="33" t="s">
        <v>69</v>
      </c>
      <c r="C299" s="33" t="s">
        <v>69</v>
      </c>
      <c r="D299" s="23" t="s">
        <v>390</v>
      </c>
      <c r="E299" s="26">
        <v>16.808986126837222</v>
      </c>
      <c r="F299" s="34">
        <v>296</v>
      </c>
      <c r="G299" s="13">
        <v>2.4712917110589387</v>
      </c>
      <c r="H299" s="13">
        <v>3.7265540451228762E-2</v>
      </c>
      <c r="I299" s="99">
        <v>539</v>
      </c>
      <c r="J299" s="13">
        <v>2.7315887651867388</v>
      </c>
      <c r="K299" s="13">
        <f t="shared" si="5"/>
        <v>3.7403128815305386E-2</v>
      </c>
      <c r="L299" s="3" t="s">
        <v>24</v>
      </c>
      <c r="P299" s="3" t="s">
        <v>726</v>
      </c>
    </row>
    <row r="300" spans="1:16" ht="15" thickBot="1" x14ac:dyDescent="0.4">
      <c r="A300" s="23">
        <v>870138</v>
      </c>
      <c r="B300" s="23" t="s">
        <v>88</v>
      </c>
      <c r="C300" s="23" t="s">
        <v>88</v>
      </c>
      <c r="D300" s="23" t="s">
        <v>506</v>
      </c>
      <c r="E300" s="31">
        <v>21.787369444661131</v>
      </c>
      <c r="F300" s="13">
        <v>234</v>
      </c>
      <c r="G300" s="13">
        <v>2.369215857410143</v>
      </c>
      <c r="H300" s="13">
        <v>-6.4810313197567027E-2</v>
      </c>
      <c r="I300" s="99">
        <v>9512.09</v>
      </c>
      <c r="J300" s="13">
        <v>3.9782759507694303</v>
      </c>
      <c r="K300" s="13">
        <f t="shared" si="5"/>
        <v>1.2840903143979969</v>
      </c>
      <c r="L300" s="3" t="s">
        <v>21</v>
      </c>
      <c r="M300">
        <v>2.2369616128996572E-3</v>
      </c>
      <c r="N300">
        <v>-0.32052898678666342</v>
      </c>
      <c r="O300">
        <v>-0.11823002033731234</v>
      </c>
      <c r="P300" s="3" t="s">
        <v>726</v>
      </c>
    </row>
    <row r="301" spans="1:16" ht="15" thickBot="1" x14ac:dyDescent="0.4">
      <c r="A301" s="28">
        <v>66</v>
      </c>
      <c r="B301" s="28" t="s">
        <v>88</v>
      </c>
      <c r="C301" s="28" t="s">
        <v>88</v>
      </c>
      <c r="D301" s="23" t="s">
        <v>506</v>
      </c>
      <c r="E301" s="26">
        <v>20.706204209268748</v>
      </c>
      <c r="F301" s="27">
        <v>172</v>
      </c>
      <c r="G301" s="13">
        <v>2.2355284469075487</v>
      </c>
      <c r="H301" s="13">
        <v>-0.19849772370016128</v>
      </c>
      <c r="I301" s="99">
        <v>9512.09</v>
      </c>
      <c r="J301" s="13">
        <v>3.9782759507694303</v>
      </c>
      <c r="K301" s="13">
        <f t="shared" si="5"/>
        <v>1.2840903143979969</v>
      </c>
      <c r="L301" s="3" t="s">
        <v>21</v>
      </c>
      <c r="M301">
        <v>2.2369616128996572E-3</v>
      </c>
      <c r="N301">
        <v>-0.32052898678666342</v>
      </c>
      <c r="O301">
        <v>-0.11823002033731234</v>
      </c>
      <c r="P301" s="3" t="s">
        <v>726</v>
      </c>
    </row>
    <row r="302" spans="1:16" ht="15" thickBot="1" x14ac:dyDescent="0.4">
      <c r="A302" s="49">
        <v>19</v>
      </c>
      <c r="B302" s="49" t="s">
        <v>72</v>
      </c>
      <c r="C302" s="49" t="s">
        <v>72</v>
      </c>
      <c r="D302" s="23" t="s">
        <v>506</v>
      </c>
      <c r="E302" s="26">
        <v>16.603979969379765</v>
      </c>
      <c r="F302" s="13">
        <v>264</v>
      </c>
      <c r="G302" s="13">
        <v>2.4216039268698313</v>
      </c>
      <c r="H302" s="13">
        <v>-1.2422243737878702E-2</v>
      </c>
      <c r="I302" s="99">
        <v>9322.31</v>
      </c>
      <c r="J302" s="13">
        <v>3.9695235406745417</v>
      </c>
      <c r="K302" s="13">
        <f t="shared" si="5"/>
        <v>1.2753379043031083</v>
      </c>
      <c r="L302" s="3" t="s">
        <v>21</v>
      </c>
      <c r="M302">
        <v>0.15506599602852233</v>
      </c>
      <c r="N302">
        <v>-0.46585558715792086</v>
      </c>
      <c r="O302">
        <v>-0.17594444397029552</v>
      </c>
      <c r="P302" s="3" t="s">
        <v>726</v>
      </c>
    </row>
    <row r="303" spans="1:16" ht="15" thickBot="1" x14ac:dyDescent="0.4">
      <c r="A303" s="49">
        <v>20</v>
      </c>
      <c r="B303" s="49" t="s">
        <v>72</v>
      </c>
      <c r="C303" s="49" t="s">
        <v>72</v>
      </c>
      <c r="D303" s="23" t="s">
        <v>506</v>
      </c>
      <c r="E303" s="26">
        <v>18.465201126124256</v>
      </c>
      <c r="F303" s="31">
        <v>251</v>
      </c>
      <c r="G303" s="13">
        <v>2.399673721481038</v>
      </c>
      <c r="H303" s="13">
        <v>-3.4352449126672013E-2</v>
      </c>
      <c r="I303" s="99">
        <v>9322.31</v>
      </c>
      <c r="J303" s="13">
        <v>3.9695235406745417</v>
      </c>
      <c r="K303" s="13">
        <f t="shared" si="5"/>
        <v>1.2753379043031083</v>
      </c>
      <c r="L303" s="3" t="s">
        <v>21</v>
      </c>
      <c r="M303">
        <v>0.15506599602852233</v>
      </c>
      <c r="N303">
        <v>-0.46585558715792086</v>
      </c>
      <c r="O303">
        <v>-0.17594444397029552</v>
      </c>
      <c r="P303" s="3" t="s">
        <v>726</v>
      </c>
    </row>
    <row r="304" spans="1:16" ht="15" thickBot="1" x14ac:dyDescent="0.4">
      <c r="A304" s="49">
        <v>21</v>
      </c>
      <c r="B304" s="49" t="s">
        <v>72</v>
      </c>
      <c r="C304" s="49" t="s">
        <v>72</v>
      </c>
      <c r="D304" s="23" t="s">
        <v>506</v>
      </c>
      <c r="E304" s="31">
        <v>19.735129109763292</v>
      </c>
      <c r="F304" s="31">
        <v>298</v>
      </c>
      <c r="G304" s="13">
        <v>2.4742162640762553</v>
      </c>
      <c r="H304" s="13">
        <v>4.0190093468545296E-2</v>
      </c>
      <c r="I304" s="99">
        <v>9322.31</v>
      </c>
      <c r="J304" s="13">
        <v>3.9695235406745417</v>
      </c>
      <c r="K304" s="13">
        <f t="shared" si="5"/>
        <v>1.2753379043031083</v>
      </c>
      <c r="L304" s="3" t="s">
        <v>21</v>
      </c>
      <c r="M304">
        <v>0.15506599602852233</v>
      </c>
      <c r="N304">
        <v>-0.46585558715792086</v>
      </c>
      <c r="O304">
        <v>-0.17594444397029552</v>
      </c>
      <c r="P304" s="3" t="s">
        <v>726</v>
      </c>
    </row>
    <row r="305" spans="1:16" ht="15" thickBot="1" x14ac:dyDescent="0.4">
      <c r="A305" s="49">
        <v>22</v>
      </c>
      <c r="B305" s="49" t="s">
        <v>72</v>
      </c>
      <c r="C305" s="49" t="s">
        <v>72</v>
      </c>
      <c r="D305" s="23" t="s">
        <v>506</v>
      </c>
      <c r="E305" s="24">
        <v>17.784201476526157</v>
      </c>
      <c r="F305" s="31">
        <v>260</v>
      </c>
      <c r="G305" s="13">
        <v>2.4149733479708178</v>
      </c>
      <c r="H305" s="13">
        <v>-1.905282263689223E-2</v>
      </c>
      <c r="I305" s="99">
        <v>9322.31</v>
      </c>
      <c r="J305" s="13">
        <v>3.9695235406745417</v>
      </c>
      <c r="K305" s="13">
        <f t="shared" si="5"/>
        <v>1.2753379043031083</v>
      </c>
      <c r="L305" s="3" t="s">
        <v>21</v>
      </c>
      <c r="M305">
        <v>0.15506599602852233</v>
      </c>
      <c r="N305">
        <v>-0.46585558715792086</v>
      </c>
      <c r="O305">
        <v>-0.17594444397029552</v>
      </c>
      <c r="P305" s="3" t="s">
        <v>726</v>
      </c>
    </row>
    <row r="306" spans="1:16" ht="15" thickBot="1" x14ac:dyDescent="0.4">
      <c r="A306" s="52">
        <v>23</v>
      </c>
      <c r="B306" s="52" t="s">
        <v>72</v>
      </c>
      <c r="C306" s="52" t="s">
        <v>72</v>
      </c>
      <c r="D306" s="23" t="s">
        <v>506</v>
      </c>
      <c r="E306" s="26">
        <v>19.773217713114221</v>
      </c>
      <c r="F306" s="27">
        <v>359</v>
      </c>
      <c r="G306" s="13">
        <v>2.5550944485783194</v>
      </c>
      <c r="H306" s="13">
        <v>0.12106827797060937</v>
      </c>
      <c r="I306" s="99">
        <v>9322.31</v>
      </c>
      <c r="J306" s="13">
        <v>3.9695235406745417</v>
      </c>
      <c r="K306" s="13">
        <f t="shared" si="5"/>
        <v>1.2753379043031083</v>
      </c>
      <c r="L306" s="3" t="s">
        <v>21</v>
      </c>
      <c r="M306">
        <v>0.15506599602852233</v>
      </c>
      <c r="N306">
        <v>-0.46585558715792086</v>
      </c>
      <c r="O306">
        <v>-0.17594444397029552</v>
      </c>
      <c r="P306" s="3" t="s">
        <v>726</v>
      </c>
    </row>
    <row r="307" spans="1:16" ht="15" thickBot="1" x14ac:dyDescent="0.4">
      <c r="A307" s="49" t="s">
        <v>551</v>
      </c>
      <c r="B307" s="49" t="s">
        <v>22</v>
      </c>
      <c r="C307" s="49" t="s">
        <v>22</v>
      </c>
      <c r="D307" s="23" t="s">
        <v>552</v>
      </c>
      <c r="E307" s="26">
        <v>9.848496060728765</v>
      </c>
      <c r="I307" s="99">
        <v>3031.59</v>
      </c>
      <c r="J307" s="13">
        <v>3.4816704658327953</v>
      </c>
      <c r="K307" s="13">
        <f t="shared" si="5"/>
        <v>0.78748482946136189</v>
      </c>
      <c r="L307" s="3" t="s">
        <v>24</v>
      </c>
      <c r="M307">
        <v>0.45360295028344844</v>
      </c>
      <c r="N307">
        <v>-0.59812283484843087</v>
      </c>
      <c r="O307">
        <v>-7.0286877271471315E-2</v>
      </c>
      <c r="P307" s="3" t="s">
        <v>726</v>
      </c>
    </row>
    <row r="308" spans="1:16" ht="15" thickBot="1" x14ac:dyDescent="0.4">
      <c r="A308" s="49" t="s">
        <v>553</v>
      </c>
      <c r="B308" s="49" t="s">
        <v>22</v>
      </c>
      <c r="C308" s="49" t="s">
        <v>22</v>
      </c>
      <c r="D308" s="23" t="s">
        <v>552</v>
      </c>
      <c r="E308" s="26">
        <v>10.193051075299161</v>
      </c>
      <c r="I308" s="99">
        <v>3031.59</v>
      </c>
      <c r="J308" s="13">
        <v>3.4816704658327953</v>
      </c>
      <c r="K308" s="13">
        <f t="shared" si="5"/>
        <v>0.78748482946136189</v>
      </c>
      <c r="L308" s="3" t="s">
        <v>24</v>
      </c>
      <c r="M308">
        <v>0.45360295028344844</v>
      </c>
      <c r="N308">
        <v>-0.59812283484843087</v>
      </c>
      <c r="O308">
        <v>-7.0286877271471315E-2</v>
      </c>
      <c r="P308" s="3" t="s">
        <v>726</v>
      </c>
    </row>
    <row r="309" spans="1:16" s="34" customFormat="1" ht="15" thickBot="1" x14ac:dyDescent="0.4">
      <c r="A309" s="49" t="s">
        <v>554</v>
      </c>
      <c r="B309" s="49" t="s">
        <v>22</v>
      </c>
      <c r="C309" s="49" t="s">
        <v>22</v>
      </c>
      <c r="D309" s="23" t="s">
        <v>552</v>
      </c>
      <c r="E309" s="31">
        <v>10.713149083245931</v>
      </c>
      <c r="F309" s="13"/>
      <c r="G309" s="13"/>
      <c r="H309" s="13"/>
      <c r="I309" s="99">
        <v>3031.59</v>
      </c>
      <c r="J309" s="13">
        <v>3.4816704658327953</v>
      </c>
      <c r="K309" s="13">
        <f t="shared" si="5"/>
        <v>0.78748482946136189</v>
      </c>
      <c r="L309" s="3" t="s">
        <v>24</v>
      </c>
      <c r="M309">
        <v>0.45360295028344844</v>
      </c>
      <c r="N309">
        <v>-0.59812283484843087</v>
      </c>
      <c r="O309">
        <v>-7.0286877271471315E-2</v>
      </c>
      <c r="P309" s="3" t="s">
        <v>726</v>
      </c>
    </row>
    <row r="310" spans="1:16" ht="15" thickBot="1" x14ac:dyDescent="0.4">
      <c r="A310" s="49" t="s">
        <v>555</v>
      </c>
      <c r="B310" s="49" t="s">
        <v>22</v>
      </c>
      <c r="C310" s="49" t="s">
        <v>22</v>
      </c>
      <c r="D310" s="23" t="s">
        <v>552</v>
      </c>
      <c r="E310" s="24">
        <v>12.367893961828576</v>
      </c>
      <c r="I310" s="99">
        <v>3031.59</v>
      </c>
      <c r="J310" s="13">
        <v>3.4816704658327953</v>
      </c>
      <c r="K310" s="13">
        <f t="shared" si="5"/>
        <v>0.78748482946136189</v>
      </c>
      <c r="L310" s="3" t="s">
        <v>24</v>
      </c>
      <c r="M310">
        <v>0.45360295028344844</v>
      </c>
      <c r="N310">
        <v>-0.59812283484843087</v>
      </c>
      <c r="O310">
        <v>-7.0286877271471315E-2</v>
      </c>
      <c r="P310" s="3" t="s">
        <v>726</v>
      </c>
    </row>
    <row r="311" spans="1:16" s="32" customFormat="1" ht="15" thickBot="1" x14ac:dyDescent="0.4">
      <c r="A311" s="49" t="s">
        <v>556</v>
      </c>
      <c r="B311" s="49" t="s">
        <v>22</v>
      </c>
      <c r="C311" s="49" t="s">
        <v>22</v>
      </c>
      <c r="D311" s="23" t="s">
        <v>552</v>
      </c>
      <c r="E311" s="26">
        <v>10.463197423568497</v>
      </c>
      <c r="F311" s="13"/>
      <c r="G311" s="13"/>
      <c r="H311" s="13"/>
      <c r="I311" s="99">
        <v>3031.59</v>
      </c>
      <c r="J311" s="13">
        <v>3.4816704658327953</v>
      </c>
      <c r="K311" s="13">
        <f t="shared" si="5"/>
        <v>0.78748482946136189</v>
      </c>
      <c r="L311" s="3" t="s">
        <v>24</v>
      </c>
      <c r="M311">
        <v>0.45360295028344844</v>
      </c>
      <c r="N311">
        <v>-0.59812283484843087</v>
      </c>
      <c r="O311">
        <v>-7.0286877271471315E-2</v>
      </c>
      <c r="P311" s="3" t="s">
        <v>726</v>
      </c>
    </row>
    <row r="312" spans="1:16" s="34" customFormat="1" ht="15" thickBot="1" x14ac:dyDescent="0.4">
      <c r="A312" s="49" t="s">
        <v>557</v>
      </c>
      <c r="B312" s="49" t="s">
        <v>22</v>
      </c>
      <c r="C312" s="49" t="s">
        <v>22</v>
      </c>
      <c r="D312" s="23" t="s">
        <v>552</v>
      </c>
      <c r="E312" s="26">
        <v>9.1525633491909755</v>
      </c>
      <c r="F312" s="13"/>
      <c r="G312" s="13"/>
      <c r="H312" s="13"/>
      <c r="I312" s="99">
        <v>3031.59</v>
      </c>
      <c r="J312" s="13">
        <v>3.4816704658327953</v>
      </c>
      <c r="K312" s="13">
        <f t="shared" si="5"/>
        <v>0.78748482946136189</v>
      </c>
      <c r="L312" s="3" t="s">
        <v>24</v>
      </c>
      <c r="M312">
        <v>0.45360295028344844</v>
      </c>
      <c r="N312">
        <v>-0.59812283484843087</v>
      </c>
      <c r="O312">
        <v>-7.0286877271471315E-2</v>
      </c>
      <c r="P312" s="3" t="s">
        <v>726</v>
      </c>
    </row>
    <row r="313" spans="1:16" ht="15" thickBot="1" x14ac:dyDescent="0.4">
      <c r="A313" s="49" t="s">
        <v>558</v>
      </c>
      <c r="B313" s="49" t="s">
        <v>22</v>
      </c>
      <c r="C313" s="49" t="s">
        <v>22</v>
      </c>
      <c r="D313" s="23" t="s">
        <v>552</v>
      </c>
      <c r="E313" s="31">
        <v>10.21493271672616</v>
      </c>
      <c r="I313" s="99">
        <v>3031.59</v>
      </c>
      <c r="J313" s="13">
        <v>3.4816704658327953</v>
      </c>
      <c r="K313" s="13">
        <f t="shared" si="5"/>
        <v>0.78748482946136189</v>
      </c>
      <c r="L313" s="3" t="s">
        <v>24</v>
      </c>
      <c r="M313">
        <v>0.45360295028344844</v>
      </c>
      <c r="N313">
        <v>-0.59812283484843087</v>
      </c>
      <c r="O313">
        <v>-7.0286877271471315E-2</v>
      </c>
      <c r="P313" s="3" t="s">
        <v>726</v>
      </c>
    </row>
    <row r="314" spans="1:16" s="32" customFormat="1" ht="15" thickBot="1" x14ac:dyDescent="0.4">
      <c r="A314" s="49" t="s">
        <v>559</v>
      </c>
      <c r="B314" s="49" t="s">
        <v>22</v>
      </c>
      <c r="C314" s="49" t="s">
        <v>22</v>
      </c>
      <c r="D314" s="23" t="s">
        <v>552</v>
      </c>
      <c r="E314" s="24">
        <v>12.406364467572722</v>
      </c>
      <c r="F314" s="13"/>
      <c r="G314" s="13"/>
      <c r="H314" s="13"/>
      <c r="I314" s="99">
        <v>3031.59</v>
      </c>
      <c r="J314" s="13">
        <v>3.4816704658327953</v>
      </c>
      <c r="K314" s="13">
        <f t="shared" si="5"/>
        <v>0.78748482946136189</v>
      </c>
      <c r="L314" s="3" t="s">
        <v>24</v>
      </c>
      <c r="M314">
        <v>0.45360295028344844</v>
      </c>
      <c r="N314">
        <v>-0.59812283484843087</v>
      </c>
      <c r="O314">
        <v>-7.0286877271471315E-2</v>
      </c>
      <c r="P314" s="3" t="s">
        <v>726</v>
      </c>
    </row>
    <row r="315" spans="1:16" ht="15" thickBot="1" x14ac:dyDescent="0.4">
      <c r="A315" s="49" t="s">
        <v>560</v>
      </c>
      <c r="B315" s="49" t="s">
        <v>22</v>
      </c>
      <c r="C315" s="49" t="s">
        <v>22</v>
      </c>
      <c r="D315" s="23" t="s">
        <v>552</v>
      </c>
      <c r="E315" s="26">
        <v>9.9001296286194016</v>
      </c>
      <c r="I315" s="99">
        <v>3031.59</v>
      </c>
      <c r="J315" s="13">
        <v>3.4816704658327953</v>
      </c>
      <c r="K315" s="13">
        <f t="shared" si="5"/>
        <v>0.78748482946136189</v>
      </c>
      <c r="L315" s="3" t="s">
        <v>24</v>
      </c>
      <c r="M315">
        <v>0.45360295028344844</v>
      </c>
      <c r="N315">
        <v>-0.59812283484843087</v>
      </c>
      <c r="O315">
        <v>-7.0286877271471315E-2</v>
      </c>
      <c r="P315" s="3" t="s">
        <v>726</v>
      </c>
    </row>
    <row r="316" spans="1:16" ht="15" thickBot="1" x14ac:dyDescent="0.4">
      <c r="A316" s="49" t="s">
        <v>561</v>
      </c>
      <c r="B316" s="49" t="s">
        <v>22</v>
      </c>
      <c r="C316" s="49" t="s">
        <v>22</v>
      </c>
      <c r="D316" s="23" t="s">
        <v>552</v>
      </c>
      <c r="E316" s="26">
        <v>11.008783275116871</v>
      </c>
      <c r="I316" s="99">
        <v>3031.59</v>
      </c>
      <c r="J316" s="13">
        <v>3.4816704658327953</v>
      </c>
      <c r="K316" s="13">
        <f t="shared" si="5"/>
        <v>0.78748482946136189</v>
      </c>
      <c r="L316" s="3" t="s">
        <v>24</v>
      </c>
      <c r="M316">
        <v>0.45360295028344844</v>
      </c>
      <c r="N316">
        <v>-0.59812283484843087</v>
      </c>
      <c r="O316">
        <v>-7.0286877271471315E-2</v>
      </c>
      <c r="P316" s="3" t="s">
        <v>726</v>
      </c>
    </row>
    <row r="317" spans="1:16" ht="15" thickBot="1" x14ac:dyDescent="0.4">
      <c r="A317" s="49" t="s">
        <v>562</v>
      </c>
      <c r="B317" s="49" t="s">
        <v>22</v>
      </c>
      <c r="C317" s="49" t="s">
        <v>22</v>
      </c>
      <c r="D317" s="23" t="s">
        <v>552</v>
      </c>
      <c r="E317" s="31">
        <v>10.720765786690306</v>
      </c>
      <c r="I317" s="99">
        <v>3031.59</v>
      </c>
      <c r="J317" s="13">
        <v>3.4816704658327953</v>
      </c>
      <c r="K317" s="13">
        <f t="shared" si="5"/>
        <v>0.78748482946136189</v>
      </c>
      <c r="L317" s="3" t="s">
        <v>24</v>
      </c>
      <c r="M317">
        <v>0.45360295028344844</v>
      </c>
      <c r="N317">
        <v>-0.59812283484843087</v>
      </c>
      <c r="O317">
        <v>-7.0286877271471315E-2</v>
      </c>
      <c r="P317" s="3" t="s">
        <v>726</v>
      </c>
    </row>
    <row r="318" spans="1:16" ht="15" thickBot="1" x14ac:dyDescent="0.4">
      <c r="A318" s="49" t="s">
        <v>563</v>
      </c>
      <c r="B318" s="49" t="s">
        <v>22</v>
      </c>
      <c r="C318" s="49" t="s">
        <v>22</v>
      </c>
      <c r="D318" s="23" t="s">
        <v>552</v>
      </c>
      <c r="E318" s="26">
        <v>11.637274038543797</v>
      </c>
      <c r="I318" s="99">
        <v>3031.59</v>
      </c>
      <c r="J318" s="13">
        <v>3.4816704658327953</v>
      </c>
      <c r="K318" s="13">
        <f t="shared" si="5"/>
        <v>0.78748482946136189</v>
      </c>
      <c r="L318" s="3" t="s">
        <v>24</v>
      </c>
      <c r="M318">
        <v>0.45360295028344844</v>
      </c>
      <c r="N318">
        <v>-0.59812283484843087</v>
      </c>
      <c r="O318">
        <v>-7.0286877271471315E-2</v>
      </c>
      <c r="P318" s="3" t="s">
        <v>726</v>
      </c>
    </row>
    <row r="319" spans="1:16" ht="15" thickBot="1" x14ac:dyDescent="0.4">
      <c r="A319" s="49" t="s">
        <v>564</v>
      </c>
      <c r="B319" s="49" t="s">
        <v>22</v>
      </c>
      <c r="C319" s="49" t="s">
        <v>22</v>
      </c>
      <c r="D319" s="23" t="s">
        <v>552</v>
      </c>
      <c r="E319" s="29">
        <v>10.536930057965067</v>
      </c>
      <c r="I319" s="99">
        <v>3031.59</v>
      </c>
      <c r="J319" s="13">
        <v>3.4816704658327953</v>
      </c>
      <c r="K319" s="13">
        <f t="shared" si="5"/>
        <v>0.78748482946136189</v>
      </c>
      <c r="L319" s="3" t="s">
        <v>24</v>
      </c>
      <c r="M319">
        <v>0.45360295028344844</v>
      </c>
      <c r="N319">
        <v>-0.59812283484843087</v>
      </c>
      <c r="O319">
        <v>-7.0286877271471315E-2</v>
      </c>
      <c r="P319" s="3" t="s">
        <v>726</v>
      </c>
    </row>
    <row r="320" spans="1:16" s="34" customFormat="1" ht="15" thickBot="1" x14ac:dyDescent="0.4">
      <c r="A320" s="49" t="s">
        <v>565</v>
      </c>
      <c r="B320" s="49" t="s">
        <v>22</v>
      </c>
      <c r="C320" s="49" t="s">
        <v>22</v>
      </c>
      <c r="D320" s="23" t="s">
        <v>552</v>
      </c>
      <c r="E320" s="26">
        <v>11.022423197866924</v>
      </c>
      <c r="F320" s="13"/>
      <c r="G320" s="13"/>
      <c r="H320" s="13"/>
      <c r="I320" s="99">
        <v>3031.59</v>
      </c>
      <c r="J320" s="13">
        <v>3.4816704658327953</v>
      </c>
      <c r="K320" s="13">
        <f t="shared" si="5"/>
        <v>0.78748482946136189</v>
      </c>
      <c r="L320" s="3" t="s">
        <v>24</v>
      </c>
      <c r="M320">
        <v>0.45360295028344844</v>
      </c>
      <c r="N320">
        <v>-0.59812283484843087</v>
      </c>
      <c r="O320">
        <v>-7.0286877271471315E-2</v>
      </c>
      <c r="P320" s="3" t="s">
        <v>726</v>
      </c>
    </row>
    <row r="321" spans="1:16" ht="15" thickBot="1" x14ac:dyDescent="0.4">
      <c r="A321" s="52" t="s">
        <v>566</v>
      </c>
      <c r="B321" s="52" t="s">
        <v>22</v>
      </c>
      <c r="C321" s="52" t="s">
        <v>22</v>
      </c>
      <c r="D321" s="23" t="s">
        <v>552</v>
      </c>
      <c r="E321" s="29">
        <v>11.695561840570182</v>
      </c>
      <c r="F321" s="27"/>
      <c r="I321" s="99">
        <v>3031.59</v>
      </c>
      <c r="J321" s="13">
        <v>3.4816704658327953</v>
      </c>
      <c r="K321" s="13">
        <f t="shared" si="5"/>
        <v>0.78748482946136189</v>
      </c>
      <c r="L321" s="3" t="s">
        <v>24</v>
      </c>
      <c r="M321">
        <v>0.45360295028344844</v>
      </c>
      <c r="N321">
        <v>-0.59812283484843087</v>
      </c>
      <c r="O321">
        <v>-7.0286877271471315E-2</v>
      </c>
      <c r="P321" s="3" t="s">
        <v>726</v>
      </c>
    </row>
    <row r="322" spans="1:16" s="32" customFormat="1" ht="15" thickBot="1" x14ac:dyDescent="0.4">
      <c r="A322" s="30">
        <v>14</v>
      </c>
      <c r="B322" s="30" t="s">
        <v>20</v>
      </c>
      <c r="C322" s="30" t="s">
        <v>20</v>
      </c>
      <c r="D322" s="23" t="s">
        <v>552</v>
      </c>
      <c r="E322" s="26">
        <v>10.182139693820739</v>
      </c>
      <c r="F322" s="32">
        <v>105</v>
      </c>
      <c r="G322" s="13">
        <v>2.0211892990699383</v>
      </c>
      <c r="H322" s="13">
        <v>-0.41283687153777171</v>
      </c>
      <c r="I322" s="99">
        <v>3031.59</v>
      </c>
      <c r="J322" s="13">
        <v>3.4816704658327953</v>
      </c>
      <c r="K322" s="13">
        <f t="shared" si="5"/>
        <v>0.78748482946136189</v>
      </c>
      <c r="L322" s="3" t="s">
        <v>24</v>
      </c>
      <c r="M322">
        <v>0.35406879344924325</v>
      </c>
      <c r="N322">
        <v>-0.59812283484843087</v>
      </c>
      <c r="O322">
        <v>-7.0286877271471315E-2</v>
      </c>
      <c r="P322" s="3" t="s">
        <v>726</v>
      </c>
    </row>
    <row r="323" spans="1:16" ht="15" thickBot="1" x14ac:dyDescent="0.4">
      <c r="A323" s="30">
        <v>15</v>
      </c>
      <c r="B323" s="30" t="s">
        <v>20</v>
      </c>
      <c r="C323" s="30" t="s">
        <v>20</v>
      </c>
      <c r="D323" s="23" t="s">
        <v>552</v>
      </c>
      <c r="E323" s="29">
        <v>9.9503559921613718</v>
      </c>
      <c r="F323" s="32">
        <v>123</v>
      </c>
      <c r="G323" s="13">
        <v>2.0899051114393981</v>
      </c>
      <c r="H323" s="13">
        <v>-0.34412105916831193</v>
      </c>
      <c r="I323" s="99">
        <v>3031.59</v>
      </c>
      <c r="J323" s="13">
        <v>3.4816704658327953</v>
      </c>
      <c r="K323" s="13">
        <f t="shared" ref="K323:K386" si="6">J323-AVERAGE(J:J)</f>
        <v>0.78748482946136189</v>
      </c>
      <c r="L323" s="3" t="s">
        <v>24</v>
      </c>
      <c r="M323">
        <v>0.35406879344924325</v>
      </c>
      <c r="N323">
        <v>-0.59812283484843087</v>
      </c>
      <c r="O323">
        <v>-7.0286877271471315E-2</v>
      </c>
      <c r="P323" s="3" t="s">
        <v>726</v>
      </c>
    </row>
    <row r="324" spans="1:16" ht="15" thickBot="1" x14ac:dyDescent="0.4">
      <c r="A324" s="30">
        <v>16</v>
      </c>
      <c r="B324" s="30" t="s">
        <v>20</v>
      </c>
      <c r="C324" s="30" t="s">
        <v>20</v>
      </c>
      <c r="D324" s="23" t="s">
        <v>552</v>
      </c>
      <c r="E324" s="31">
        <v>10.643963617652105</v>
      </c>
      <c r="F324" s="32">
        <v>117</v>
      </c>
      <c r="G324" s="13">
        <v>2.0681858617461617</v>
      </c>
      <c r="H324" s="13">
        <v>-0.36584030886154828</v>
      </c>
      <c r="I324" s="99">
        <v>3031.59</v>
      </c>
      <c r="J324" s="13">
        <v>3.4816704658327953</v>
      </c>
      <c r="K324" s="13">
        <f t="shared" si="6"/>
        <v>0.78748482946136189</v>
      </c>
      <c r="L324" s="3" t="s">
        <v>24</v>
      </c>
      <c r="M324">
        <v>0.35406879344924325</v>
      </c>
      <c r="N324">
        <v>-0.59812283484843087</v>
      </c>
      <c r="O324">
        <v>-7.0286877271471315E-2</v>
      </c>
      <c r="P324" s="3" t="s">
        <v>726</v>
      </c>
    </row>
    <row r="325" spans="1:16" ht="15" thickBot="1" x14ac:dyDescent="0.4">
      <c r="A325" s="30">
        <v>17</v>
      </c>
      <c r="B325" s="30" t="s">
        <v>20</v>
      </c>
      <c r="C325" s="30" t="s">
        <v>20</v>
      </c>
      <c r="D325" s="23" t="s">
        <v>552</v>
      </c>
      <c r="E325" s="26">
        <v>11.235449309125149</v>
      </c>
      <c r="F325" s="32"/>
      <c r="I325" s="99">
        <v>3031.59</v>
      </c>
      <c r="J325" s="13">
        <v>3.4816704658327953</v>
      </c>
      <c r="K325" s="13">
        <f t="shared" si="6"/>
        <v>0.78748482946136189</v>
      </c>
      <c r="L325" s="3" t="s">
        <v>24</v>
      </c>
      <c r="M325">
        <v>0.35406879344924325</v>
      </c>
      <c r="N325">
        <v>-0.59812283484843087</v>
      </c>
      <c r="O325">
        <v>-7.0286877271471315E-2</v>
      </c>
      <c r="P325" s="3" t="s">
        <v>726</v>
      </c>
    </row>
    <row r="326" spans="1:16" s="32" customFormat="1" ht="15" thickBot="1" x14ac:dyDescent="0.4">
      <c r="A326" s="30">
        <v>22</v>
      </c>
      <c r="B326" s="30" t="s">
        <v>20</v>
      </c>
      <c r="C326" s="30" t="s">
        <v>20</v>
      </c>
      <c r="D326" s="23" t="s">
        <v>552</v>
      </c>
      <c r="E326" s="26">
        <v>8.5748060056453994</v>
      </c>
      <c r="F326" s="32">
        <v>196</v>
      </c>
      <c r="G326" s="13">
        <v>2.2922560713564759</v>
      </c>
      <c r="H326" s="13">
        <v>-0.14177009925123407</v>
      </c>
      <c r="I326" s="99">
        <v>3031.59</v>
      </c>
      <c r="J326" s="13">
        <v>3.4816704658327953</v>
      </c>
      <c r="K326" s="13">
        <f t="shared" si="6"/>
        <v>0.78748482946136189</v>
      </c>
      <c r="L326" s="3" t="s">
        <v>24</v>
      </c>
      <c r="M326">
        <v>0.35406879344924325</v>
      </c>
      <c r="N326">
        <v>-0.59812283484843087</v>
      </c>
      <c r="O326">
        <v>-7.0286877271471315E-2</v>
      </c>
      <c r="P326" s="3" t="s">
        <v>726</v>
      </c>
    </row>
    <row r="327" spans="1:16" ht="15" thickBot="1" x14ac:dyDescent="0.4">
      <c r="A327" s="30">
        <v>25</v>
      </c>
      <c r="B327" s="30" t="s">
        <v>20</v>
      </c>
      <c r="C327" s="30" t="s">
        <v>20</v>
      </c>
      <c r="D327" s="23" t="s">
        <v>552</v>
      </c>
      <c r="E327" s="31">
        <v>10.443017965671199</v>
      </c>
      <c r="F327" s="32">
        <v>190</v>
      </c>
      <c r="G327" s="13">
        <v>2.2787536009528289</v>
      </c>
      <c r="H327" s="13">
        <v>-0.15527256965488112</v>
      </c>
      <c r="I327" s="99">
        <v>3031.59</v>
      </c>
      <c r="J327" s="13">
        <v>3.4816704658327953</v>
      </c>
      <c r="K327" s="13">
        <f t="shared" si="6"/>
        <v>0.78748482946136189</v>
      </c>
      <c r="L327" s="3" t="s">
        <v>24</v>
      </c>
      <c r="M327">
        <v>0.35406879344924325</v>
      </c>
      <c r="N327">
        <v>-0.59812283484843087</v>
      </c>
      <c r="O327">
        <v>-7.0286877271471315E-2</v>
      </c>
      <c r="P327" s="3" t="s">
        <v>726</v>
      </c>
    </row>
    <row r="328" spans="1:16" s="32" customFormat="1" ht="15" thickBot="1" x14ac:dyDescent="0.4">
      <c r="A328" s="30">
        <v>53</v>
      </c>
      <c r="B328" s="30" t="s">
        <v>20</v>
      </c>
      <c r="C328" s="30" t="s">
        <v>20</v>
      </c>
      <c r="D328" s="23" t="s">
        <v>552</v>
      </c>
      <c r="E328" s="26">
        <v>9.5556271940362709</v>
      </c>
      <c r="G328" s="13"/>
      <c r="H328" s="13"/>
      <c r="I328" s="99">
        <v>3031.59</v>
      </c>
      <c r="J328" s="13">
        <v>3.4816704658327953</v>
      </c>
      <c r="K328" s="13">
        <f t="shared" si="6"/>
        <v>0.78748482946136189</v>
      </c>
      <c r="L328" s="3" t="s">
        <v>24</v>
      </c>
      <c r="M328">
        <v>0.35406879344924325</v>
      </c>
      <c r="N328">
        <v>-0.59812283484843087</v>
      </c>
      <c r="O328">
        <v>-7.0286877271471315E-2</v>
      </c>
      <c r="P328" s="3" t="s">
        <v>726</v>
      </c>
    </row>
    <row r="329" spans="1:16" ht="15" thickBot="1" x14ac:dyDescent="0.4">
      <c r="A329" s="33">
        <v>57</v>
      </c>
      <c r="B329" s="33" t="s">
        <v>20</v>
      </c>
      <c r="C329" s="33" t="s">
        <v>20</v>
      </c>
      <c r="D329" s="23" t="s">
        <v>552</v>
      </c>
      <c r="E329" s="26"/>
      <c r="F329" s="34"/>
      <c r="I329" s="99">
        <v>3031.59</v>
      </c>
      <c r="J329" s="13">
        <v>3.4816704658327953</v>
      </c>
      <c r="K329" s="13">
        <f t="shared" si="6"/>
        <v>0.78748482946136189</v>
      </c>
      <c r="L329" s="3" t="s">
        <v>24</v>
      </c>
      <c r="M329">
        <v>0.35406879344924325</v>
      </c>
      <c r="N329">
        <v>-0.59812283484843087</v>
      </c>
      <c r="O329">
        <v>-7.0286877271471315E-2</v>
      </c>
      <c r="P329" s="3" t="s">
        <v>726</v>
      </c>
    </row>
    <row r="330" spans="1:16" ht="15" thickBot="1" x14ac:dyDescent="0.4">
      <c r="A330" s="23" t="s">
        <v>567</v>
      </c>
      <c r="B330" s="23" t="s">
        <v>43</v>
      </c>
      <c r="C330" s="23" t="s">
        <v>43</v>
      </c>
      <c r="D330" s="23" t="s">
        <v>479</v>
      </c>
      <c r="E330" s="31">
        <v>14.118967970225251</v>
      </c>
      <c r="F330" s="13">
        <v>325</v>
      </c>
      <c r="G330" s="13">
        <v>2.5118833609788744</v>
      </c>
      <c r="H330" s="13">
        <v>7.7857190371164453E-2</v>
      </c>
      <c r="I330" s="99">
        <v>1213</v>
      </c>
      <c r="J330" s="13">
        <v>3.0838608008665731</v>
      </c>
      <c r="K330" s="13">
        <f t="shared" si="6"/>
        <v>0.38967516449513973</v>
      </c>
      <c r="L330" s="3" t="s">
        <v>21</v>
      </c>
      <c r="M330">
        <v>8.2612135442634349E-2</v>
      </c>
      <c r="N330">
        <v>-0.43539911721629654</v>
      </c>
      <c r="O330">
        <v>0.2040110461451512</v>
      </c>
      <c r="P330" s="3" t="s">
        <v>727</v>
      </c>
    </row>
    <row r="331" spans="1:16" ht="15" thickBot="1" x14ac:dyDescent="0.4">
      <c r="A331" s="23" t="s">
        <v>568</v>
      </c>
      <c r="B331" s="23" t="s">
        <v>43</v>
      </c>
      <c r="C331" s="23" t="s">
        <v>43</v>
      </c>
      <c r="D331" s="23" t="s">
        <v>479</v>
      </c>
      <c r="E331" s="24">
        <v>15.06635815881827</v>
      </c>
      <c r="F331" s="31">
        <v>247</v>
      </c>
      <c r="G331" s="13">
        <v>2.3926969532596658</v>
      </c>
      <c r="H331" s="13">
        <v>-4.1329217348044178E-2</v>
      </c>
      <c r="I331" s="99">
        <v>1213</v>
      </c>
      <c r="J331" s="13">
        <v>3.0838608008665731</v>
      </c>
      <c r="K331" s="13">
        <f t="shared" si="6"/>
        <v>0.38967516449513973</v>
      </c>
      <c r="L331" s="3" t="s">
        <v>21</v>
      </c>
      <c r="M331">
        <v>8.2612135442634349E-2</v>
      </c>
      <c r="N331">
        <v>-0.43539911721629654</v>
      </c>
      <c r="O331">
        <v>0.2040110461451512</v>
      </c>
      <c r="P331" s="3" t="s">
        <v>727</v>
      </c>
    </row>
    <row r="332" spans="1:16" ht="15" thickBot="1" x14ac:dyDescent="0.4">
      <c r="A332" s="23" t="s">
        <v>569</v>
      </c>
      <c r="B332" s="23" t="s">
        <v>43</v>
      </c>
      <c r="C332" s="23" t="s">
        <v>43</v>
      </c>
      <c r="D332" s="23" t="s">
        <v>479</v>
      </c>
      <c r="E332" s="24">
        <v>13.528792485218103</v>
      </c>
      <c r="F332" s="31">
        <v>370</v>
      </c>
      <c r="G332" s="13">
        <v>2.568201724066995</v>
      </c>
      <c r="H332" s="13">
        <v>0.134175553459285</v>
      </c>
      <c r="I332" s="99">
        <v>1213</v>
      </c>
      <c r="J332" s="13">
        <v>3.0838608008665731</v>
      </c>
      <c r="K332" s="13">
        <f t="shared" si="6"/>
        <v>0.38967516449513973</v>
      </c>
      <c r="L332" s="3" t="s">
        <v>21</v>
      </c>
      <c r="M332">
        <v>8.2612135442634349E-2</v>
      </c>
      <c r="N332">
        <v>-0.43539911721629654</v>
      </c>
      <c r="O332">
        <v>0.2040110461451512</v>
      </c>
      <c r="P332" s="3" t="s">
        <v>727</v>
      </c>
    </row>
    <row r="333" spans="1:16" ht="15" thickBot="1" x14ac:dyDescent="0.4">
      <c r="A333" s="23" t="s">
        <v>570</v>
      </c>
      <c r="B333" s="23" t="s">
        <v>43</v>
      </c>
      <c r="C333" s="23" t="s">
        <v>43</v>
      </c>
      <c r="D333" s="23" t="s">
        <v>479</v>
      </c>
      <c r="E333" s="24">
        <v>15.69803288316572</v>
      </c>
      <c r="F333" s="31">
        <v>250</v>
      </c>
      <c r="G333" s="13">
        <v>2.3979400086720375</v>
      </c>
      <c r="H333" s="13">
        <v>-3.6086161935672489E-2</v>
      </c>
      <c r="I333" s="99">
        <v>1213</v>
      </c>
      <c r="J333" s="13">
        <v>3.0838608008665731</v>
      </c>
      <c r="K333" s="13">
        <f t="shared" si="6"/>
        <v>0.38967516449513973</v>
      </c>
      <c r="L333" s="3" t="s">
        <v>21</v>
      </c>
      <c r="M333">
        <v>8.2612135442634349E-2</v>
      </c>
      <c r="N333">
        <v>-0.43539911721629654</v>
      </c>
      <c r="O333">
        <v>0.2040110461451512</v>
      </c>
      <c r="P333" s="3" t="s">
        <v>727</v>
      </c>
    </row>
    <row r="334" spans="1:16" ht="15" thickBot="1" x14ac:dyDescent="0.4">
      <c r="A334" s="28" t="s">
        <v>571</v>
      </c>
      <c r="B334" s="28" t="s">
        <v>43</v>
      </c>
      <c r="C334" s="28" t="s">
        <v>43</v>
      </c>
      <c r="D334" s="23" t="s">
        <v>479</v>
      </c>
      <c r="E334" s="26">
        <v>13.996765824549344</v>
      </c>
      <c r="F334" s="27">
        <v>241</v>
      </c>
      <c r="G334" s="13">
        <v>2.3820170425748683</v>
      </c>
      <c r="H334" s="13">
        <v>-5.2009128032841634E-2</v>
      </c>
      <c r="I334" s="99">
        <v>1213</v>
      </c>
      <c r="J334" s="13">
        <v>3.0838608008665731</v>
      </c>
      <c r="K334" s="13">
        <f t="shared" si="6"/>
        <v>0.38967516449513973</v>
      </c>
      <c r="L334" s="3" t="s">
        <v>21</v>
      </c>
      <c r="M334">
        <v>8.2612135442634349E-2</v>
      </c>
      <c r="N334">
        <v>-0.43539911721629654</v>
      </c>
      <c r="O334">
        <v>0.2040110461451512</v>
      </c>
      <c r="P334" s="3" t="s">
        <v>727</v>
      </c>
    </row>
    <row r="335" spans="1:16" ht="15" thickBot="1" x14ac:dyDescent="0.4">
      <c r="A335" s="30">
        <v>32</v>
      </c>
      <c r="B335" s="30" t="s">
        <v>95</v>
      </c>
      <c r="C335" s="30" t="s">
        <v>95</v>
      </c>
      <c r="D335" s="23" t="s">
        <v>442</v>
      </c>
      <c r="E335" s="26">
        <v>21.66930415904725</v>
      </c>
      <c r="F335" s="32">
        <v>231</v>
      </c>
      <c r="G335" s="13">
        <v>2.3636119798921444</v>
      </c>
      <c r="H335" s="13">
        <v>-7.0414190715565539E-2</v>
      </c>
      <c r="I335" s="99">
        <v>1026</v>
      </c>
      <c r="J335" s="13">
        <v>3.0111473607757975</v>
      </c>
      <c r="K335" s="13">
        <f t="shared" si="6"/>
        <v>0.3169617244043641</v>
      </c>
      <c r="L335" s="3" t="s">
        <v>431</v>
      </c>
      <c r="N335">
        <v>-9.0302000071886823E-3</v>
      </c>
      <c r="O335">
        <v>-0.12391473128508834</v>
      </c>
      <c r="P335" s="3" t="s">
        <v>726</v>
      </c>
    </row>
    <row r="336" spans="1:16" ht="15" thickBot="1" x14ac:dyDescent="0.4">
      <c r="A336" s="30">
        <v>33</v>
      </c>
      <c r="B336" s="30" t="s">
        <v>95</v>
      </c>
      <c r="C336" s="30" t="s">
        <v>95</v>
      </c>
      <c r="D336" s="23" t="s">
        <v>442</v>
      </c>
      <c r="E336" s="26">
        <v>24.034917224341015</v>
      </c>
      <c r="F336" s="32">
        <v>289</v>
      </c>
      <c r="G336" s="13">
        <v>2.4608978427565478</v>
      </c>
      <c r="H336" s="13">
        <v>2.6871672148837789E-2</v>
      </c>
      <c r="I336" s="99">
        <v>1026</v>
      </c>
      <c r="J336" s="13">
        <v>3.0111473607757975</v>
      </c>
      <c r="K336" s="13">
        <f t="shared" si="6"/>
        <v>0.3169617244043641</v>
      </c>
      <c r="L336" s="3" t="s">
        <v>431</v>
      </c>
      <c r="N336">
        <v>-9.0302000071886823E-3</v>
      </c>
      <c r="O336">
        <v>-0.12391473128508834</v>
      </c>
      <c r="P336" s="3" t="s">
        <v>726</v>
      </c>
    </row>
    <row r="337" spans="1:16" ht="15" thickBot="1" x14ac:dyDescent="0.4">
      <c r="A337" s="33">
        <v>87</v>
      </c>
      <c r="B337" s="33" t="s">
        <v>95</v>
      </c>
      <c r="C337" s="33" t="s">
        <v>95</v>
      </c>
      <c r="D337" s="23" t="s">
        <v>442</v>
      </c>
      <c r="E337" s="29">
        <v>20.922018913121402</v>
      </c>
      <c r="F337" s="34">
        <v>252</v>
      </c>
      <c r="G337" s="13">
        <v>2.4014005407815442</v>
      </c>
      <c r="H337" s="13">
        <v>-3.2625629826165792E-2</v>
      </c>
      <c r="I337" s="99">
        <v>1026</v>
      </c>
      <c r="J337" s="13">
        <v>3.0111473607757975</v>
      </c>
      <c r="K337" s="13">
        <f t="shared" si="6"/>
        <v>0.3169617244043641</v>
      </c>
      <c r="L337" s="3" t="s">
        <v>431</v>
      </c>
      <c r="N337">
        <v>-9.0302000071886823E-3</v>
      </c>
      <c r="O337">
        <v>-0.12391473128508834</v>
      </c>
      <c r="P337" s="3" t="s">
        <v>726</v>
      </c>
    </row>
    <row r="338" spans="1:16" ht="15" thickBot="1" x14ac:dyDescent="0.4">
      <c r="A338" s="44" t="s">
        <v>572</v>
      </c>
      <c r="B338" s="3" t="s">
        <v>36</v>
      </c>
      <c r="C338" s="3" t="s">
        <v>36</v>
      </c>
      <c r="D338" s="23" t="s">
        <v>506</v>
      </c>
      <c r="E338" s="31">
        <v>12.952407034027946</v>
      </c>
      <c r="F338" s="45"/>
      <c r="I338" s="99">
        <v>1490</v>
      </c>
      <c r="J338" s="13">
        <v>3.173186268412274</v>
      </c>
      <c r="K338" s="13">
        <f t="shared" si="6"/>
        <v>0.47900063204084065</v>
      </c>
      <c r="L338" s="3" t="s">
        <v>21</v>
      </c>
      <c r="M338">
        <v>5.1953938558567891E-2</v>
      </c>
      <c r="N338">
        <v>-0.26894725415819964</v>
      </c>
      <c r="O338">
        <v>-0.12820003375853739</v>
      </c>
      <c r="P338" s="3" t="s">
        <v>726</v>
      </c>
    </row>
    <row r="339" spans="1:16" ht="15" thickBot="1" x14ac:dyDescent="0.4">
      <c r="A339" s="44" t="s">
        <v>573</v>
      </c>
      <c r="B339" s="3" t="s">
        <v>36</v>
      </c>
      <c r="C339" s="3" t="s">
        <v>36</v>
      </c>
      <c r="D339" s="23" t="s">
        <v>506</v>
      </c>
      <c r="E339" s="24">
        <v>14.48481599710208</v>
      </c>
      <c r="F339" s="45"/>
      <c r="I339" s="99">
        <v>1490</v>
      </c>
      <c r="J339" s="13">
        <v>3.173186268412274</v>
      </c>
      <c r="K339" s="13">
        <f t="shared" si="6"/>
        <v>0.47900063204084065</v>
      </c>
      <c r="L339" s="3" t="s">
        <v>21</v>
      </c>
      <c r="M339">
        <v>5.1953938558567891E-2</v>
      </c>
      <c r="N339">
        <v>-0.26894725415819964</v>
      </c>
      <c r="O339">
        <v>-0.12820003375853739</v>
      </c>
      <c r="P339" s="3" t="s">
        <v>726</v>
      </c>
    </row>
    <row r="340" spans="1:16" ht="15" thickBot="1" x14ac:dyDescent="0.4">
      <c r="A340" s="44" t="s">
        <v>574</v>
      </c>
      <c r="B340" s="3" t="s">
        <v>36</v>
      </c>
      <c r="C340" s="3" t="s">
        <v>36</v>
      </c>
      <c r="D340" s="23" t="s">
        <v>506</v>
      </c>
      <c r="E340" s="24">
        <v>14.372716772031636</v>
      </c>
      <c r="F340" s="45">
        <v>187</v>
      </c>
      <c r="G340" s="13">
        <v>2.271841606536499</v>
      </c>
      <c r="H340" s="13">
        <v>-0.16218456407121096</v>
      </c>
      <c r="I340" s="99">
        <v>1490</v>
      </c>
      <c r="J340" s="13">
        <v>3.173186268412274</v>
      </c>
      <c r="K340" s="13">
        <f t="shared" si="6"/>
        <v>0.47900063204084065</v>
      </c>
      <c r="L340" s="3" t="s">
        <v>21</v>
      </c>
      <c r="M340">
        <v>5.1953938558567891E-2</v>
      </c>
      <c r="N340">
        <v>-0.26894725415819964</v>
      </c>
      <c r="O340">
        <v>-0.12820003375853739</v>
      </c>
      <c r="P340" s="3" t="s">
        <v>726</v>
      </c>
    </row>
    <row r="341" spans="1:16" ht="15" thickBot="1" x14ac:dyDescent="0.4">
      <c r="A341" s="44" t="s">
        <v>575</v>
      </c>
      <c r="B341" s="3" t="s">
        <v>36</v>
      </c>
      <c r="C341" s="3" t="s">
        <v>36</v>
      </c>
      <c r="D341" s="23" t="s">
        <v>506</v>
      </c>
      <c r="E341" s="24">
        <v>12.041698683810278</v>
      </c>
      <c r="F341" s="45"/>
      <c r="I341" s="99">
        <v>1490</v>
      </c>
      <c r="J341" s="13">
        <v>3.173186268412274</v>
      </c>
      <c r="K341" s="13">
        <f t="shared" si="6"/>
        <v>0.47900063204084065</v>
      </c>
      <c r="L341" s="3" t="s">
        <v>21</v>
      </c>
      <c r="M341">
        <v>5.1953938558567891E-2</v>
      </c>
      <c r="N341">
        <v>-0.26894725415819964</v>
      </c>
      <c r="O341">
        <v>-0.12820003375853739</v>
      </c>
      <c r="P341" s="3" t="s">
        <v>726</v>
      </c>
    </row>
    <row r="342" spans="1:16" ht="15" thickBot="1" x14ac:dyDescent="0.4">
      <c r="A342" s="44" t="s">
        <v>576</v>
      </c>
      <c r="B342" s="3" t="s">
        <v>36</v>
      </c>
      <c r="C342" s="3" t="s">
        <v>36</v>
      </c>
      <c r="D342" s="23" t="s">
        <v>506</v>
      </c>
      <c r="E342" s="24">
        <v>13.961025358561896</v>
      </c>
      <c r="F342" s="45">
        <v>191</v>
      </c>
      <c r="G342" s="13">
        <v>2.2810333672477277</v>
      </c>
      <c r="H342" s="13">
        <v>-0.15299280335998233</v>
      </c>
      <c r="I342" s="99">
        <v>1490</v>
      </c>
      <c r="J342" s="13">
        <v>3.173186268412274</v>
      </c>
      <c r="K342" s="13">
        <f t="shared" si="6"/>
        <v>0.47900063204084065</v>
      </c>
      <c r="L342" s="3" t="s">
        <v>21</v>
      </c>
      <c r="M342">
        <v>5.1953938558567891E-2</v>
      </c>
      <c r="N342">
        <v>-0.26894725415819964</v>
      </c>
      <c r="O342">
        <v>-0.12820003375853739</v>
      </c>
      <c r="P342" s="3" t="s">
        <v>726</v>
      </c>
    </row>
    <row r="343" spans="1:16" ht="15" thickBot="1" x14ac:dyDescent="0.4">
      <c r="A343" s="44" t="s">
        <v>576</v>
      </c>
      <c r="B343" s="3" t="s">
        <v>36</v>
      </c>
      <c r="C343" s="3" t="s">
        <v>36</v>
      </c>
      <c r="D343" s="23" t="s">
        <v>506</v>
      </c>
      <c r="E343" s="24">
        <v>13.961025358561896</v>
      </c>
      <c r="F343" s="45"/>
      <c r="I343" s="99">
        <v>1490</v>
      </c>
      <c r="J343" s="13">
        <v>3.173186268412274</v>
      </c>
      <c r="K343" s="13">
        <f t="shared" si="6"/>
        <v>0.47900063204084065</v>
      </c>
      <c r="L343" s="3" t="s">
        <v>21</v>
      </c>
      <c r="M343">
        <v>5.1953938558567891E-2</v>
      </c>
      <c r="N343">
        <v>-0.26894725415819964</v>
      </c>
      <c r="O343">
        <v>-0.12820003375853739</v>
      </c>
      <c r="P343" s="3" t="s">
        <v>726</v>
      </c>
    </row>
    <row r="344" spans="1:16" ht="15" thickBot="1" x14ac:dyDescent="0.4">
      <c r="A344" s="58" t="s">
        <v>577</v>
      </c>
      <c r="B344" s="3" t="s">
        <v>36</v>
      </c>
      <c r="C344" s="3" t="s">
        <v>36</v>
      </c>
      <c r="D344" s="23" t="s">
        <v>506</v>
      </c>
      <c r="E344" s="24">
        <v>11.692377746453479</v>
      </c>
      <c r="F344" s="47"/>
      <c r="I344" s="99">
        <v>1490</v>
      </c>
      <c r="J344" s="13">
        <v>3.173186268412274</v>
      </c>
      <c r="K344" s="13">
        <f t="shared" si="6"/>
        <v>0.47900063204084065</v>
      </c>
      <c r="L344" s="3" t="s">
        <v>21</v>
      </c>
      <c r="M344">
        <v>5.1953938558567891E-2</v>
      </c>
      <c r="N344">
        <v>-0.26894725415819964</v>
      </c>
      <c r="O344">
        <v>-0.12820003375853739</v>
      </c>
      <c r="P344" s="3" t="s">
        <v>726</v>
      </c>
    </row>
    <row r="345" spans="1:16" ht="15" thickBot="1" x14ac:dyDescent="0.4">
      <c r="A345" s="22" t="s">
        <v>578</v>
      </c>
      <c r="B345" s="22" t="s">
        <v>77</v>
      </c>
      <c r="C345" s="22" t="s">
        <v>77</v>
      </c>
      <c r="D345" s="23" t="s">
        <v>445</v>
      </c>
      <c r="E345" s="24">
        <v>21.492693732438312</v>
      </c>
      <c r="F345" s="25">
        <v>183</v>
      </c>
      <c r="G345" s="13">
        <v>2.2624510897304293</v>
      </c>
      <c r="H345" s="13">
        <v>-0.17157508087728068</v>
      </c>
      <c r="I345" s="99">
        <v>5932.95</v>
      </c>
      <c r="J345" s="13">
        <v>3.7732706883314542</v>
      </c>
      <c r="K345" s="13">
        <f t="shared" si="6"/>
        <v>1.0790850519600208</v>
      </c>
      <c r="L345" s="3" t="s">
        <v>21</v>
      </c>
      <c r="M345">
        <v>9.5289596276553201E-2</v>
      </c>
      <c r="N345">
        <v>-0.4719310396590819</v>
      </c>
      <c r="O345">
        <v>-7.3052039643778599E-2</v>
      </c>
      <c r="P345" s="3" t="s">
        <v>727</v>
      </c>
    </row>
    <row r="346" spans="1:16" s="34" customFormat="1" ht="15" thickBot="1" x14ac:dyDescent="0.4">
      <c r="A346" s="23" t="s">
        <v>579</v>
      </c>
      <c r="B346" s="23" t="s">
        <v>77</v>
      </c>
      <c r="C346" s="23" t="s">
        <v>77</v>
      </c>
      <c r="D346" s="23" t="s">
        <v>445</v>
      </c>
      <c r="E346" s="24">
        <v>18.854296097578899</v>
      </c>
      <c r="F346" s="31">
        <v>177</v>
      </c>
      <c r="G346" s="13">
        <v>2.2479732663618068</v>
      </c>
      <c r="H346" s="13">
        <v>-0.18605290424590315</v>
      </c>
      <c r="I346" s="99">
        <v>5932.95</v>
      </c>
      <c r="J346" s="13">
        <v>3.7732706883314542</v>
      </c>
      <c r="K346" s="13">
        <f t="shared" si="6"/>
        <v>1.0790850519600208</v>
      </c>
      <c r="L346" s="3" t="s">
        <v>21</v>
      </c>
      <c r="M346">
        <v>9.5289596276553201E-2</v>
      </c>
      <c r="N346">
        <v>-0.4719310396590819</v>
      </c>
      <c r="O346">
        <v>-7.3052039643778599E-2</v>
      </c>
      <c r="P346" s="3" t="s">
        <v>727</v>
      </c>
    </row>
    <row r="347" spans="1:16" ht="15" thickBot="1" x14ac:dyDescent="0.4">
      <c r="A347" s="23" t="s">
        <v>580</v>
      </c>
      <c r="B347" s="23" t="s">
        <v>77</v>
      </c>
      <c r="C347" s="23" t="s">
        <v>77</v>
      </c>
      <c r="D347" s="23" t="s">
        <v>445</v>
      </c>
      <c r="E347" s="24">
        <v>21.75924419001036</v>
      </c>
      <c r="F347" s="31">
        <v>203</v>
      </c>
      <c r="G347" s="13">
        <v>2.307496037913213</v>
      </c>
      <c r="H347" s="13">
        <v>-0.12653013269449698</v>
      </c>
      <c r="I347" s="99">
        <v>5932.95</v>
      </c>
      <c r="J347" s="13">
        <v>3.7732706883314542</v>
      </c>
      <c r="K347" s="13">
        <f t="shared" si="6"/>
        <v>1.0790850519600208</v>
      </c>
      <c r="L347" s="3" t="s">
        <v>21</v>
      </c>
      <c r="M347">
        <v>9.5289596276553201E-2</v>
      </c>
      <c r="N347">
        <v>-0.4719310396590819</v>
      </c>
      <c r="O347">
        <v>-7.3052039643778599E-2</v>
      </c>
      <c r="P347" s="3" t="s">
        <v>727</v>
      </c>
    </row>
    <row r="348" spans="1:16" s="32" customFormat="1" ht="15" thickBot="1" x14ac:dyDescent="0.4">
      <c r="A348" s="23" t="s">
        <v>581</v>
      </c>
      <c r="B348" s="23" t="s">
        <v>77</v>
      </c>
      <c r="C348" s="23" t="s">
        <v>77</v>
      </c>
      <c r="D348" s="23" t="s">
        <v>445</v>
      </c>
      <c r="E348" s="24">
        <v>17.700686623226137</v>
      </c>
      <c r="F348" s="31">
        <v>216</v>
      </c>
      <c r="G348" s="13">
        <v>2.3344537511509307</v>
      </c>
      <c r="H348" s="13">
        <v>-9.9572419456779304E-2</v>
      </c>
      <c r="I348" s="99">
        <v>5932.95</v>
      </c>
      <c r="J348" s="13">
        <v>3.7732706883314542</v>
      </c>
      <c r="K348" s="13">
        <f t="shared" si="6"/>
        <v>1.0790850519600208</v>
      </c>
      <c r="L348" s="3" t="s">
        <v>21</v>
      </c>
      <c r="M348">
        <v>9.5289596276553201E-2</v>
      </c>
      <c r="N348">
        <v>-0.4719310396590819</v>
      </c>
      <c r="O348">
        <v>-7.3052039643778599E-2</v>
      </c>
      <c r="P348" s="3" t="s">
        <v>727</v>
      </c>
    </row>
    <row r="349" spans="1:16" ht="15" thickBot="1" x14ac:dyDescent="0.4">
      <c r="A349" s="28" t="s">
        <v>582</v>
      </c>
      <c r="B349" s="28" t="s">
        <v>77</v>
      </c>
      <c r="C349" s="28" t="s">
        <v>77</v>
      </c>
      <c r="D349" s="23" t="s">
        <v>445</v>
      </c>
      <c r="E349" s="26">
        <v>16.458923210353536</v>
      </c>
      <c r="F349" s="27">
        <v>198</v>
      </c>
      <c r="G349" s="13">
        <v>2.2966651902615309</v>
      </c>
      <c r="H349" s="13">
        <v>-0.13736098034617905</v>
      </c>
      <c r="I349" s="99">
        <v>5932.95</v>
      </c>
      <c r="J349" s="13">
        <v>3.7732706883314542</v>
      </c>
      <c r="K349" s="13">
        <f t="shared" si="6"/>
        <v>1.0790850519600208</v>
      </c>
      <c r="L349" s="3" t="s">
        <v>21</v>
      </c>
      <c r="M349">
        <v>9.5289596276553201E-2</v>
      </c>
      <c r="N349">
        <v>-0.4719310396590819</v>
      </c>
      <c r="O349">
        <v>-7.3052039643778599E-2</v>
      </c>
      <c r="P349" s="3" t="s">
        <v>727</v>
      </c>
    </row>
    <row r="350" spans="1:16" ht="15" thickBot="1" x14ac:dyDescent="0.4">
      <c r="A350" s="23">
        <v>14108</v>
      </c>
      <c r="B350" s="49" t="s">
        <v>100</v>
      </c>
      <c r="C350" s="49" t="s">
        <v>100</v>
      </c>
      <c r="D350" s="23" t="s">
        <v>583</v>
      </c>
      <c r="E350" s="26">
        <v>25.070146298947055</v>
      </c>
      <c r="F350" s="13">
        <v>175</v>
      </c>
      <c r="G350" s="13">
        <v>2.2430380486862944</v>
      </c>
      <c r="H350" s="13">
        <v>-0.19098812192141557</v>
      </c>
      <c r="I350" s="99">
        <v>23900</v>
      </c>
      <c r="J350" s="13">
        <v>4.378397900948138</v>
      </c>
      <c r="K350" s="13">
        <f t="shared" si="6"/>
        <v>1.6842122645767046</v>
      </c>
      <c r="L350" s="3" t="s">
        <v>24</v>
      </c>
      <c r="M350">
        <v>-0.44935279587160637</v>
      </c>
      <c r="N350">
        <v>0.76624164078837831</v>
      </c>
      <c r="P350" s="3" t="s">
        <v>726</v>
      </c>
    </row>
    <row r="351" spans="1:16" s="34" customFormat="1" ht="15" thickBot="1" x14ac:dyDescent="0.4">
      <c r="A351" s="23">
        <v>15104</v>
      </c>
      <c r="B351" s="49" t="s">
        <v>100</v>
      </c>
      <c r="C351" s="49" t="s">
        <v>100</v>
      </c>
      <c r="D351" s="23" t="s">
        <v>583</v>
      </c>
      <c r="E351" s="26">
        <v>33.072559950590303</v>
      </c>
      <c r="F351" s="13">
        <v>183</v>
      </c>
      <c r="G351" s="13">
        <v>2.2624510897304293</v>
      </c>
      <c r="H351" s="13">
        <v>-0.17157508087728068</v>
      </c>
      <c r="I351" s="99">
        <v>23900</v>
      </c>
      <c r="J351" s="13">
        <v>4.378397900948138</v>
      </c>
      <c r="K351" s="13">
        <f t="shared" si="6"/>
        <v>1.6842122645767046</v>
      </c>
      <c r="L351" s="3" t="s">
        <v>24</v>
      </c>
      <c r="M351">
        <v>-0.44935279587160637</v>
      </c>
      <c r="N351">
        <v>0.76624164078837831</v>
      </c>
      <c r="O351"/>
      <c r="P351" s="3" t="s">
        <v>726</v>
      </c>
    </row>
    <row r="352" spans="1:16" ht="15" thickBot="1" x14ac:dyDescent="0.4">
      <c r="A352" s="28">
        <v>18076</v>
      </c>
      <c r="B352" s="49" t="s">
        <v>100</v>
      </c>
      <c r="C352" s="49" t="s">
        <v>100</v>
      </c>
      <c r="D352" s="23" t="s">
        <v>583</v>
      </c>
      <c r="E352" s="29">
        <v>23.908820268171954</v>
      </c>
      <c r="F352" s="27">
        <v>216</v>
      </c>
      <c r="G352" s="13">
        <v>2.3344537511509307</v>
      </c>
      <c r="H352" s="13">
        <v>-9.9572419456779304E-2</v>
      </c>
      <c r="I352" s="99">
        <v>23900</v>
      </c>
      <c r="J352" s="13">
        <v>4.378397900948138</v>
      </c>
      <c r="K352" s="13">
        <f t="shared" si="6"/>
        <v>1.6842122645767046</v>
      </c>
      <c r="L352" s="3" t="s">
        <v>24</v>
      </c>
      <c r="M352">
        <v>-0.44935279587160637</v>
      </c>
      <c r="N352">
        <v>0.76624164078837831</v>
      </c>
      <c r="P352" s="3" t="s">
        <v>726</v>
      </c>
    </row>
    <row r="353" spans="1:16" s="32" customFormat="1" ht="15" thickBot="1" x14ac:dyDescent="0.4">
      <c r="A353" s="49">
        <v>82</v>
      </c>
      <c r="B353" s="49" t="s">
        <v>100</v>
      </c>
      <c r="C353" s="49" t="s">
        <v>100</v>
      </c>
      <c r="D353" s="23" t="s">
        <v>583</v>
      </c>
      <c r="E353" s="26">
        <v>21.807134199994362</v>
      </c>
      <c r="F353" s="13">
        <v>148</v>
      </c>
      <c r="G353" s="13">
        <v>2.1702617153949575</v>
      </c>
      <c r="H353" s="13">
        <v>-0.26376445521275249</v>
      </c>
      <c r="I353" s="99">
        <v>23900</v>
      </c>
      <c r="J353" s="13">
        <v>4.378397900948138</v>
      </c>
      <c r="K353" s="13">
        <f t="shared" si="6"/>
        <v>1.6842122645767046</v>
      </c>
      <c r="L353" s="3" t="s">
        <v>24</v>
      </c>
      <c r="M353">
        <v>-0.44935279587160637</v>
      </c>
      <c r="N353">
        <v>0.76624164078837831</v>
      </c>
      <c r="O353"/>
      <c r="P353" s="3" t="s">
        <v>726</v>
      </c>
    </row>
    <row r="354" spans="1:16" ht="15" thickBot="1" x14ac:dyDescent="0.4">
      <c r="A354" s="49">
        <v>86</v>
      </c>
      <c r="B354" s="49" t="s">
        <v>100</v>
      </c>
      <c r="C354" s="49" t="s">
        <v>100</v>
      </c>
      <c r="D354" s="23" t="s">
        <v>583</v>
      </c>
      <c r="E354" s="26">
        <v>22.167560240698226</v>
      </c>
      <c r="I354" s="99">
        <v>23900</v>
      </c>
      <c r="J354" s="13">
        <v>4.378397900948138</v>
      </c>
      <c r="K354" s="13">
        <f t="shared" si="6"/>
        <v>1.6842122645767046</v>
      </c>
      <c r="L354" s="3" t="s">
        <v>24</v>
      </c>
      <c r="M354">
        <v>-0.44935279587160637</v>
      </c>
      <c r="N354">
        <v>0.76624164078837831</v>
      </c>
      <c r="P354" s="3" t="s">
        <v>726</v>
      </c>
    </row>
    <row r="355" spans="1:16" ht="15" thickBot="1" x14ac:dyDescent="0.4">
      <c r="A355" s="49">
        <v>87</v>
      </c>
      <c r="B355" s="49" t="s">
        <v>100</v>
      </c>
      <c r="C355" s="49" t="s">
        <v>100</v>
      </c>
      <c r="D355" s="23" t="s">
        <v>583</v>
      </c>
      <c r="E355" s="31">
        <v>22.568603287631074</v>
      </c>
      <c r="F355" s="13">
        <v>167</v>
      </c>
      <c r="G355" s="13">
        <v>2.2227164711475833</v>
      </c>
      <c r="H355" s="13">
        <v>-0.21130969946012668</v>
      </c>
      <c r="I355" s="99">
        <v>23900</v>
      </c>
      <c r="J355" s="13">
        <v>4.378397900948138</v>
      </c>
      <c r="K355" s="13">
        <f t="shared" si="6"/>
        <v>1.6842122645767046</v>
      </c>
      <c r="L355" s="3" t="s">
        <v>24</v>
      </c>
      <c r="M355">
        <v>-0.44935279587160637</v>
      </c>
      <c r="N355">
        <v>0.76624164078837831</v>
      </c>
      <c r="P355" s="3" t="s">
        <v>726</v>
      </c>
    </row>
    <row r="356" spans="1:16" s="34" customFormat="1" ht="15" thickBot="1" x14ac:dyDescent="0.4">
      <c r="A356" s="49">
        <v>88</v>
      </c>
      <c r="B356" s="49" t="s">
        <v>100</v>
      </c>
      <c r="C356" s="49" t="s">
        <v>100</v>
      </c>
      <c r="D356" s="23" t="s">
        <v>583</v>
      </c>
      <c r="E356" s="24">
        <v>20.49164387696489</v>
      </c>
      <c r="F356" s="13">
        <v>154</v>
      </c>
      <c r="G356" s="13">
        <v>2.1875207208364631</v>
      </c>
      <c r="H356" s="13">
        <v>-0.24650544977124689</v>
      </c>
      <c r="I356" s="99">
        <v>23900</v>
      </c>
      <c r="J356" s="13">
        <v>4.378397900948138</v>
      </c>
      <c r="K356" s="13">
        <f t="shared" si="6"/>
        <v>1.6842122645767046</v>
      </c>
      <c r="L356" s="3" t="s">
        <v>24</v>
      </c>
      <c r="M356">
        <v>-0.44935279587160637</v>
      </c>
      <c r="N356">
        <v>0.76624164078837831</v>
      </c>
      <c r="O356"/>
      <c r="P356" s="3" t="s">
        <v>726</v>
      </c>
    </row>
    <row r="357" spans="1:16" ht="15" thickBot="1" x14ac:dyDescent="0.4">
      <c r="A357" s="49">
        <v>89</v>
      </c>
      <c r="B357" s="49" t="s">
        <v>100</v>
      </c>
      <c r="C357" s="49" t="s">
        <v>100</v>
      </c>
      <c r="D357" s="23" t="s">
        <v>583</v>
      </c>
      <c r="E357" s="24">
        <v>21.225837308741681</v>
      </c>
      <c r="F357" s="13">
        <v>181</v>
      </c>
      <c r="G357" s="13">
        <v>2.2576785748691846</v>
      </c>
      <c r="H357" s="13">
        <v>-0.17634759573852543</v>
      </c>
      <c r="I357" s="99">
        <v>23900</v>
      </c>
      <c r="J357" s="13">
        <v>4.378397900948138</v>
      </c>
      <c r="K357" s="13">
        <f t="shared" si="6"/>
        <v>1.6842122645767046</v>
      </c>
      <c r="L357" s="3" t="s">
        <v>24</v>
      </c>
      <c r="M357">
        <v>-0.44935279587160637</v>
      </c>
      <c r="N357">
        <v>0.76624164078837831</v>
      </c>
      <c r="P357" s="3" t="s">
        <v>726</v>
      </c>
    </row>
    <row r="358" spans="1:16" s="32" customFormat="1" ht="15" thickBot="1" x14ac:dyDescent="0.4">
      <c r="A358" s="23">
        <v>83</v>
      </c>
      <c r="B358" s="23" t="s">
        <v>100</v>
      </c>
      <c r="C358" s="23" t="s">
        <v>100</v>
      </c>
      <c r="D358" s="23" t="s">
        <v>583</v>
      </c>
      <c r="E358" s="24">
        <v>25.261635940144096</v>
      </c>
      <c r="F358" s="13">
        <v>186</v>
      </c>
      <c r="G358" s="13">
        <v>2.2695129442179165</v>
      </c>
      <c r="H358" s="13">
        <v>-0.16451322638979349</v>
      </c>
      <c r="I358" s="99">
        <v>23900</v>
      </c>
      <c r="J358" s="13">
        <v>4.378397900948138</v>
      </c>
      <c r="K358" s="13">
        <f t="shared" si="6"/>
        <v>1.6842122645767046</v>
      </c>
      <c r="L358" s="3" t="s">
        <v>24</v>
      </c>
      <c r="M358">
        <v>-0.44935279587160637</v>
      </c>
      <c r="N358">
        <v>0.76624164078837831</v>
      </c>
      <c r="O358"/>
      <c r="P358" s="3" t="s">
        <v>726</v>
      </c>
    </row>
    <row r="359" spans="1:16" s="32" customFormat="1" ht="15" thickBot="1" x14ac:dyDescent="0.4">
      <c r="A359" s="23">
        <v>84</v>
      </c>
      <c r="B359" s="23" t="s">
        <v>100</v>
      </c>
      <c r="C359" s="23" t="s">
        <v>100</v>
      </c>
      <c r="D359" s="23" t="s">
        <v>583</v>
      </c>
      <c r="E359" s="24">
        <v>22.206182249582312</v>
      </c>
      <c r="F359" s="13"/>
      <c r="G359" s="13"/>
      <c r="H359" s="13"/>
      <c r="I359" s="99">
        <v>23900</v>
      </c>
      <c r="J359" s="13">
        <v>4.378397900948138</v>
      </c>
      <c r="K359" s="13">
        <f t="shared" si="6"/>
        <v>1.6842122645767046</v>
      </c>
      <c r="L359" s="3" t="s">
        <v>24</v>
      </c>
      <c r="M359">
        <v>-0.44935279587160637</v>
      </c>
      <c r="N359">
        <v>0.76624164078837831</v>
      </c>
      <c r="O359"/>
      <c r="P359" s="3" t="s">
        <v>726</v>
      </c>
    </row>
    <row r="360" spans="1:16" ht="15" thickBot="1" x14ac:dyDescent="0.4">
      <c r="A360" s="28">
        <v>85</v>
      </c>
      <c r="B360" s="28" t="s">
        <v>100</v>
      </c>
      <c r="C360" s="28" t="s">
        <v>100</v>
      </c>
      <c r="D360" s="23" t="s">
        <v>583</v>
      </c>
      <c r="E360" s="26">
        <v>23.799646519447116</v>
      </c>
      <c r="F360" s="27">
        <v>147</v>
      </c>
      <c r="G360" s="13">
        <v>2.167317334748176</v>
      </c>
      <c r="H360" s="13">
        <v>-0.26670883585953398</v>
      </c>
      <c r="I360" s="99">
        <v>23900</v>
      </c>
      <c r="J360" s="13">
        <v>4.378397900948138</v>
      </c>
      <c r="K360" s="13">
        <f t="shared" si="6"/>
        <v>1.6842122645767046</v>
      </c>
      <c r="L360" s="3" t="s">
        <v>24</v>
      </c>
      <c r="M360">
        <v>-0.44935279587160637</v>
      </c>
      <c r="N360">
        <v>0.76624164078837831</v>
      </c>
      <c r="P360" s="3" t="s">
        <v>726</v>
      </c>
    </row>
    <row r="361" spans="1:16" ht="15" thickBot="1" x14ac:dyDescent="0.4">
      <c r="A361" s="49">
        <v>64</v>
      </c>
      <c r="B361" s="49" t="s">
        <v>39</v>
      </c>
      <c r="C361" s="49" t="s">
        <v>39</v>
      </c>
      <c r="D361" s="23" t="s">
        <v>427</v>
      </c>
      <c r="E361" s="26">
        <v>13.565608654215129</v>
      </c>
      <c r="F361" s="13">
        <v>258</v>
      </c>
      <c r="G361" s="13">
        <v>2.4116197059632301</v>
      </c>
      <c r="H361" s="13">
        <v>-2.2406464644479929E-2</v>
      </c>
      <c r="I361" s="99">
        <v>2610</v>
      </c>
      <c r="J361" s="13">
        <v>3.4166405073382808</v>
      </c>
      <c r="K361" s="13">
        <f t="shared" si="6"/>
        <v>0.72245487096684746</v>
      </c>
      <c r="L361" s="3" t="s">
        <v>24</v>
      </c>
      <c r="M361">
        <v>-0.1214358641863087</v>
      </c>
      <c r="N361">
        <v>0.10273251926470905</v>
      </c>
      <c r="O361">
        <v>-6.9896555958852025E-2</v>
      </c>
      <c r="P361" s="3" t="s">
        <v>726</v>
      </c>
    </row>
    <row r="362" spans="1:16" ht="15" thickBot="1" x14ac:dyDescent="0.4">
      <c r="A362" s="49">
        <v>65</v>
      </c>
      <c r="B362" s="49" t="s">
        <v>39</v>
      </c>
      <c r="C362" s="49" t="s">
        <v>39</v>
      </c>
      <c r="D362" s="23" t="s">
        <v>427</v>
      </c>
      <c r="E362" s="29">
        <v>12.247350550367104</v>
      </c>
      <c r="F362" s="13">
        <v>174</v>
      </c>
      <c r="G362" s="13">
        <v>2.2405492482825999</v>
      </c>
      <c r="H362" s="13">
        <v>-0.19347692232511005</v>
      </c>
      <c r="I362" s="99">
        <v>2610</v>
      </c>
      <c r="J362" s="13">
        <v>3.4166405073382808</v>
      </c>
      <c r="K362" s="13">
        <f t="shared" si="6"/>
        <v>0.72245487096684746</v>
      </c>
      <c r="L362" s="3" t="s">
        <v>24</v>
      </c>
      <c r="M362">
        <v>-0.1214358641863087</v>
      </c>
      <c r="N362">
        <v>0.10273251926470905</v>
      </c>
      <c r="O362">
        <v>-6.9896555958852025E-2</v>
      </c>
      <c r="P362" s="3" t="s">
        <v>726</v>
      </c>
    </row>
    <row r="363" spans="1:16" ht="15" thickBot="1" x14ac:dyDescent="0.4">
      <c r="A363" s="49">
        <v>70</v>
      </c>
      <c r="B363" s="49" t="s">
        <v>39</v>
      </c>
      <c r="C363" s="49" t="s">
        <v>39</v>
      </c>
      <c r="D363" s="23" t="s">
        <v>427</v>
      </c>
      <c r="E363" s="29">
        <v>13.426789336780836</v>
      </c>
      <c r="F363" s="13">
        <v>205</v>
      </c>
      <c r="G363" s="13">
        <v>2.3117538610557542</v>
      </c>
      <c r="H363" s="13">
        <v>-0.12227230955195578</v>
      </c>
      <c r="I363" s="99">
        <v>2610</v>
      </c>
      <c r="J363" s="13">
        <v>3.4166405073382808</v>
      </c>
      <c r="K363" s="13">
        <f t="shared" si="6"/>
        <v>0.72245487096684746</v>
      </c>
      <c r="L363" s="3" t="s">
        <v>24</v>
      </c>
      <c r="M363">
        <v>-0.1214358641863087</v>
      </c>
      <c r="N363">
        <v>0.10273251926470905</v>
      </c>
      <c r="O363">
        <v>-6.9896555958852025E-2</v>
      </c>
      <c r="P363" s="3" t="s">
        <v>726</v>
      </c>
    </row>
    <row r="364" spans="1:16" ht="15" thickBot="1" x14ac:dyDescent="0.4">
      <c r="A364" s="49">
        <v>71</v>
      </c>
      <c r="B364" s="49" t="s">
        <v>39</v>
      </c>
      <c r="C364" s="49" t="s">
        <v>39</v>
      </c>
      <c r="D364" s="23" t="s">
        <v>427</v>
      </c>
      <c r="E364" s="24">
        <v>13.646184831969604</v>
      </c>
      <c r="F364" s="13">
        <v>191</v>
      </c>
      <c r="G364" s="13">
        <v>2.2810333672477277</v>
      </c>
      <c r="H364" s="13">
        <v>-0.15299280335998233</v>
      </c>
      <c r="I364" s="99">
        <v>2610</v>
      </c>
      <c r="J364" s="13">
        <v>3.4166405073382808</v>
      </c>
      <c r="K364" s="13">
        <f t="shared" si="6"/>
        <v>0.72245487096684746</v>
      </c>
      <c r="L364" s="3" t="s">
        <v>24</v>
      </c>
      <c r="M364">
        <v>-0.1214358641863087</v>
      </c>
      <c r="N364">
        <v>0.10273251926470905</v>
      </c>
      <c r="O364">
        <v>-6.9896555958852025E-2</v>
      </c>
      <c r="P364" s="3" t="s">
        <v>726</v>
      </c>
    </row>
    <row r="365" spans="1:16" s="34" customFormat="1" ht="15" thickBot="1" x14ac:dyDescent="0.4">
      <c r="A365" s="49">
        <v>72</v>
      </c>
      <c r="B365" s="49" t="s">
        <v>39</v>
      </c>
      <c r="C365" s="49" t="s">
        <v>39</v>
      </c>
      <c r="D365" s="23" t="s">
        <v>427</v>
      </c>
      <c r="E365" s="26">
        <v>13.076036687024715</v>
      </c>
      <c r="F365" s="13">
        <v>207</v>
      </c>
      <c r="G365" s="13">
        <v>2.3159703454569178</v>
      </c>
      <c r="H365" s="13">
        <v>-0.11805582515079216</v>
      </c>
      <c r="I365" s="99">
        <v>2610</v>
      </c>
      <c r="J365" s="13">
        <v>3.4166405073382808</v>
      </c>
      <c r="K365" s="13">
        <f t="shared" si="6"/>
        <v>0.72245487096684746</v>
      </c>
      <c r="L365" s="3" t="s">
        <v>24</v>
      </c>
      <c r="M365">
        <v>-0.1214358641863087</v>
      </c>
      <c r="N365">
        <v>0.10273251926470905</v>
      </c>
      <c r="O365">
        <v>-6.9896555958852025E-2</v>
      </c>
      <c r="P365" s="3" t="s">
        <v>726</v>
      </c>
    </row>
    <row r="366" spans="1:16" ht="15" thickBot="1" x14ac:dyDescent="0.4">
      <c r="A366" s="49">
        <v>163</v>
      </c>
      <c r="B366" s="49" t="s">
        <v>39</v>
      </c>
      <c r="C366" s="49" t="s">
        <v>39</v>
      </c>
      <c r="D366" s="23" t="s">
        <v>427</v>
      </c>
      <c r="E366" s="26">
        <v>18.983591481601859</v>
      </c>
      <c r="F366" s="13">
        <v>179</v>
      </c>
      <c r="G366" s="13">
        <v>2.2528530309798933</v>
      </c>
      <c r="H366" s="13">
        <v>-0.18117313962781667</v>
      </c>
      <c r="I366" s="99">
        <v>2610</v>
      </c>
      <c r="J366" s="13">
        <v>3.4166405073382808</v>
      </c>
      <c r="K366" s="13">
        <f t="shared" si="6"/>
        <v>0.72245487096684746</v>
      </c>
      <c r="L366" s="3" t="s">
        <v>24</v>
      </c>
      <c r="M366">
        <v>-0.1214358641863087</v>
      </c>
      <c r="N366">
        <v>0.10273251926470905</v>
      </c>
      <c r="O366">
        <v>-6.9896555958852025E-2</v>
      </c>
      <c r="P366" s="3" t="s">
        <v>726</v>
      </c>
    </row>
    <row r="367" spans="1:16" ht="15" thickBot="1" x14ac:dyDescent="0.4">
      <c r="A367" s="49">
        <v>177</v>
      </c>
      <c r="B367" s="49" t="s">
        <v>39</v>
      </c>
      <c r="C367" s="49" t="s">
        <v>39</v>
      </c>
      <c r="D367" s="23" t="s">
        <v>427</v>
      </c>
      <c r="E367" s="26">
        <v>22.052401649369433</v>
      </c>
      <c r="I367" s="99">
        <v>2610</v>
      </c>
      <c r="J367" s="13">
        <v>3.4166405073382808</v>
      </c>
      <c r="K367" s="13">
        <f t="shared" si="6"/>
        <v>0.72245487096684746</v>
      </c>
      <c r="L367" s="3" t="s">
        <v>24</v>
      </c>
      <c r="M367">
        <v>-0.1214358641863087</v>
      </c>
      <c r="N367">
        <v>0.10273251926470905</v>
      </c>
      <c r="O367">
        <v>-6.9896555958852025E-2</v>
      </c>
      <c r="P367" s="3" t="s">
        <v>726</v>
      </c>
    </row>
    <row r="368" spans="1:16" ht="15" thickBot="1" x14ac:dyDescent="0.4">
      <c r="A368" s="49">
        <v>17104</v>
      </c>
      <c r="B368" s="49" t="s">
        <v>39</v>
      </c>
      <c r="C368" s="49" t="s">
        <v>39</v>
      </c>
      <c r="D368" s="23" t="s">
        <v>427</v>
      </c>
      <c r="E368" s="29">
        <v>15.160485650733204</v>
      </c>
      <c r="I368" s="99">
        <v>2610</v>
      </c>
      <c r="J368" s="13">
        <v>3.4166405073382808</v>
      </c>
      <c r="K368" s="13">
        <f t="shared" si="6"/>
        <v>0.72245487096684746</v>
      </c>
      <c r="L368" s="3" t="s">
        <v>24</v>
      </c>
      <c r="M368">
        <v>-0.1214358641863087</v>
      </c>
      <c r="N368">
        <v>0.10273251926470905</v>
      </c>
      <c r="O368">
        <v>-6.9896555958852025E-2</v>
      </c>
      <c r="P368" s="3" t="s">
        <v>726</v>
      </c>
    </row>
    <row r="369" spans="1:16" s="34" customFormat="1" ht="15" thickBot="1" x14ac:dyDescent="0.4">
      <c r="A369" s="49">
        <v>17106</v>
      </c>
      <c r="B369" s="49" t="s">
        <v>39</v>
      </c>
      <c r="C369" s="49" t="s">
        <v>39</v>
      </c>
      <c r="D369" s="23" t="s">
        <v>427</v>
      </c>
      <c r="E369" s="31">
        <v>13.659084214126178</v>
      </c>
      <c r="F369" s="13"/>
      <c r="G369" s="13"/>
      <c r="H369" s="13"/>
      <c r="I369" s="99">
        <v>2610</v>
      </c>
      <c r="J369" s="13">
        <v>3.4166405073382808</v>
      </c>
      <c r="K369" s="13">
        <f t="shared" si="6"/>
        <v>0.72245487096684746</v>
      </c>
      <c r="L369" s="3" t="s">
        <v>24</v>
      </c>
      <c r="M369">
        <v>-0.1214358641863087</v>
      </c>
      <c r="N369">
        <v>0.10273251926470905</v>
      </c>
      <c r="O369">
        <v>-6.9896555958852025E-2</v>
      </c>
      <c r="P369" s="3" t="s">
        <v>726</v>
      </c>
    </row>
    <row r="370" spans="1:16" ht="15" thickBot="1" x14ac:dyDescent="0.4">
      <c r="A370" s="52">
        <v>17105</v>
      </c>
      <c r="B370" s="52" t="s">
        <v>39</v>
      </c>
      <c r="C370" s="52" t="s">
        <v>39</v>
      </c>
      <c r="D370" s="23" t="s">
        <v>427</v>
      </c>
      <c r="E370" s="24">
        <v>14.149489641060134</v>
      </c>
      <c r="F370" s="27"/>
      <c r="I370" s="99">
        <v>2610</v>
      </c>
      <c r="J370" s="13">
        <v>3.4166405073382808</v>
      </c>
      <c r="K370" s="13">
        <f t="shared" si="6"/>
        <v>0.72245487096684746</v>
      </c>
      <c r="L370" s="3" t="s">
        <v>24</v>
      </c>
      <c r="M370">
        <v>-0.1214358641863087</v>
      </c>
      <c r="N370">
        <v>0.10273251926470905</v>
      </c>
      <c r="O370">
        <v>-6.9896555958852025E-2</v>
      </c>
      <c r="P370" s="3" t="s">
        <v>726</v>
      </c>
    </row>
    <row r="371" spans="1:16" ht="15" thickBot="1" x14ac:dyDescent="0.4">
      <c r="A371" s="42" t="s">
        <v>584</v>
      </c>
      <c r="B371" s="43" t="s">
        <v>50</v>
      </c>
      <c r="C371" s="43" t="s">
        <v>50</v>
      </c>
      <c r="D371" s="23" t="s">
        <v>479</v>
      </c>
      <c r="E371" s="24">
        <v>15.136407388525667</v>
      </c>
      <c r="F371" s="43">
        <v>210</v>
      </c>
      <c r="G371" s="13">
        <v>2.3222192947339191</v>
      </c>
      <c r="H371" s="13">
        <v>-0.1118068758737909</v>
      </c>
      <c r="I371" s="99">
        <v>268</v>
      </c>
      <c r="J371" s="13">
        <v>2.428134794028789</v>
      </c>
      <c r="K371" s="13">
        <f t="shared" si="6"/>
        <v>-0.26605084234264442</v>
      </c>
      <c r="L371" s="3" t="s">
        <v>21</v>
      </c>
      <c r="M371">
        <v>0.38522492203480274</v>
      </c>
      <c r="N371">
        <v>-0.48232304721621366</v>
      </c>
      <c r="O371">
        <v>0.1288023051480891</v>
      </c>
      <c r="P371" s="3" t="s">
        <v>727</v>
      </c>
    </row>
    <row r="372" spans="1:16" s="34" customFormat="1" ht="15" thickBot="1" x14ac:dyDescent="0.4">
      <c r="A372" s="44" t="s">
        <v>585</v>
      </c>
      <c r="B372" s="45" t="s">
        <v>50</v>
      </c>
      <c r="C372" s="45" t="s">
        <v>50</v>
      </c>
      <c r="D372" s="23" t="s">
        <v>479</v>
      </c>
      <c r="E372" s="24">
        <v>16.511487449720519</v>
      </c>
      <c r="F372" s="45">
        <v>246</v>
      </c>
      <c r="G372" s="13">
        <v>2.3909351071033793</v>
      </c>
      <c r="H372" s="13">
        <v>-4.3091063504330673E-2</v>
      </c>
      <c r="I372" s="99">
        <v>268</v>
      </c>
      <c r="J372" s="13">
        <v>2.428134794028789</v>
      </c>
      <c r="K372" s="13">
        <f t="shared" si="6"/>
        <v>-0.26605084234264442</v>
      </c>
      <c r="L372" s="3" t="s">
        <v>21</v>
      </c>
      <c r="M372">
        <v>0.38522492203480274</v>
      </c>
      <c r="N372">
        <v>-0.48232304721621366</v>
      </c>
      <c r="O372">
        <v>0.1288023051480891</v>
      </c>
      <c r="P372" s="3" t="s">
        <v>727</v>
      </c>
    </row>
    <row r="373" spans="1:16" ht="15" thickBot="1" x14ac:dyDescent="0.4">
      <c r="A373" s="44" t="s">
        <v>586</v>
      </c>
      <c r="B373" s="45" t="s">
        <v>50</v>
      </c>
      <c r="C373" s="45" t="s">
        <v>50</v>
      </c>
      <c r="D373" s="23" t="s">
        <v>479</v>
      </c>
      <c r="E373" s="24">
        <v>11.648365294889039</v>
      </c>
      <c r="F373" s="45">
        <v>265</v>
      </c>
      <c r="G373" s="13">
        <v>2.4232458739368079</v>
      </c>
      <c r="H373" s="13">
        <v>-1.0780296670902079E-2</v>
      </c>
      <c r="I373" s="99">
        <v>268</v>
      </c>
      <c r="J373" s="13">
        <v>2.428134794028789</v>
      </c>
      <c r="K373" s="13">
        <f t="shared" si="6"/>
        <v>-0.26605084234264442</v>
      </c>
      <c r="L373" s="3" t="s">
        <v>21</v>
      </c>
      <c r="M373">
        <v>0.38522492203480274</v>
      </c>
      <c r="N373">
        <v>-0.48232304721621366</v>
      </c>
      <c r="O373">
        <v>0.1288023051480891</v>
      </c>
      <c r="P373" s="3" t="s">
        <v>727</v>
      </c>
    </row>
    <row r="374" spans="1:16" ht="15" thickBot="1" x14ac:dyDescent="0.4">
      <c r="A374" s="44" t="s">
        <v>587</v>
      </c>
      <c r="B374" s="45" t="s">
        <v>50</v>
      </c>
      <c r="C374" s="45" t="s">
        <v>50</v>
      </c>
      <c r="D374" s="23" t="s">
        <v>479</v>
      </c>
      <c r="E374" s="24">
        <v>13.022485707475566</v>
      </c>
      <c r="F374" s="45">
        <v>241</v>
      </c>
      <c r="G374" s="13">
        <v>2.3820170425748683</v>
      </c>
      <c r="H374" s="13">
        <v>-5.2009128032841634E-2</v>
      </c>
      <c r="I374" s="99">
        <v>268</v>
      </c>
      <c r="J374" s="13">
        <v>2.428134794028789</v>
      </c>
      <c r="K374" s="13">
        <f t="shared" si="6"/>
        <v>-0.26605084234264442</v>
      </c>
      <c r="L374" s="3" t="s">
        <v>21</v>
      </c>
      <c r="M374">
        <v>0.38522492203480274</v>
      </c>
      <c r="N374">
        <v>-0.48232304721621366</v>
      </c>
      <c r="O374">
        <v>0.1288023051480891</v>
      </c>
      <c r="P374" s="3" t="s">
        <v>727</v>
      </c>
    </row>
    <row r="375" spans="1:16" ht="15" thickBot="1" x14ac:dyDescent="0.4">
      <c r="A375" s="44" t="s">
        <v>588</v>
      </c>
      <c r="B375" s="45" t="s">
        <v>50</v>
      </c>
      <c r="C375" s="45" t="s">
        <v>50</v>
      </c>
      <c r="D375" s="23" t="s">
        <v>479</v>
      </c>
      <c r="E375" s="24">
        <v>10.644036663404348</v>
      </c>
      <c r="F375" s="45">
        <v>243</v>
      </c>
      <c r="G375" s="13">
        <v>2.3856062735983121</v>
      </c>
      <c r="H375" s="13">
        <v>-4.8419897009397861E-2</v>
      </c>
      <c r="I375" s="99">
        <v>268</v>
      </c>
      <c r="J375" s="13">
        <v>2.428134794028789</v>
      </c>
      <c r="K375" s="13">
        <f t="shared" si="6"/>
        <v>-0.26605084234264442</v>
      </c>
      <c r="L375" s="3" t="s">
        <v>21</v>
      </c>
      <c r="M375">
        <v>0.38522492203480274</v>
      </c>
      <c r="N375">
        <v>-0.48232304721621366</v>
      </c>
      <c r="O375">
        <v>0.1288023051480891</v>
      </c>
      <c r="P375" s="3" t="s">
        <v>727</v>
      </c>
    </row>
    <row r="376" spans="1:16" ht="15" thickBot="1" x14ac:dyDescent="0.4">
      <c r="A376" s="44" t="s">
        <v>589</v>
      </c>
      <c r="B376" s="45" t="s">
        <v>50</v>
      </c>
      <c r="C376" s="45" t="s">
        <v>50</v>
      </c>
      <c r="D376" s="23" t="s">
        <v>479</v>
      </c>
      <c r="E376" s="24">
        <v>10.486294169545372</v>
      </c>
      <c r="F376" s="45">
        <v>204</v>
      </c>
      <c r="G376" s="13">
        <v>2.3096301674258988</v>
      </c>
      <c r="H376" s="13">
        <v>-0.12439600318181121</v>
      </c>
      <c r="I376" s="99">
        <v>268</v>
      </c>
      <c r="J376" s="13">
        <v>2.428134794028789</v>
      </c>
      <c r="K376" s="13">
        <f t="shared" si="6"/>
        <v>-0.26605084234264442</v>
      </c>
      <c r="L376" s="3" t="s">
        <v>21</v>
      </c>
      <c r="M376">
        <v>0.38522492203480274</v>
      </c>
      <c r="N376">
        <v>-0.48232304721621366</v>
      </c>
      <c r="O376">
        <v>0.1288023051480891</v>
      </c>
      <c r="P376" s="3" t="s">
        <v>727</v>
      </c>
    </row>
    <row r="377" spans="1:16" s="34" customFormat="1" ht="15" thickBot="1" x14ac:dyDescent="0.4">
      <c r="A377" s="44" t="s">
        <v>590</v>
      </c>
      <c r="B377" s="45" t="s">
        <v>50</v>
      </c>
      <c r="C377" s="45" t="s">
        <v>50</v>
      </c>
      <c r="D377" s="23" t="s">
        <v>479</v>
      </c>
      <c r="E377" s="24">
        <v>17.632587024490778</v>
      </c>
      <c r="F377" s="45">
        <v>246</v>
      </c>
      <c r="G377" s="13">
        <v>2.3909351071033793</v>
      </c>
      <c r="H377" s="13">
        <v>-4.3091063504330673E-2</v>
      </c>
      <c r="I377" s="99">
        <v>268</v>
      </c>
      <c r="J377" s="13">
        <v>2.428134794028789</v>
      </c>
      <c r="K377" s="13">
        <f t="shared" si="6"/>
        <v>-0.26605084234264442</v>
      </c>
      <c r="L377" s="3" t="s">
        <v>21</v>
      </c>
      <c r="M377">
        <v>0.38522492203480274</v>
      </c>
      <c r="N377">
        <v>-0.48232304721621366</v>
      </c>
      <c r="O377">
        <v>0.1288023051480891</v>
      </c>
      <c r="P377" s="3" t="s">
        <v>727</v>
      </c>
    </row>
    <row r="378" spans="1:16" ht="15" thickBot="1" x14ac:dyDescent="0.4">
      <c r="A378" s="44" t="s">
        <v>591</v>
      </c>
      <c r="B378" s="45" t="s">
        <v>50</v>
      </c>
      <c r="C378" s="45" t="s">
        <v>50</v>
      </c>
      <c r="D378" s="23" t="s">
        <v>479</v>
      </c>
      <c r="E378" s="24">
        <v>16.447942913368252</v>
      </c>
      <c r="F378" s="45">
        <v>245</v>
      </c>
      <c r="G378" s="13">
        <v>2.3891660843645326</v>
      </c>
      <c r="H378" s="13">
        <v>-4.4860086243177388E-2</v>
      </c>
      <c r="I378" s="99">
        <v>268</v>
      </c>
      <c r="J378" s="13">
        <v>2.428134794028789</v>
      </c>
      <c r="K378" s="13">
        <f t="shared" si="6"/>
        <v>-0.26605084234264442</v>
      </c>
      <c r="L378" s="3" t="s">
        <v>21</v>
      </c>
      <c r="M378">
        <v>0.38522492203480274</v>
      </c>
      <c r="N378">
        <v>-0.48232304721621366</v>
      </c>
      <c r="O378">
        <v>0.1288023051480891</v>
      </c>
      <c r="P378" s="3" t="s">
        <v>727</v>
      </c>
    </row>
    <row r="379" spans="1:16" s="34" customFormat="1" ht="15" thickBot="1" x14ac:dyDescent="0.4">
      <c r="A379" s="44" t="s">
        <v>592</v>
      </c>
      <c r="B379" s="45" t="s">
        <v>50</v>
      </c>
      <c r="C379" s="45" t="s">
        <v>50</v>
      </c>
      <c r="D379" s="23" t="s">
        <v>479</v>
      </c>
      <c r="E379" s="24">
        <v>12.587123348072636</v>
      </c>
      <c r="F379" s="45">
        <v>221</v>
      </c>
      <c r="G379" s="13">
        <v>2.3443922736851106</v>
      </c>
      <c r="H379" s="13">
        <v>-8.9633896922599376E-2</v>
      </c>
      <c r="I379" s="99">
        <v>268</v>
      </c>
      <c r="J379" s="13">
        <v>2.428134794028789</v>
      </c>
      <c r="K379" s="13">
        <f t="shared" si="6"/>
        <v>-0.26605084234264442</v>
      </c>
      <c r="L379" s="3" t="s">
        <v>21</v>
      </c>
      <c r="M379">
        <v>0.38522492203480274</v>
      </c>
      <c r="N379">
        <v>-0.48232304721621366</v>
      </c>
      <c r="O379">
        <v>0.1288023051480891</v>
      </c>
      <c r="P379" s="3" t="s">
        <v>727</v>
      </c>
    </row>
    <row r="380" spans="1:16" ht="15" thickBot="1" x14ac:dyDescent="0.4">
      <c r="A380" s="44" t="s">
        <v>593</v>
      </c>
      <c r="B380" s="45" t="s">
        <v>50</v>
      </c>
      <c r="C380" s="45" t="s">
        <v>50</v>
      </c>
      <c r="D380" s="23" t="s">
        <v>479</v>
      </c>
      <c r="E380" s="24">
        <v>13.351532589997809</v>
      </c>
      <c r="F380" s="45">
        <v>218</v>
      </c>
      <c r="G380" s="13">
        <v>2.3384564936046046</v>
      </c>
      <c r="H380" s="13">
        <v>-9.5569677003105369E-2</v>
      </c>
      <c r="I380" s="99">
        <v>268</v>
      </c>
      <c r="J380" s="13">
        <v>2.428134794028789</v>
      </c>
      <c r="K380" s="13">
        <f t="shared" si="6"/>
        <v>-0.26605084234264442</v>
      </c>
      <c r="L380" s="3" t="s">
        <v>21</v>
      </c>
      <c r="M380">
        <v>0.38522492203480274</v>
      </c>
      <c r="N380">
        <v>-0.48232304721621366</v>
      </c>
      <c r="O380">
        <v>0.1288023051480891</v>
      </c>
      <c r="P380" s="3" t="s">
        <v>727</v>
      </c>
    </row>
    <row r="381" spans="1:16" ht="15" thickBot="1" x14ac:dyDescent="0.4">
      <c r="A381" s="44">
        <v>4551738</v>
      </c>
      <c r="B381" s="45" t="s">
        <v>50</v>
      </c>
      <c r="C381" s="45" t="s">
        <v>50</v>
      </c>
      <c r="D381" s="23" t="s">
        <v>479</v>
      </c>
      <c r="E381" s="24">
        <v>16.677078316110347</v>
      </c>
      <c r="F381" s="45">
        <v>224</v>
      </c>
      <c r="G381" s="13">
        <v>2.3502480183341627</v>
      </c>
      <c r="H381" s="13">
        <v>-8.3778152273547235E-2</v>
      </c>
      <c r="I381" s="99">
        <v>268</v>
      </c>
      <c r="J381" s="13">
        <v>2.428134794028789</v>
      </c>
      <c r="K381" s="13">
        <f t="shared" si="6"/>
        <v>-0.26605084234264442</v>
      </c>
      <c r="L381" s="3" t="s">
        <v>21</v>
      </c>
      <c r="M381">
        <v>0.38522492203480274</v>
      </c>
      <c r="N381">
        <v>-0.48232304721621366</v>
      </c>
      <c r="O381">
        <v>0.1288023051480891</v>
      </c>
      <c r="P381" s="3" t="s">
        <v>727</v>
      </c>
    </row>
    <row r="382" spans="1:16" ht="15" thickBot="1" x14ac:dyDescent="0.4">
      <c r="A382" s="44">
        <v>4551739</v>
      </c>
      <c r="B382" s="45" t="s">
        <v>50</v>
      </c>
      <c r="C382" s="45" t="s">
        <v>50</v>
      </c>
      <c r="D382" s="23" t="s">
        <v>479</v>
      </c>
      <c r="E382" s="24">
        <v>18.024830355006209</v>
      </c>
      <c r="F382" s="45">
        <v>212</v>
      </c>
      <c r="G382" s="13">
        <v>2.3263358609287512</v>
      </c>
      <c r="H382" s="13">
        <v>-0.10769030967895876</v>
      </c>
      <c r="I382" s="99">
        <v>268</v>
      </c>
      <c r="J382" s="13">
        <v>2.428134794028789</v>
      </c>
      <c r="K382" s="13">
        <f t="shared" si="6"/>
        <v>-0.26605084234264442</v>
      </c>
      <c r="L382" s="3" t="s">
        <v>21</v>
      </c>
      <c r="M382">
        <v>0.38522492203480274</v>
      </c>
      <c r="N382">
        <v>-0.48232304721621366</v>
      </c>
      <c r="O382">
        <v>0.1288023051480891</v>
      </c>
      <c r="P382" s="3" t="s">
        <v>727</v>
      </c>
    </row>
    <row r="383" spans="1:16" ht="15" thickBot="1" x14ac:dyDescent="0.4">
      <c r="A383" s="44">
        <v>4551740</v>
      </c>
      <c r="B383" s="45" t="s">
        <v>50</v>
      </c>
      <c r="C383" s="45" t="s">
        <v>50</v>
      </c>
      <c r="D383" s="23" t="s">
        <v>479</v>
      </c>
      <c r="E383" s="24">
        <v>15.640749651080045</v>
      </c>
      <c r="F383" s="45">
        <v>234</v>
      </c>
      <c r="G383" s="13">
        <v>2.369215857410143</v>
      </c>
      <c r="H383" s="13">
        <v>-6.4810313197567027E-2</v>
      </c>
      <c r="I383" s="99">
        <v>268</v>
      </c>
      <c r="J383" s="13">
        <v>2.428134794028789</v>
      </c>
      <c r="K383" s="13">
        <f t="shared" si="6"/>
        <v>-0.26605084234264442</v>
      </c>
      <c r="L383" s="3" t="s">
        <v>21</v>
      </c>
      <c r="M383">
        <v>0.38522492203480274</v>
      </c>
      <c r="N383">
        <v>-0.48232304721621366</v>
      </c>
      <c r="O383">
        <v>0.1288023051480891</v>
      </c>
      <c r="P383" s="3" t="s">
        <v>727</v>
      </c>
    </row>
    <row r="384" spans="1:16" s="34" customFormat="1" ht="15" thickBot="1" x14ac:dyDescent="0.4">
      <c r="A384" s="44">
        <v>4551741</v>
      </c>
      <c r="B384" s="45" t="s">
        <v>50</v>
      </c>
      <c r="C384" s="45" t="s">
        <v>50</v>
      </c>
      <c r="D384" s="23" t="s">
        <v>479</v>
      </c>
      <c r="E384" s="24">
        <v>15.134317023198053</v>
      </c>
      <c r="F384" s="45">
        <v>248</v>
      </c>
      <c r="G384" s="13">
        <v>2.3944516808262164</v>
      </c>
      <c r="H384" s="13">
        <v>-3.9574489781493583E-2</v>
      </c>
      <c r="I384" s="99">
        <v>268</v>
      </c>
      <c r="J384" s="13">
        <v>2.428134794028789</v>
      </c>
      <c r="K384" s="13">
        <f t="shared" si="6"/>
        <v>-0.26605084234264442</v>
      </c>
      <c r="L384" s="3" t="s">
        <v>21</v>
      </c>
      <c r="M384">
        <v>0.38522492203480274</v>
      </c>
      <c r="N384">
        <v>-0.48232304721621366</v>
      </c>
      <c r="O384">
        <v>0.1288023051480891</v>
      </c>
      <c r="P384" s="3" t="s">
        <v>727</v>
      </c>
    </row>
    <row r="385" spans="1:16" ht="15" thickBot="1" x14ac:dyDescent="0.4">
      <c r="A385" s="44">
        <v>2085964</v>
      </c>
      <c r="B385" s="45" t="s">
        <v>50</v>
      </c>
      <c r="C385" s="45" t="s">
        <v>50</v>
      </c>
      <c r="D385" s="23" t="s">
        <v>479</v>
      </c>
      <c r="E385" s="24">
        <v>17.776079672510232</v>
      </c>
      <c r="F385" s="45">
        <v>255</v>
      </c>
      <c r="G385" s="13">
        <v>2.406540180433955</v>
      </c>
      <c r="H385" s="13">
        <v>-2.7485990173754971E-2</v>
      </c>
      <c r="I385" s="99">
        <v>268</v>
      </c>
      <c r="J385" s="13">
        <v>2.428134794028789</v>
      </c>
      <c r="K385" s="13">
        <f t="shared" si="6"/>
        <v>-0.26605084234264442</v>
      </c>
      <c r="L385" s="3" t="s">
        <v>21</v>
      </c>
      <c r="M385">
        <v>0.38522492203480274</v>
      </c>
      <c r="N385">
        <v>-0.48232304721621366</v>
      </c>
      <c r="O385">
        <v>0.1288023051480891</v>
      </c>
      <c r="P385" s="3" t="s">
        <v>727</v>
      </c>
    </row>
    <row r="386" spans="1:16" ht="15" thickBot="1" x14ac:dyDescent="0.4">
      <c r="A386" s="46">
        <v>2085982</v>
      </c>
      <c r="B386" s="47" t="s">
        <v>50</v>
      </c>
      <c r="C386" s="47" t="s">
        <v>50</v>
      </c>
      <c r="D386" s="23" t="s">
        <v>479</v>
      </c>
      <c r="E386" s="26">
        <v>22.973700378514234</v>
      </c>
      <c r="F386" s="47">
        <v>240</v>
      </c>
      <c r="G386" s="13">
        <v>2.3802112417116059</v>
      </c>
      <c r="H386" s="13">
        <v>-5.3814928896104064E-2</v>
      </c>
      <c r="I386" s="99">
        <v>268</v>
      </c>
      <c r="J386" s="13">
        <v>2.428134794028789</v>
      </c>
      <c r="K386" s="13">
        <f t="shared" si="6"/>
        <v>-0.26605084234264442</v>
      </c>
      <c r="L386" s="3" t="s">
        <v>21</v>
      </c>
      <c r="M386">
        <v>0.38522492203480274</v>
      </c>
      <c r="N386">
        <v>-0.48232304721621366</v>
      </c>
      <c r="O386">
        <v>0.1288023051480891</v>
      </c>
      <c r="P386" s="3" t="s">
        <v>727</v>
      </c>
    </row>
    <row r="387" spans="1:16" ht="15" thickBot="1" x14ac:dyDescent="0.4">
      <c r="A387" s="23" t="s">
        <v>594</v>
      </c>
      <c r="B387" s="23" t="s">
        <v>52</v>
      </c>
      <c r="C387" s="23" t="s">
        <v>52</v>
      </c>
      <c r="D387" s="23" t="s">
        <v>384</v>
      </c>
      <c r="E387" s="26">
        <v>12.208480158542612</v>
      </c>
      <c r="F387" s="13">
        <v>296</v>
      </c>
      <c r="G387" s="13">
        <v>2.4712917110589387</v>
      </c>
      <c r="H387" s="13">
        <v>3.7265540451228762E-2</v>
      </c>
      <c r="I387" s="99">
        <v>16.7</v>
      </c>
      <c r="J387" s="13">
        <v>1.2227164711475833</v>
      </c>
      <c r="K387" s="13">
        <f t="shared" ref="K387:K450" si="7">J387-AVERAGE(J:J)</f>
        <v>-1.4714691652238501</v>
      </c>
      <c r="L387" s="3" t="s">
        <v>24</v>
      </c>
      <c r="M387">
        <v>8.6209416390032656E-2</v>
      </c>
      <c r="N387">
        <v>-0.49845815648923075</v>
      </c>
      <c r="O387">
        <v>-0.2008923310894688</v>
      </c>
      <c r="P387" s="3" t="s">
        <v>727</v>
      </c>
    </row>
    <row r="388" spans="1:16" ht="15" thickBot="1" x14ac:dyDescent="0.4">
      <c r="A388" s="23" t="s">
        <v>595</v>
      </c>
      <c r="B388" s="23" t="s">
        <v>52</v>
      </c>
      <c r="C388" s="23" t="s">
        <v>52</v>
      </c>
      <c r="D388" s="23" t="s">
        <v>384</v>
      </c>
      <c r="E388" s="29">
        <v>12.467715888961765</v>
      </c>
      <c r="F388" s="13">
        <v>297</v>
      </c>
      <c r="G388" s="13">
        <v>2.4727564493172123</v>
      </c>
      <c r="H388" s="13">
        <v>3.8730278709502297E-2</v>
      </c>
      <c r="I388" s="99">
        <v>16.7</v>
      </c>
      <c r="J388" s="13">
        <v>1.2227164711475833</v>
      </c>
      <c r="K388" s="13">
        <f t="shared" si="7"/>
        <v>-1.4714691652238501</v>
      </c>
      <c r="L388" s="3" t="s">
        <v>24</v>
      </c>
      <c r="M388">
        <v>8.6209416390032656E-2</v>
      </c>
      <c r="N388">
        <v>-0.49845815648923075</v>
      </c>
      <c r="O388">
        <v>-0.2008923310894688</v>
      </c>
      <c r="P388" s="3" t="s">
        <v>727</v>
      </c>
    </row>
    <row r="389" spans="1:16" ht="15" thickBot="1" x14ac:dyDescent="0.4">
      <c r="A389" s="23" t="s">
        <v>596</v>
      </c>
      <c r="B389" s="23" t="s">
        <v>52</v>
      </c>
      <c r="C389" s="23" t="s">
        <v>52</v>
      </c>
      <c r="D389" s="23" t="s">
        <v>384</v>
      </c>
      <c r="E389" s="31">
        <v>19.639793365665284</v>
      </c>
      <c r="F389" s="13">
        <v>296</v>
      </c>
      <c r="G389" s="13">
        <v>2.4712917110589387</v>
      </c>
      <c r="H389" s="13">
        <v>3.7265540451228762E-2</v>
      </c>
      <c r="I389" s="99">
        <v>16.7</v>
      </c>
      <c r="J389" s="13">
        <v>1.2227164711475833</v>
      </c>
      <c r="K389" s="13">
        <f t="shared" si="7"/>
        <v>-1.4714691652238501</v>
      </c>
      <c r="L389" s="3" t="s">
        <v>24</v>
      </c>
      <c r="M389">
        <v>8.6209416390032656E-2</v>
      </c>
      <c r="N389">
        <v>-0.49845815648923075</v>
      </c>
      <c r="O389">
        <v>-0.2008923310894688</v>
      </c>
      <c r="P389" s="3" t="s">
        <v>727</v>
      </c>
    </row>
    <row r="390" spans="1:16" ht="15" thickBot="1" x14ac:dyDescent="0.4">
      <c r="A390" s="23" t="s">
        <v>597</v>
      </c>
      <c r="B390" s="23" t="s">
        <v>52</v>
      </c>
      <c r="C390" s="23" t="s">
        <v>52</v>
      </c>
      <c r="D390" s="23" t="s">
        <v>384</v>
      </c>
      <c r="E390" s="24">
        <v>20.618095965664374</v>
      </c>
      <c r="F390" s="13">
        <v>351</v>
      </c>
      <c r="G390" s="13">
        <v>2.5453071164658239</v>
      </c>
      <c r="H390" s="13">
        <v>0.11128094585811388</v>
      </c>
      <c r="I390" s="99">
        <v>16.7</v>
      </c>
      <c r="J390" s="13">
        <v>1.2227164711475833</v>
      </c>
      <c r="K390" s="13">
        <f t="shared" si="7"/>
        <v>-1.4714691652238501</v>
      </c>
      <c r="L390" s="3" t="s">
        <v>24</v>
      </c>
      <c r="M390">
        <v>8.6209416390032656E-2</v>
      </c>
      <c r="N390">
        <v>-0.49845815648923075</v>
      </c>
      <c r="O390">
        <v>-0.2008923310894688</v>
      </c>
      <c r="P390" s="3" t="s">
        <v>727</v>
      </c>
    </row>
    <row r="391" spans="1:16" ht="15" thickBot="1" x14ac:dyDescent="0.4">
      <c r="A391" s="28" t="s">
        <v>598</v>
      </c>
      <c r="B391" s="28" t="s">
        <v>52</v>
      </c>
      <c r="C391" s="28" t="s">
        <v>52</v>
      </c>
      <c r="D391" s="23" t="s">
        <v>384</v>
      </c>
      <c r="E391" s="26">
        <v>13.030215119511116</v>
      </c>
      <c r="F391" s="27">
        <v>378</v>
      </c>
      <c r="G391" s="13">
        <v>2.5774917998372255</v>
      </c>
      <c r="H391" s="13">
        <v>0.14346562922951556</v>
      </c>
      <c r="I391" s="99">
        <v>16.7</v>
      </c>
      <c r="J391" s="13">
        <v>1.2227164711475833</v>
      </c>
      <c r="K391" s="13">
        <f t="shared" si="7"/>
        <v>-1.4714691652238501</v>
      </c>
      <c r="L391" s="3" t="s">
        <v>24</v>
      </c>
      <c r="M391">
        <v>8.6209416390032656E-2</v>
      </c>
      <c r="N391">
        <v>-0.49845815648923075</v>
      </c>
      <c r="O391">
        <v>-0.2008923310894688</v>
      </c>
      <c r="P391" s="3" t="s">
        <v>727</v>
      </c>
    </row>
    <row r="392" spans="1:16" ht="15" thickBot="1" x14ac:dyDescent="0.4">
      <c r="A392" s="23" t="s">
        <v>599</v>
      </c>
      <c r="B392" s="23" t="s">
        <v>56</v>
      </c>
      <c r="C392" s="23" t="s">
        <v>56</v>
      </c>
      <c r="D392" s="23" t="s">
        <v>384</v>
      </c>
      <c r="E392" s="26">
        <v>15.908541730471553</v>
      </c>
      <c r="F392" s="13">
        <v>279</v>
      </c>
      <c r="G392" s="13">
        <v>2.4456042032735974</v>
      </c>
      <c r="H392" s="13">
        <v>1.1578032665887417E-2</v>
      </c>
      <c r="I392" s="99">
        <v>18.2</v>
      </c>
      <c r="J392" s="13">
        <v>1.2600713879850747</v>
      </c>
      <c r="K392" s="13">
        <f t="shared" si="7"/>
        <v>-1.4341142483863587</v>
      </c>
      <c r="L392" s="3" t="s">
        <v>24</v>
      </c>
      <c r="M392">
        <v>0.3110513848673635</v>
      </c>
      <c r="N392">
        <v>-0.51140507292159731</v>
      </c>
      <c r="O392">
        <v>-0.20978387086998485</v>
      </c>
      <c r="P392" s="3" t="s">
        <v>727</v>
      </c>
    </row>
    <row r="393" spans="1:16" ht="15" thickBot="1" x14ac:dyDescent="0.4">
      <c r="A393" s="23" t="s">
        <v>600</v>
      </c>
      <c r="B393" s="23" t="s">
        <v>56</v>
      </c>
      <c r="C393" s="23" t="s">
        <v>56</v>
      </c>
      <c r="D393" s="23" t="s">
        <v>384</v>
      </c>
      <c r="E393" s="29">
        <v>13.162766330069967</v>
      </c>
      <c r="F393" s="13">
        <v>296</v>
      </c>
      <c r="G393" s="13">
        <v>2.4712917110589387</v>
      </c>
      <c r="H393" s="13">
        <v>3.7265540451228762E-2</v>
      </c>
      <c r="I393" s="99">
        <v>18.2</v>
      </c>
      <c r="J393" s="13">
        <v>1.2600713879850747</v>
      </c>
      <c r="K393" s="13">
        <f t="shared" si="7"/>
        <v>-1.4341142483863587</v>
      </c>
      <c r="L393" s="3" t="s">
        <v>24</v>
      </c>
      <c r="M393">
        <v>0.3110513848673635</v>
      </c>
      <c r="N393">
        <v>-0.51140507292159731</v>
      </c>
      <c r="O393">
        <v>-0.20978387086998485</v>
      </c>
      <c r="P393" s="3" t="s">
        <v>727</v>
      </c>
    </row>
    <row r="394" spans="1:16" ht="15" thickBot="1" x14ac:dyDescent="0.4">
      <c r="A394" s="23" t="s">
        <v>601</v>
      </c>
      <c r="B394" s="23" t="s">
        <v>56</v>
      </c>
      <c r="C394" s="23" t="s">
        <v>56</v>
      </c>
      <c r="D394" s="23" t="s">
        <v>384</v>
      </c>
      <c r="E394" s="31">
        <v>27.055309759246697</v>
      </c>
      <c r="F394" s="13">
        <v>388</v>
      </c>
      <c r="G394" s="13">
        <v>2.5888317255942073</v>
      </c>
      <c r="H394" s="13">
        <v>0.15480555498649728</v>
      </c>
      <c r="I394" s="99">
        <v>18.2</v>
      </c>
      <c r="J394" s="13">
        <v>1.2600713879850747</v>
      </c>
      <c r="K394" s="13">
        <f t="shared" si="7"/>
        <v>-1.4341142483863587</v>
      </c>
      <c r="L394" s="3" t="s">
        <v>24</v>
      </c>
      <c r="M394">
        <v>0.3110513848673635</v>
      </c>
      <c r="N394">
        <v>-0.51140507292159731</v>
      </c>
      <c r="O394">
        <v>-0.20978387086998485</v>
      </c>
      <c r="P394" s="3" t="s">
        <v>727</v>
      </c>
    </row>
    <row r="395" spans="1:16" ht="15" thickBot="1" x14ac:dyDescent="0.4">
      <c r="A395" s="23" t="s">
        <v>602</v>
      </c>
      <c r="B395" s="23" t="s">
        <v>56</v>
      </c>
      <c r="C395" s="23" t="s">
        <v>56</v>
      </c>
      <c r="D395" s="23" t="s">
        <v>384</v>
      </c>
      <c r="E395" s="26"/>
      <c r="F395" s="31">
        <v>322</v>
      </c>
      <c r="G395" s="13">
        <v>2.5078558716958308</v>
      </c>
      <c r="H395" s="13">
        <v>7.3829701088120814E-2</v>
      </c>
      <c r="I395" s="99">
        <v>18.2</v>
      </c>
      <c r="J395" s="13">
        <v>1.2600713879850747</v>
      </c>
      <c r="K395" s="13">
        <f t="shared" si="7"/>
        <v>-1.4341142483863587</v>
      </c>
      <c r="L395" s="3" t="s">
        <v>24</v>
      </c>
      <c r="M395">
        <v>0.3110513848673635</v>
      </c>
      <c r="N395">
        <v>-0.51140507292159731</v>
      </c>
      <c r="O395">
        <v>-0.20978387086998485</v>
      </c>
      <c r="P395" s="3" t="s">
        <v>727</v>
      </c>
    </row>
    <row r="396" spans="1:16" ht="15" thickBot="1" x14ac:dyDescent="0.4">
      <c r="A396" s="33" t="s">
        <v>603</v>
      </c>
      <c r="B396" s="28" t="s">
        <v>56</v>
      </c>
      <c r="C396" s="28" t="s">
        <v>56</v>
      </c>
      <c r="D396" s="23" t="s">
        <v>384</v>
      </c>
      <c r="E396" s="29">
        <v>19.140810027928424</v>
      </c>
      <c r="F396" s="27">
        <v>418</v>
      </c>
      <c r="G396" s="13">
        <v>2.621176281775035</v>
      </c>
      <c r="H396" s="13">
        <v>0.18715011116732505</v>
      </c>
      <c r="I396" s="99">
        <v>18.2</v>
      </c>
      <c r="J396" s="13">
        <v>1.2600713879850747</v>
      </c>
      <c r="K396" s="13">
        <f t="shared" si="7"/>
        <v>-1.4341142483863587</v>
      </c>
      <c r="L396" s="3" t="s">
        <v>24</v>
      </c>
      <c r="M396">
        <v>0.3110513848673635</v>
      </c>
      <c r="N396">
        <v>-0.51140507292159731</v>
      </c>
      <c r="O396">
        <v>-0.20978387086998485</v>
      </c>
      <c r="P396" s="3" t="s">
        <v>727</v>
      </c>
    </row>
    <row r="397" spans="1:16" ht="15" thickBot="1" x14ac:dyDescent="0.4">
      <c r="A397" s="23" t="s">
        <v>604</v>
      </c>
      <c r="B397" s="23" t="s">
        <v>57</v>
      </c>
      <c r="C397" s="23" t="s">
        <v>57</v>
      </c>
      <c r="D397" s="23" t="s">
        <v>384</v>
      </c>
      <c r="E397" s="26">
        <v>19.328929040930408</v>
      </c>
      <c r="F397" s="13">
        <v>270</v>
      </c>
      <c r="G397" s="13">
        <v>2.4313637641589874</v>
      </c>
      <c r="H397" s="13">
        <v>-2.6624064487226207E-3</v>
      </c>
      <c r="I397" s="99">
        <v>15.1</v>
      </c>
      <c r="J397" s="13">
        <v>1.1789769472931695</v>
      </c>
      <c r="K397" s="13">
        <f t="shared" si="7"/>
        <v>-1.5152086890782639</v>
      </c>
      <c r="L397" s="3" t="s">
        <v>24</v>
      </c>
      <c r="M397">
        <v>3.0478344419069048E-2</v>
      </c>
      <c r="N397">
        <v>-0.5641182114626998</v>
      </c>
      <c r="O397">
        <v>-0.19048107203020592</v>
      </c>
      <c r="P397" s="3" t="s">
        <v>727</v>
      </c>
    </row>
    <row r="398" spans="1:16" ht="15" thickBot="1" x14ac:dyDescent="0.4">
      <c r="A398" s="23" t="s">
        <v>605</v>
      </c>
      <c r="B398" s="23" t="s">
        <v>57</v>
      </c>
      <c r="C398" s="23" t="s">
        <v>57</v>
      </c>
      <c r="D398" s="23" t="s">
        <v>384</v>
      </c>
      <c r="E398" s="26">
        <v>15.66638928541909</v>
      </c>
      <c r="F398" s="13">
        <v>383</v>
      </c>
      <c r="G398" s="13">
        <v>2.5831987739686229</v>
      </c>
      <c r="H398" s="13">
        <v>0.14917260336091287</v>
      </c>
      <c r="I398" s="99">
        <v>15.1</v>
      </c>
      <c r="J398" s="13">
        <v>1.1789769472931695</v>
      </c>
      <c r="K398" s="13">
        <f t="shared" si="7"/>
        <v>-1.5152086890782639</v>
      </c>
      <c r="L398" s="3" t="s">
        <v>24</v>
      </c>
      <c r="M398">
        <v>3.0478344419069048E-2</v>
      </c>
      <c r="N398">
        <v>-0.5641182114626998</v>
      </c>
      <c r="O398">
        <v>-0.19048107203020592</v>
      </c>
      <c r="P398" s="3" t="s">
        <v>727</v>
      </c>
    </row>
    <row r="399" spans="1:16" ht="15" thickBot="1" x14ac:dyDescent="0.4">
      <c r="A399" s="23" t="s">
        <v>606</v>
      </c>
      <c r="B399" s="23" t="s">
        <v>57</v>
      </c>
      <c r="C399" s="23" t="s">
        <v>57</v>
      </c>
      <c r="D399" s="23" t="s">
        <v>384</v>
      </c>
      <c r="E399" s="26">
        <v>18.455304613837441</v>
      </c>
      <c r="F399" s="13">
        <v>371</v>
      </c>
      <c r="G399" s="13">
        <v>2.5693739096150461</v>
      </c>
      <c r="H399" s="13">
        <v>0.1353477390073361</v>
      </c>
      <c r="I399" s="99">
        <v>15.1</v>
      </c>
      <c r="J399" s="13">
        <v>1.1789769472931695</v>
      </c>
      <c r="K399" s="13">
        <f t="shared" si="7"/>
        <v>-1.5152086890782639</v>
      </c>
      <c r="L399" s="3" t="s">
        <v>24</v>
      </c>
      <c r="M399">
        <v>3.0478344419069048E-2</v>
      </c>
      <c r="N399">
        <v>-0.5641182114626998</v>
      </c>
      <c r="O399">
        <v>-0.19048107203020592</v>
      </c>
      <c r="P399" s="3" t="s">
        <v>727</v>
      </c>
    </row>
    <row r="400" spans="1:16" ht="15" thickBot="1" x14ac:dyDescent="0.4">
      <c r="A400" s="23" t="s">
        <v>607</v>
      </c>
      <c r="B400" s="23" t="s">
        <v>57</v>
      </c>
      <c r="C400" s="23" t="s">
        <v>57</v>
      </c>
      <c r="D400" s="23" t="s">
        <v>384</v>
      </c>
      <c r="E400" s="31">
        <v>14.35816617998144</v>
      </c>
      <c r="F400" s="13">
        <v>318</v>
      </c>
      <c r="G400" s="13">
        <v>2.5024271199844326</v>
      </c>
      <c r="H400" s="13">
        <v>6.8400949376722586E-2</v>
      </c>
      <c r="I400" s="99">
        <v>15.1</v>
      </c>
      <c r="J400" s="13">
        <v>1.1789769472931695</v>
      </c>
      <c r="K400" s="13">
        <f t="shared" si="7"/>
        <v>-1.5152086890782639</v>
      </c>
      <c r="L400" s="3" t="s">
        <v>24</v>
      </c>
      <c r="M400">
        <v>3.0478344419069048E-2</v>
      </c>
      <c r="N400">
        <v>-0.5641182114626998</v>
      </c>
      <c r="O400">
        <v>-0.19048107203020592</v>
      </c>
      <c r="P400" s="3" t="s">
        <v>727</v>
      </c>
    </row>
    <row r="401" spans="1:16" ht="15" thickBot="1" x14ac:dyDescent="0.4">
      <c r="A401" s="28" t="s">
        <v>608</v>
      </c>
      <c r="B401" s="28" t="s">
        <v>57</v>
      </c>
      <c r="C401" s="28" t="s">
        <v>57</v>
      </c>
      <c r="D401" s="23" t="s">
        <v>384</v>
      </c>
      <c r="E401" s="24">
        <v>29.049947430755932</v>
      </c>
      <c r="F401" s="27">
        <v>301</v>
      </c>
      <c r="G401" s="13">
        <v>2.4785664955938436</v>
      </c>
      <c r="H401" s="13">
        <v>4.4540324986133584E-2</v>
      </c>
      <c r="I401" s="99">
        <v>15.1</v>
      </c>
      <c r="J401" s="13">
        <v>1.1789769472931695</v>
      </c>
      <c r="K401" s="13">
        <f t="shared" si="7"/>
        <v>-1.5152086890782639</v>
      </c>
      <c r="L401" s="3" t="s">
        <v>24</v>
      </c>
      <c r="M401">
        <v>3.0478344419069048E-2</v>
      </c>
      <c r="N401">
        <v>-0.5641182114626998</v>
      </c>
      <c r="O401">
        <v>-0.19048107203020592</v>
      </c>
      <c r="P401" s="3" t="s">
        <v>727</v>
      </c>
    </row>
    <row r="402" spans="1:16" ht="15" thickBot="1" x14ac:dyDescent="0.4">
      <c r="A402" s="22">
        <v>1</v>
      </c>
      <c r="B402" s="23" t="s">
        <v>79</v>
      </c>
      <c r="C402" s="23" t="s">
        <v>79</v>
      </c>
      <c r="D402" s="23" t="s">
        <v>492</v>
      </c>
      <c r="E402" s="24">
        <v>20.439249052103499</v>
      </c>
      <c r="F402" s="25">
        <v>268</v>
      </c>
      <c r="G402" s="13">
        <v>2.428134794028789</v>
      </c>
      <c r="H402" s="13">
        <v>-5.891376578921026E-3</v>
      </c>
      <c r="I402" s="99">
        <v>2155.5500000000002</v>
      </c>
      <c r="J402" s="13">
        <v>3.3335581011737836</v>
      </c>
      <c r="K402" s="13">
        <f t="shared" si="7"/>
        <v>0.63937246480235022</v>
      </c>
      <c r="L402" s="3" t="s">
        <v>21</v>
      </c>
      <c r="M402">
        <v>-0.15801972838567968</v>
      </c>
      <c r="N402">
        <v>-0.34208530342151677</v>
      </c>
      <c r="O402">
        <v>-0.11633683329897804</v>
      </c>
      <c r="P402" s="3" t="s">
        <v>726</v>
      </c>
    </row>
    <row r="403" spans="1:16" ht="15" thickBot="1" x14ac:dyDescent="0.4">
      <c r="A403" s="23">
        <v>2</v>
      </c>
      <c r="B403" s="23" t="s">
        <v>79</v>
      </c>
      <c r="C403" s="23" t="s">
        <v>79</v>
      </c>
      <c r="D403" s="23" t="s">
        <v>492</v>
      </c>
      <c r="E403" s="24">
        <v>18.76001999451173</v>
      </c>
      <c r="F403" s="13">
        <v>272</v>
      </c>
      <c r="G403" s="13">
        <v>2.4345689040341987</v>
      </c>
      <c r="H403" s="13">
        <v>5.4273342648869516E-4</v>
      </c>
      <c r="I403" s="99">
        <v>2155.5500000000002</v>
      </c>
      <c r="J403" s="13">
        <v>3.3335581011737836</v>
      </c>
      <c r="K403" s="13">
        <f t="shared" si="7"/>
        <v>0.63937246480235022</v>
      </c>
      <c r="L403" s="3" t="s">
        <v>21</v>
      </c>
      <c r="M403">
        <v>-0.15801972838567968</v>
      </c>
      <c r="N403">
        <v>-0.34208530342151677</v>
      </c>
      <c r="O403">
        <v>-0.11633683329897804</v>
      </c>
      <c r="P403" s="3" t="s">
        <v>726</v>
      </c>
    </row>
    <row r="404" spans="1:16" ht="15" thickBot="1" x14ac:dyDescent="0.4">
      <c r="A404" s="23">
        <v>3</v>
      </c>
      <c r="B404" s="23" t="s">
        <v>79</v>
      </c>
      <c r="C404" s="23" t="s">
        <v>79</v>
      </c>
      <c r="D404" s="23" t="s">
        <v>492</v>
      </c>
      <c r="E404" s="24">
        <v>19.602113330957554</v>
      </c>
      <c r="F404" s="13">
        <v>241</v>
      </c>
      <c r="G404" s="13">
        <v>2.3820170425748683</v>
      </c>
      <c r="H404" s="13">
        <v>-5.2009128032841634E-2</v>
      </c>
      <c r="I404" s="99">
        <v>2155.5500000000002</v>
      </c>
      <c r="J404" s="13">
        <v>3.3335581011737836</v>
      </c>
      <c r="K404" s="13">
        <f t="shared" si="7"/>
        <v>0.63937246480235022</v>
      </c>
      <c r="L404" s="3" t="s">
        <v>21</v>
      </c>
      <c r="M404">
        <v>-0.15801972838567968</v>
      </c>
      <c r="N404">
        <v>-0.34208530342151677</v>
      </c>
      <c r="O404">
        <v>-0.11633683329897804</v>
      </c>
      <c r="P404" s="3" t="s">
        <v>726</v>
      </c>
    </row>
    <row r="405" spans="1:16" ht="15" thickBot="1" x14ac:dyDescent="0.4">
      <c r="A405" s="28">
        <v>4</v>
      </c>
      <c r="B405" s="28" t="s">
        <v>79</v>
      </c>
      <c r="C405" s="28" t="s">
        <v>79</v>
      </c>
      <c r="D405" s="23" t="s">
        <v>492</v>
      </c>
      <c r="E405" s="26">
        <v>18.561216280374182</v>
      </c>
      <c r="F405" s="27">
        <v>283</v>
      </c>
      <c r="G405" s="13">
        <v>2.4517864355242902</v>
      </c>
      <c r="H405" s="13">
        <v>1.7760264916580226E-2</v>
      </c>
      <c r="I405" s="99">
        <v>2155.5500000000002</v>
      </c>
      <c r="J405" s="13">
        <v>3.3335581011737836</v>
      </c>
      <c r="K405" s="13">
        <f t="shared" si="7"/>
        <v>0.63937246480235022</v>
      </c>
      <c r="L405" s="3" t="s">
        <v>21</v>
      </c>
      <c r="M405">
        <v>-0.15801972838567968</v>
      </c>
      <c r="N405">
        <v>-0.34208530342151677</v>
      </c>
      <c r="O405">
        <v>-0.11633683329897804</v>
      </c>
      <c r="P405" s="3" t="s">
        <v>726</v>
      </c>
    </row>
    <row r="406" spans="1:16" ht="15" thickBot="1" x14ac:dyDescent="0.4">
      <c r="A406" s="44" t="s">
        <v>609</v>
      </c>
      <c r="B406" s="45" t="s">
        <v>96</v>
      </c>
      <c r="C406" s="45" t="s">
        <v>96</v>
      </c>
      <c r="D406" s="23" t="s">
        <v>549</v>
      </c>
      <c r="E406" s="31">
        <v>23.881675967818705</v>
      </c>
      <c r="F406" s="45"/>
      <c r="I406" s="99">
        <v>261.24</v>
      </c>
      <c r="J406" s="13">
        <v>2.4170396750887191</v>
      </c>
      <c r="K406" s="13">
        <f t="shared" si="7"/>
        <v>-0.27714596128271429</v>
      </c>
      <c r="L406" s="3" t="s">
        <v>431</v>
      </c>
      <c r="P406" s="3" t="s">
        <v>726</v>
      </c>
    </row>
    <row r="407" spans="1:16" ht="15" thickBot="1" x14ac:dyDescent="0.4">
      <c r="A407" s="44" t="s">
        <v>610</v>
      </c>
      <c r="B407" s="45" t="s">
        <v>96</v>
      </c>
      <c r="C407" s="45" t="s">
        <v>96</v>
      </c>
      <c r="D407" s="23" t="s">
        <v>549</v>
      </c>
      <c r="E407" s="24">
        <v>19.874165217883807</v>
      </c>
      <c r="F407" s="45"/>
      <c r="I407" s="99">
        <v>261.24</v>
      </c>
      <c r="J407" s="13">
        <v>2.4170396750887191</v>
      </c>
      <c r="K407" s="13">
        <f t="shared" si="7"/>
        <v>-0.27714596128271429</v>
      </c>
      <c r="L407" s="3" t="s">
        <v>431</v>
      </c>
      <c r="P407" s="3" t="s">
        <v>726</v>
      </c>
    </row>
    <row r="408" spans="1:16" ht="15" thickBot="1" x14ac:dyDescent="0.4">
      <c r="A408" s="44">
        <v>147</v>
      </c>
      <c r="B408" s="45" t="s">
        <v>96</v>
      </c>
      <c r="C408" s="45" t="s">
        <v>96</v>
      </c>
      <c r="D408" s="23" t="s">
        <v>549</v>
      </c>
      <c r="E408" s="24">
        <v>19.707319740466399</v>
      </c>
      <c r="F408" s="45">
        <v>227</v>
      </c>
      <c r="G408" s="13">
        <v>2.3560258571931225</v>
      </c>
      <c r="H408" s="13">
        <v>-7.8000313414587463E-2</v>
      </c>
      <c r="I408" s="99">
        <v>261.24</v>
      </c>
      <c r="J408" s="13">
        <v>2.4170396750887191</v>
      </c>
      <c r="K408" s="13">
        <f t="shared" si="7"/>
        <v>-0.27714596128271429</v>
      </c>
      <c r="L408" s="3" t="s">
        <v>431</v>
      </c>
      <c r="P408" s="3" t="s">
        <v>726</v>
      </c>
    </row>
    <row r="409" spans="1:16" ht="15" thickBot="1" x14ac:dyDescent="0.4">
      <c r="A409" s="46">
        <v>148</v>
      </c>
      <c r="B409" s="47" t="s">
        <v>96</v>
      </c>
      <c r="C409" s="47" t="s">
        <v>96</v>
      </c>
      <c r="D409" s="23" t="s">
        <v>549</v>
      </c>
      <c r="E409" s="26">
        <v>19.314368019313264</v>
      </c>
      <c r="F409" s="47"/>
      <c r="I409" s="99">
        <v>261.24</v>
      </c>
      <c r="J409" s="13">
        <v>2.4170396750887191</v>
      </c>
      <c r="K409" s="13">
        <f t="shared" si="7"/>
        <v>-0.27714596128271429</v>
      </c>
      <c r="L409" s="3" t="s">
        <v>431</v>
      </c>
      <c r="P409" s="3" t="s">
        <v>726</v>
      </c>
    </row>
    <row r="410" spans="1:16" ht="15" thickBot="1" x14ac:dyDescent="0.4">
      <c r="A410" s="46" t="s">
        <v>611</v>
      </c>
      <c r="B410" s="47" t="s">
        <v>109</v>
      </c>
      <c r="C410" s="47" t="s">
        <v>109</v>
      </c>
      <c r="D410" s="23" t="s">
        <v>549</v>
      </c>
      <c r="E410" s="31">
        <v>23.920717636599687</v>
      </c>
      <c r="F410" s="47"/>
      <c r="I410" s="99">
        <v>250</v>
      </c>
      <c r="J410" s="13">
        <v>2.3979400086720375</v>
      </c>
      <c r="K410" s="13">
        <f t="shared" si="7"/>
        <v>-0.29624562769939589</v>
      </c>
      <c r="L410" s="3" t="s">
        <v>431</v>
      </c>
      <c r="M410">
        <v>0.12579360421920449</v>
      </c>
      <c r="P410" s="3" t="s">
        <v>726</v>
      </c>
    </row>
    <row r="411" spans="1:16" ht="15" thickBot="1" x14ac:dyDescent="0.4">
      <c r="A411" s="42" t="s">
        <v>612</v>
      </c>
      <c r="B411" s="43" t="s">
        <v>110</v>
      </c>
      <c r="C411" s="43" t="s">
        <v>110</v>
      </c>
      <c r="D411" s="23" t="s">
        <v>549</v>
      </c>
      <c r="E411" s="24">
        <v>23.654567272572891</v>
      </c>
      <c r="F411" s="43"/>
      <c r="I411" s="99">
        <v>219</v>
      </c>
      <c r="J411" s="13">
        <v>2.3404441148401185</v>
      </c>
      <c r="K411" s="13">
        <f t="shared" si="7"/>
        <v>-0.35374152153131488</v>
      </c>
      <c r="L411" s="3" t="s">
        <v>431</v>
      </c>
      <c r="P411" s="3" t="s">
        <v>726</v>
      </c>
    </row>
    <row r="412" spans="1:16" ht="15" thickBot="1" x14ac:dyDescent="0.4">
      <c r="A412" s="46" t="s">
        <v>613</v>
      </c>
      <c r="B412" s="47" t="s">
        <v>110</v>
      </c>
      <c r="C412" s="47" t="s">
        <v>110</v>
      </c>
      <c r="D412" s="23" t="s">
        <v>549</v>
      </c>
      <c r="E412" s="26">
        <v>25.149566053410968</v>
      </c>
      <c r="F412" s="47"/>
      <c r="I412" s="99">
        <v>219</v>
      </c>
      <c r="J412" s="13">
        <v>2.3404441148401185</v>
      </c>
      <c r="K412" s="13">
        <f t="shared" si="7"/>
        <v>-0.35374152153131488</v>
      </c>
      <c r="L412" s="3" t="s">
        <v>431</v>
      </c>
      <c r="P412" s="3" t="s">
        <v>726</v>
      </c>
    </row>
    <row r="413" spans="1:16" ht="15" thickBot="1" x14ac:dyDescent="0.4">
      <c r="A413" s="23" t="s">
        <v>614</v>
      </c>
      <c r="B413" s="23" t="s">
        <v>47</v>
      </c>
      <c r="C413" s="23" t="s">
        <v>47</v>
      </c>
      <c r="D413" s="23" t="s">
        <v>384</v>
      </c>
      <c r="E413" s="31">
        <v>12.445388156207947</v>
      </c>
      <c r="F413" s="13">
        <v>233</v>
      </c>
      <c r="G413" s="13">
        <v>2.3673559210260189</v>
      </c>
      <c r="H413" s="13">
        <v>-6.6670249581691099E-2</v>
      </c>
      <c r="I413" s="99">
        <v>102.73</v>
      </c>
      <c r="J413" s="13">
        <v>2.0116972881141426</v>
      </c>
      <c r="K413" s="13">
        <f t="shared" si="7"/>
        <v>-0.68248834825729077</v>
      </c>
      <c r="L413" s="3" t="s">
        <v>24</v>
      </c>
      <c r="M413">
        <v>0.13587621435384656</v>
      </c>
      <c r="N413">
        <v>-0.47220522588672154</v>
      </c>
      <c r="O413">
        <v>-0.29975127286427528</v>
      </c>
      <c r="P413" s="3" t="s">
        <v>727</v>
      </c>
    </row>
    <row r="414" spans="1:16" ht="15" thickBot="1" x14ac:dyDescent="0.4">
      <c r="A414" s="23" t="s">
        <v>615</v>
      </c>
      <c r="B414" s="23" t="s">
        <v>47</v>
      </c>
      <c r="C414" s="23" t="s">
        <v>47</v>
      </c>
      <c r="D414" s="23" t="s">
        <v>384</v>
      </c>
      <c r="E414" s="24">
        <v>15.668126692862504</v>
      </c>
      <c r="F414" s="13">
        <v>424</v>
      </c>
      <c r="G414" s="13">
        <v>2.6273658565927325</v>
      </c>
      <c r="H414" s="13">
        <v>0.19333968598502249</v>
      </c>
      <c r="I414" s="99">
        <v>102.73</v>
      </c>
      <c r="J414" s="13">
        <v>2.0116972881141426</v>
      </c>
      <c r="K414" s="13">
        <f t="shared" si="7"/>
        <v>-0.68248834825729077</v>
      </c>
      <c r="L414" s="3" t="s">
        <v>24</v>
      </c>
      <c r="M414">
        <v>0.13587621435384656</v>
      </c>
      <c r="N414">
        <v>-0.47220522588672154</v>
      </c>
      <c r="O414">
        <v>-0.29975127286427528</v>
      </c>
      <c r="P414" s="3" t="s">
        <v>727</v>
      </c>
    </row>
    <row r="415" spans="1:16" ht="15" thickBot="1" x14ac:dyDescent="0.4">
      <c r="A415" s="23" t="s">
        <v>616</v>
      </c>
      <c r="B415" s="23" t="s">
        <v>47</v>
      </c>
      <c r="C415" s="23" t="s">
        <v>47</v>
      </c>
      <c r="D415" s="23" t="s">
        <v>384</v>
      </c>
      <c r="E415" s="24">
        <v>15.482440816287934</v>
      </c>
      <c r="F415" s="13">
        <v>364</v>
      </c>
      <c r="G415" s="13">
        <v>2.5611013836490559</v>
      </c>
      <c r="H415" s="13">
        <v>0.12707521304134595</v>
      </c>
      <c r="I415" s="99">
        <v>102.73</v>
      </c>
      <c r="J415" s="13">
        <v>2.0116972881141426</v>
      </c>
      <c r="K415" s="13">
        <f t="shared" si="7"/>
        <v>-0.68248834825729077</v>
      </c>
      <c r="L415" s="3" t="s">
        <v>24</v>
      </c>
      <c r="M415">
        <v>0.13587621435384656</v>
      </c>
      <c r="N415">
        <v>-0.47220522588672154</v>
      </c>
      <c r="O415">
        <v>-0.29975127286427528</v>
      </c>
      <c r="P415" s="3" t="s">
        <v>727</v>
      </c>
    </row>
    <row r="416" spans="1:16" ht="15" thickBot="1" x14ac:dyDescent="0.4">
      <c r="A416" s="23" t="s">
        <v>617</v>
      </c>
      <c r="B416" s="23" t="s">
        <v>47</v>
      </c>
      <c r="C416" s="23" t="s">
        <v>47</v>
      </c>
      <c r="D416" s="23" t="s">
        <v>384</v>
      </c>
      <c r="E416" s="24">
        <v>16.205936308729669</v>
      </c>
      <c r="F416" s="13">
        <v>165</v>
      </c>
      <c r="G416" s="13">
        <v>2.2174839442139063</v>
      </c>
      <c r="H416" s="13">
        <v>-0.21654222639380372</v>
      </c>
      <c r="I416" s="99">
        <v>102.73</v>
      </c>
      <c r="J416" s="13">
        <v>2.0116972881141426</v>
      </c>
      <c r="K416" s="13">
        <f t="shared" si="7"/>
        <v>-0.68248834825729077</v>
      </c>
      <c r="L416" s="3" t="s">
        <v>24</v>
      </c>
      <c r="M416">
        <v>0.13587621435384656</v>
      </c>
      <c r="N416">
        <v>-0.47220522588672154</v>
      </c>
      <c r="O416">
        <v>-0.29975127286427528</v>
      </c>
      <c r="P416" s="3" t="s">
        <v>727</v>
      </c>
    </row>
    <row r="417" spans="1:16" ht="15" thickBot="1" x14ac:dyDescent="0.4">
      <c r="A417" s="28" t="s">
        <v>618</v>
      </c>
      <c r="B417" s="28" t="s">
        <v>47</v>
      </c>
      <c r="C417" s="28" t="s">
        <v>47</v>
      </c>
      <c r="D417" s="23" t="s">
        <v>384</v>
      </c>
      <c r="E417" s="26">
        <v>15.243294337145299</v>
      </c>
      <c r="F417" s="27">
        <v>326</v>
      </c>
      <c r="G417" s="13">
        <v>2.5132176000679389</v>
      </c>
      <c r="H417" s="13">
        <v>7.9191429460228946E-2</v>
      </c>
      <c r="I417" s="99">
        <v>102.73</v>
      </c>
      <c r="J417" s="13">
        <v>2.0116972881141426</v>
      </c>
      <c r="K417" s="13">
        <f t="shared" si="7"/>
        <v>-0.68248834825729077</v>
      </c>
      <c r="L417" s="3" t="s">
        <v>24</v>
      </c>
      <c r="M417">
        <v>0.13587621435384656</v>
      </c>
      <c r="N417">
        <v>-0.47220522588672154</v>
      </c>
      <c r="O417">
        <v>-0.29975127286427528</v>
      </c>
      <c r="P417" s="3" t="s">
        <v>727</v>
      </c>
    </row>
    <row r="418" spans="1:16" ht="15" thickBot="1" x14ac:dyDescent="0.4">
      <c r="A418" s="30" t="s">
        <v>619</v>
      </c>
      <c r="B418" s="30" t="s">
        <v>85</v>
      </c>
      <c r="C418" s="30" t="s">
        <v>85</v>
      </c>
      <c r="D418" s="23" t="s">
        <v>473</v>
      </c>
      <c r="E418" s="29">
        <v>17.440582117230726</v>
      </c>
      <c r="F418" s="32"/>
      <c r="G418" s="23"/>
      <c r="I418" s="99">
        <v>387</v>
      </c>
      <c r="J418" s="13">
        <v>2.5877109650189114</v>
      </c>
      <c r="K418" s="13">
        <f t="shared" si="7"/>
        <v>-0.10647467135252198</v>
      </c>
      <c r="L418" s="3" t="s">
        <v>38</v>
      </c>
      <c r="M418">
        <v>0.10897334164787043</v>
      </c>
      <c r="N418">
        <v>-0.22388112834472151</v>
      </c>
      <c r="O418">
        <v>3.2144343686632881E-2</v>
      </c>
      <c r="P418" s="3" t="s">
        <v>726</v>
      </c>
    </row>
    <row r="419" spans="1:16" ht="15" thickBot="1" x14ac:dyDescent="0.4">
      <c r="A419" s="33" t="s">
        <v>620</v>
      </c>
      <c r="B419" s="33" t="s">
        <v>85</v>
      </c>
      <c r="C419" s="33" t="s">
        <v>85</v>
      </c>
      <c r="D419" s="23" t="s">
        <v>473</v>
      </c>
      <c r="E419" s="26">
        <v>23.702447168732789</v>
      </c>
      <c r="F419" s="34"/>
      <c r="G419" s="23"/>
      <c r="I419" s="99">
        <v>387</v>
      </c>
      <c r="J419" s="13">
        <v>2.5877109650189114</v>
      </c>
      <c r="K419" s="13">
        <f t="shared" si="7"/>
        <v>-0.10647467135252198</v>
      </c>
      <c r="L419" s="3" t="s">
        <v>38</v>
      </c>
      <c r="M419">
        <v>0.10897334164787043</v>
      </c>
      <c r="N419">
        <v>-0.22388112834472151</v>
      </c>
      <c r="O419">
        <v>3.2144343686632881E-2</v>
      </c>
      <c r="P419" s="3" t="s">
        <v>726</v>
      </c>
    </row>
    <row r="420" spans="1:16" ht="15" thickBot="1" x14ac:dyDescent="0.4">
      <c r="A420" s="23">
        <v>47</v>
      </c>
      <c r="B420" s="23" t="s">
        <v>105</v>
      </c>
      <c r="C420" s="23" t="s">
        <v>105</v>
      </c>
      <c r="D420" s="23" t="s">
        <v>391</v>
      </c>
      <c r="E420" s="31">
        <v>25.497041128074905</v>
      </c>
      <c r="F420" s="13">
        <v>244</v>
      </c>
      <c r="G420" s="13">
        <v>2.3873898263387292</v>
      </c>
      <c r="H420" s="13">
        <v>-4.6636344268980778E-2</v>
      </c>
      <c r="I420" s="99">
        <v>7435.99</v>
      </c>
      <c r="J420" s="13">
        <v>3.8713387970563242</v>
      </c>
      <c r="K420" s="13">
        <f t="shared" si="7"/>
        <v>1.1771531606848908</v>
      </c>
      <c r="L420" s="3" t="s">
        <v>38</v>
      </c>
      <c r="M420">
        <v>8.2011524224839816E-2</v>
      </c>
      <c r="N420">
        <v>-0.56606607970176803</v>
      </c>
      <c r="O420">
        <v>5.0899566079041225E-2</v>
      </c>
      <c r="P420" s="3" t="s">
        <v>726</v>
      </c>
    </row>
    <row r="421" spans="1:16" ht="15" thickBot="1" x14ac:dyDescent="0.4">
      <c r="A421" s="23">
        <v>48</v>
      </c>
      <c r="B421" s="23" t="s">
        <v>105</v>
      </c>
      <c r="C421" s="23" t="s">
        <v>105</v>
      </c>
      <c r="D421" s="23" t="s">
        <v>391</v>
      </c>
      <c r="E421" s="24">
        <v>23.621060483347843</v>
      </c>
      <c r="F421" s="13">
        <v>264</v>
      </c>
      <c r="G421" s="13">
        <v>2.4216039268698313</v>
      </c>
      <c r="H421" s="13">
        <v>-1.2422243737878702E-2</v>
      </c>
      <c r="I421" s="99">
        <v>7435.99</v>
      </c>
      <c r="J421" s="13">
        <v>3.8713387970563242</v>
      </c>
      <c r="K421" s="13">
        <f t="shared" si="7"/>
        <v>1.1771531606848908</v>
      </c>
      <c r="L421" s="3" t="s">
        <v>38</v>
      </c>
      <c r="M421">
        <v>8.2011524224839816E-2</v>
      </c>
      <c r="N421">
        <v>-0.56606607970176803</v>
      </c>
      <c r="O421">
        <v>5.0899566079041225E-2</v>
      </c>
      <c r="P421" s="3" t="s">
        <v>726</v>
      </c>
    </row>
    <row r="422" spans="1:16" ht="15" thickBot="1" x14ac:dyDescent="0.4">
      <c r="A422" s="23">
        <v>49</v>
      </c>
      <c r="B422" s="23" t="s">
        <v>105</v>
      </c>
      <c r="C422" s="23" t="s">
        <v>105</v>
      </c>
      <c r="D422" s="23" t="s">
        <v>391</v>
      </c>
      <c r="E422" s="24">
        <v>24.878402002876701</v>
      </c>
      <c r="F422" s="13">
        <v>365</v>
      </c>
      <c r="G422" s="13">
        <v>2.5622928644564746</v>
      </c>
      <c r="H422" s="13">
        <v>0.12826669384876466</v>
      </c>
      <c r="I422" s="99">
        <v>7435.99</v>
      </c>
      <c r="J422" s="13">
        <v>3.8713387970563242</v>
      </c>
      <c r="K422" s="13">
        <f t="shared" si="7"/>
        <v>1.1771531606848908</v>
      </c>
      <c r="L422" s="3" t="s">
        <v>38</v>
      </c>
      <c r="M422">
        <v>8.2011524224839816E-2</v>
      </c>
      <c r="N422">
        <v>-0.56606607970176803</v>
      </c>
      <c r="O422">
        <v>5.0899566079041225E-2</v>
      </c>
      <c r="P422" s="3" t="s">
        <v>726</v>
      </c>
    </row>
    <row r="423" spans="1:16" ht="15" thickBot="1" x14ac:dyDescent="0.4">
      <c r="A423" s="23">
        <v>72</v>
      </c>
      <c r="B423" s="23" t="s">
        <v>105</v>
      </c>
      <c r="C423" s="23" t="s">
        <v>105</v>
      </c>
      <c r="D423" s="23" t="s">
        <v>391</v>
      </c>
      <c r="E423" s="24">
        <v>29.08948671341717</v>
      </c>
      <c r="F423" s="13">
        <v>368</v>
      </c>
      <c r="G423" s="13">
        <v>2.5658478186735176</v>
      </c>
      <c r="H423" s="13">
        <v>0.13182164806580765</v>
      </c>
      <c r="I423" s="99">
        <v>7435.99</v>
      </c>
      <c r="J423" s="13">
        <v>3.8713387970563242</v>
      </c>
      <c r="K423" s="13">
        <f t="shared" si="7"/>
        <v>1.1771531606848908</v>
      </c>
      <c r="L423" s="3" t="s">
        <v>38</v>
      </c>
      <c r="M423">
        <v>8.2011524224839816E-2</v>
      </c>
      <c r="N423">
        <v>-0.56606607970176803</v>
      </c>
      <c r="O423">
        <v>5.0899566079041225E-2</v>
      </c>
      <c r="P423" s="3" t="s">
        <v>726</v>
      </c>
    </row>
    <row r="424" spans="1:16" ht="15" thickBot="1" x14ac:dyDescent="0.4">
      <c r="A424" s="28">
        <v>73</v>
      </c>
      <c r="B424" s="28" t="s">
        <v>105</v>
      </c>
      <c r="C424" s="28" t="s">
        <v>105</v>
      </c>
      <c r="D424" s="23" t="s">
        <v>391</v>
      </c>
      <c r="E424" s="26">
        <v>30.113416719629413</v>
      </c>
      <c r="F424" s="27">
        <v>302</v>
      </c>
      <c r="G424" s="13">
        <v>2.4800069429571505</v>
      </c>
      <c r="H424" s="13">
        <v>4.5980772349440535E-2</v>
      </c>
      <c r="I424" s="99">
        <v>7435.99</v>
      </c>
      <c r="J424" s="13">
        <v>3.8713387970563242</v>
      </c>
      <c r="K424" s="13">
        <f t="shared" si="7"/>
        <v>1.1771531606848908</v>
      </c>
      <c r="L424" s="3" t="s">
        <v>38</v>
      </c>
      <c r="M424">
        <v>8.2011524224839816E-2</v>
      </c>
      <c r="N424">
        <v>-0.56606607970176803</v>
      </c>
      <c r="O424">
        <v>5.0899566079041225E-2</v>
      </c>
      <c r="P424" s="3" t="s">
        <v>726</v>
      </c>
    </row>
    <row r="425" spans="1:16" ht="15" thickBot="1" x14ac:dyDescent="0.4">
      <c r="A425" s="33">
        <v>177</v>
      </c>
      <c r="B425" s="33" t="s">
        <v>46</v>
      </c>
      <c r="C425" s="33" t="s">
        <v>46</v>
      </c>
      <c r="D425" s="23" t="s">
        <v>478</v>
      </c>
      <c r="E425" s="31">
        <v>14.732974926478727</v>
      </c>
      <c r="F425" s="32"/>
      <c r="I425" s="99">
        <v>192</v>
      </c>
      <c r="J425" s="13">
        <v>2.2833012287035497</v>
      </c>
      <c r="K425" s="13">
        <f t="shared" si="7"/>
        <v>-0.4108844076678837</v>
      </c>
      <c r="L425" s="3" t="s">
        <v>431</v>
      </c>
      <c r="M425">
        <v>-7.5604515381697768E-2</v>
      </c>
      <c r="O425">
        <v>-0.28388119066656547</v>
      </c>
      <c r="P425" s="3" t="s">
        <v>726</v>
      </c>
    </row>
    <row r="426" spans="1:16" x14ac:dyDescent="0.35">
      <c r="A426" s="23" t="s">
        <v>621</v>
      </c>
      <c r="B426" s="23" t="s">
        <v>108</v>
      </c>
      <c r="C426" s="23" t="s">
        <v>108</v>
      </c>
      <c r="D426" s="23" t="s">
        <v>384</v>
      </c>
      <c r="E426" s="13">
        <v>20.268278193082754</v>
      </c>
      <c r="F426" s="13">
        <v>296</v>
      </c>
      <c r="G426" s="13">
        <v>2.4712917110589387</v>
      </c>
      <c r="H426" s="13">
        <v>3.7265540451228762E-2</v>
      </c>
      <c r="I426" s="99">
        <v>12</v>
      </c>
      <c r="J426" s="13">
        <v>1.0791812460476249</v>
      </c>
      <c r="K426" s="13">
        <f t="shared" si="7"/>
        <v>-1.6150043903238085</v>
      </c>
      <c r="L426" s="3" t="s">
        <v>431</v>
      </c>
      <c r="M426">
        <v>0.1242196626173937</v>
      </c>
      <c r="N426">
        <v>-0.76852836207606334</v>
      </c>
      <c r="O426">
        <v>3.6431802113847889E-2</v>
      </c>
      <c r="P426" s="3" t="s">
        <v>726</v>
      </c>
    </row>
    <row r="427" spans="1:16" x14ac:dyDescent="0.35">
      <c r="A427" s="23" t="s">
        <v>622</v>
      </c>
      <c r="B427" s="23" t="s">
        <v>108</v>
      </c>
      <c r="C427" s="23" t="s">
        <v>108</v>
      </c>
      <c r="D427" s="23" t="s">
        <v>384</v>
      </c>
      <c r="E427" s="13">
        <v>18.362352361088778</v>
      </c>
      <c r="F427" s="13">
        <v>424</v>
      </c>
      <c r="G427" s="13">
        <v>2.6273658565927325</v>
      </c>
      <c r="H427" s="13">
        <v>0.19333968598502249</v>
      </c>
      <c r="I427" s="99">
        <v>12</v>
      </c>
      <c r="J427" s="13">
        <v>1.0791812460476249</v>
      </c>
      <c r="K427" s="13">
        <f t="shared" si="7"/>
        <v>-1.6150043903238085</v>
      </c>
      <c r="L427" s="3" t="s">
        <v>431</v>
      </c>
      <c r="M427">
        <v>0.1242196626173937</v>
      </c>
      <c r="N427">
        <v>-0.76852836207606334</v>
      </c>
      <c r="O427">
        <v>3.6431802113847889E-2</v>
      </c>
      <c r="P427" s="3" t="s">
        <v>726</v>
      </c>
    </row>
    <row r="428" spans="1:16" x14ac:dyDescent="0.35">
      <c r="A428" s="23" t="s">
        <v>623</v>
      </c>
      <c r="B428" s="23" t="s">
        <v>108</v>
      </c>
      <c r="C428" s="23" t="s">
        <v>108</v>
      </c>
      <c r="D428" s="23" t="s">
        <v>384</v>
      </c>
      <c r="E428" s="13">
        <v>21.45415068174923</v>
      </c>
      <c r="F428" s="13">
        <v>436</v>
      </c>
      <c r="G428" s="13">
        <v>2.6394864892685859</v>
      </c>
      <c r="H428" s="13">
        <v>0.20546031866087588</v>
      </c>
      <c r="I428" s="99">
        <v>12</v>
      </c>
      <c r="J428" s="13">
        <v>1.0791812460476249</v>
      </c>
      <c r="K428" s="13">
        <f t="shared" si="7"/>
        <v>-1.6150043903238085</v>
      </c>
      <c r="L428" s="3" t="s">
        <v>431</v>
      </c>
      <c r="M428">
        <v>0.1242196626173937</v>
      </c>
      <c r="N428">
        <v>-0.76852836207606334</v>
      </c>
      <c r="O428">
        <v>3.6431802113847889E-2</v>
      </c>
      <c r="P428" s="3" t="s">
        <v>726</v>
      </c>
    </row>
    <row r="429" spans="1:16" x14ac:dyDescent="0.35">
      <c r="A429" s="23" t="s">
        <v>624</v>
      </c>
      <c r="B429" s="23" t="s">
        <v>108</v>
      </c>
      <c r="C429" s="23" t="s">
        <v>108</v>
      </c>
      <c r="D429" s="23" t="s">
        <v>384</v>
      </c>
      <c r="E429" s="13">
        <v>22.095930004709906</v>
      </c>
      <c r="F429" s="13">
        <v>403</v>
      </c>
      <c r="G429" s="13">
        <v>2.6053050461411096</v>
      </c>
      <c r="H429" s="13">
        <v>0.1712788755333996</v>
      </c>
      <c r="I429" s="99">
        <v>12</v>
      </c>
      <c r="J429" s="13">
        <v>1.0791812460476249</v>
      </c>
      <c r="K429" s="13">
        <f t="shared" si="7"/>
        <v>-1.6150043903238085</v>
      </c>
      <c r="L429" s="3" t="s">
        <v>431</v>
      </c>
      <c r="M429">
        <v>0.1242196626173937</v>
      </c>
      <c r="N429">
        <v>-0.76852836207606334</v>
      </c>
      <c r="O429">
        <v>3.6431802113847889E-2</v>
      </c>
      <c r="P429" s="3" t="s">
        <v>726</v>
      </c>
    </row>
    <row r="430" spans="1:16" x14ac:dyDescent="0.35">
      <c r="A430" s="23" t="s">
        <v>625</v>
      </c>
      <c r="B430" s="23" t="s">
        <v>108</v>
      </c>
      <c r="C430" s="23" t="s">
        <v>108</v>
      </c>
      <c r="D430" s="23" t="s">
        <v>384</v>
      </c>
      <c r="E430" s="13">
        <v>17.686642464480691</v>
      </c>
      <c r="F430" s="13">
        <v>358</v>
      </c>
      <c r="G430" s="13">
        <v>2.5538830266438746</v>
      </c>
      <c r="H430" s="13">
        <v>0.11985685603616458</v>
      </c>
      <c r="I430" s="99">
        <v>12</v>
      </c>
      <c r="J430" s="13">
        <v>1.0791812460476249</v>
      </c>
      <c r="K430" s="13">
        <f t="shared" si="7"/>
        <v>-1.6150043903238085</v>
      </c>
      <c r="L430" s="3" t="s">
        <v>431</v>
      </c>
      <c r="M430">
        <v>0.1242196626173937</v>
      </c>
      <c r="N430">
        <v>-0.76852836207606334</v>
      </c>
      <c r="O430">
        <v>3.6431802113847889E-2</v>
      </c>
      <c r="P430" s="3" t="s">
        <v>726</v>
      </c>
    </row>
    <row r="431" spans="1:16" x14ac:dyDescent="0.35">
      <c r="A431" s="23">
        <v>154</v>
      </c>
      <c r="B431" s="23" t="s">
        <v>108</v>
      </c>
      <c r="C431" s="23" t="s">
        <v>108</v>
      </c>
      <c r="D431" s="23" t="s">
        <v>384</v>
      </c>
      <c r="E431" s="13">
        <v>22.986690983275309</v>
      </c>
      <c r="F431" s="13">
        <v>407</v>
      </c>
      <c r="G431" s="13">
        <v>2.6095944092252199</v>
      </c>
      <c r="H431" s="13">
        <v>0.17556823861750992</v>
      </c>
      <c r="I431" s="99">
        <v>12</v>
      </c>
      <c r="J431" s="13">
        <v>1.0791812460476249</v>
      </c>
      <c r="K431" s="13">
        <f t="shared" si="7"/>
        <v>-1.6150043903238085</v>
      </c>
      <c r="L431" s="3" t="s">
        <v>431</v>
      </c>
      <c r="M431">
        <v>0.1242196626173937</v>
      </c>
      <c r="N431">
        <v>-0.76852836207606334</v>
      </c>
      <c r="O431">
        <v>3.6431802113847889E-2</v>
      </c>
      <c r="P431" s="3" t="s">
        <v>726</v>
      </c>
    </row>
    <row r="432" spans="1:16" x14ac:dyDescent="0.35">
      <c r="A432" s="23">
        <v>165</v>
      </c>
      <c r="B432" s="23" t="s">
        <v>108</v>
      </c>
      <c r="C432" s="23" t="s">
        <v>108</v>
      </c>
      <c r="D432" s="23" t="s">
        <v>384</v>
      </c>
      <c r="E432" s="13">
        <v>20.568760479476008</v>
      </c>
      <c r="F432" s="13">
        <v>397</v>
      </c>
      <c r="G432" s="13">
        <v>2.5987905067631152</v>
      </c>
      <c r="H432" s="13">
        <v>0.1647643361554052</v>
      </c>
      <c r="I432" s="99">
        <v>12</v>
      </c>
      <c r="J432" s="13">
        <v>1.0791812460476249</v>
      </c>
      <c r="K432" s="13">
        <f t="shared" si="7"/>
        <v>-1.6150043903238085</v>
      </c>
      <c r="L432" s="3" t="s">
        <v>431</v>
      </c>
      <c r="M432">
        <v>0.1242196626173937</v>
      </c>
      <c r="N432">
        <v>-0.76852836207606334</v>
      </c>
      <c r="O432">
        <v>3.6431802113847889E-2</v>
      </c>
      <c r="P432" s="3" t="s">
        <v>726</v>
      </c>
    </row>
    <row r="433" spans="1:16" x14ac:dyDescent="0.35">
      <c r="A433" s="23" t="s">
        <v>626</v>
      </c>
      <c r="B433" s="23" t="s">
        <v>108</v>
      </c>
      <c r="C433" s="23" t="s">
        <v>108</v>
      </c>
      <c r="D433" s="23" t="s">
        <v>384</v>
      </c>
      <c r="E433" s="13">
        <v>17.84844740886145</v>
      </c>
      <c r="F433" s="13">
        <v>423</v>
      </c>
      <c r="G433" s="13">
        <v>2.6263403673750423</v>
      </c>
      <c r="H433" s="13">
        <v>0.1923141967673323</v>
      </c>
      <c r="I433" s="99">
        <v>12</v>
      </c>
      <c r="J433" s="13">
        <v>1.0791812460476249</v>
      </c>
      <c r="K433" s="13">
        <f t="shared" si="7"/>
        <v>-1.6150043903238085</v>
      </c>
      <c r="L433" s="3" t="s">
        <v>431</v>
      </c>
      <c r="M433">
        <v>0.1242196626173937</v>
      </c>
      <c r="N433">
        <v>-0.76852836207606334</v>
      </c>
      <c r="O433">
        <v>3.6431802113847889E-2</v>
      </c>
      <c r="P433" s="3" t="s">
        <v>726</v>
      </c>
    </row>
    <row r="434" spans="1:16" x14ac:dyDescent="0.35">
      <c r="A434" s="23" t="s">
        <v>627</v>
      </c>
      <c r="B434" s="23" t="s">
        <v>108</v>
      </c>
      <c r="C434" s="23" t="s">
        <v>108</v>
      </c>
      <c r="D434" s="23" t="s">
        <v>384</v>
      </c>
      <c r="E434" s="13">
        <v>17.471470152620203</v>
      </c>
      <c r="F434" s="13">
        <v>328</v>
      </c>
      <c r="G434" s="13">
        <v>2.5158738437116792</v>
      </c>
      <c r="H434" s="13">
        <v>8.1847673103969232E-2</v>
      </c>
      <c r="I434" s="99">
        <v>12</v>
      </c>
      <c r="J434" s="13">
        <v>1.0791812460476249</v>
      </c>
      <c r="K434" s="13">
        <f t="shared" si="7"/>
        <v>-1.6150043903238085</v>
      </c>
      <c r="L434" s="3" t="s">
        <v>431</v>
      </c>
      <c r="M434">
        <v>0.1242196626173937</v>
      </c>
      <c r="N434">
        <v>-0.76852836207606334</v>
      </c>
      <c r="O434">
        <v>3.6431802113847889E-2</v>
      </c>
      <c r="P434" s="3" t="s">
        <v>726</v>
      </c>
    </row>
    <row r="435" spans="1:16" x14ac:dyDescent="0.35">
      <c r="A435" s="23" t="s">
        <v>628</v>
      </c>
      <c r="B435" s="23" t="s">
        <v>108</v>
      </c>
      <c r="C435" s="23" t="s">
        <v>108</v>
      </c>
      <c r="D435" s="23" t="s">
        <v>384</v>
      </c>
      <c r="E435" s="13">
        <v>22.690344790812528</v>
      </c>
      <c r="F435" s="13">
        <v>400</v>
      </c>
      <c r="G435" s="13">
        <v>2.6020599913279625</v>
      </c>
      <c r="H435" s="13">
        <v>0.16803382072025252</v>
      </c>
      <c r="I435" s="99">
        <v>12</v>
      </c>
      <c r="J435" s="13">
        <v>1.0791812460476249</v>
      </c>
      <c r="K435" s="13">
        <f t="shared" si="7"/>
        <v>-1.6150043903238085</v>
      </c>
      <c r="L435" s="3" t="s">
        <v>431</v>
      </c>
      <c r="M435">
        <v>0.1242196626173937</v>
      </c>
      <c r="N435">
        <v>-0.76852836207606334</v>
      </c>
      <c r="O435">
        <v>3.6431802113847889E-2</v>
      </c>
      <c r="P435" s="3" t="s">
        <v>726</v>
      </c>
    </row>
    <row r="436" spans="1:16" x14ac:dyDescent="0.35">
      <c r="A436" s="23" t="s">
        <v>629</v>
      </c>
      <c r="B436" s="23" t="s">
        <v>108</v>
      </c>
      <c r="C436" s="23" t="s">
        <v>108</v>
      </c>
      <c r="D436" s="23" t="s">
        <v>384</v>
      </c>
      <c r="E436" s="13">
        <v>20.349711851328451</v>
      </c>
      <c r="F436" s="13">
        <v>367</v>
      </c>
      <c r="G436" s="13">
        <v>2.5646660642520893</v>
      </c>
      <c r="H436" s="13">
        <v>0.13063989364437933</v>
      </c>
      <c r="I436" s="99">
        <v>12</v>
      </c>
      <c r="J436" s="13">
        <v>1.0791812460476249</v>
      </c>
      <c r="K436" s="13">
        <f t="shared" si="7"/>
        <v>-1.6150043903238085</v>
      </c>
      <c r="L436" s="3" t="s">
        <v>431</v>
      </c>
      <c r="M436">
        <v>0.1242196626173937</v>
      </c>
      <c r="N436">
        <v>-0.76852836207606334</v>
      </c>
      <c r="O436">
        <v>3.6431802113847889E-2</v>
      </c>
      <c r="P436" s="3" t="s">
        <v>726</v>
      </c>
    </row>
    <row r="437" spans="1:16" x14ac:dyDescent="0.35">
      <c r="A437" s="23" t="s">
        <v>630</v>
      </c>
      <c r="B437" s="23" t="s">
        <v>108</v>
      </c>
      <c r="C437" s="23" t="s">
        <v>108</v>
      </c>
      <c r="D437" s="23" t="s">
        <v>384</v>
      </c>
      <c r="E437" s="13">
        <v>21.753825502112566</v>
      </c>
      <c r="F437" s="13">
        <v>324</v>
      </c>
      <c r="G437" s="13">
        <v>2.510545010206612</v>
      </c>
      <c r="H437" s="13">
        <v>7.6518839598902044E-2</v>
      </c>
      <c r="I437" s="99">
        <v>12</v>
      </c>
      <c r="J437" s="13">
        <v>1.0791812460476249</v>
      </c>
      <c r="K437" s="13">
        <f t="shared" si="7"/>
        <v>-1.6150043903238085</v>
      </c>
      <c r="L437" s="3" t="s">
        <v>431</v>
      </c>
      <c r="M437">
        <v>0.1242196626173937</v>
      </c>
      <c r="N437">
        <v>-0.76852836207606334</v>
      </c>
      <c r="O437">
        <v>3.6431802113847889E-2</v>
      </c>
      <c r="P437" s="3" t="s">
        <v>726</v>
      </c>
    </row>
    <row r="438" spans="1:16" x14ac:dyDescent="0.35">
      <c r="A438" s="23">
        <v>156</v>
      </c>
      <c r="B438" s="23" t="s">
        <v>108</v>
      </c>
      <c r="C438" s="23" t="s">
        <v>108</v>
      </c>
      <c r="D438" s="23" t="s">
        <v>384</v>
      </c>
      <c r="E438" s="13">
        <v>23.524948190174012</v>
      </c>
      <c r="F438" s="13">
        <v>404</v>
      </c>
      <c r="G438" s="13">
        <v>2.6063813651106051</v>
      </c>
      <c r="H438" s="13">
        <v>0.17235519450289516</v>
      </c>
      <c r="I438" s="99">
        <v>12</v>
      </c>
      <c r="J438" s="13">
        <v>1.0791812460476249</v>
      </c>
      <c r="K438" s="13">
        <f t="shared" si="7"/>
        <v>-1.6150043903238085</v>
      </c>
      <c r="L438" s="3" t="s">
        <v>431</v>
      </c>
      <c r="M438">
        <v>0.1242196626173937</v>
      </c>
      <c r="N438">
        <v>-0.76852836207606334</v>
      </c>
      <c r="O438">
        <v>3.6431802113847889E-2</v>
      </c>
      <c r="P438" s="3" t="s">
        <v>726</v>
      </c>
    </row>
    <row r="439" spans="1:16" x14ac:dyDescent="0.35">
      <c r="A439" s="23" t="s">
        <v>631</v>
      </c>
      <c r="B439" s="23" t="s">
        <v>108</v>
      </c>
      <c r="C439" s="23" t="s">
        <v>108</v>
      </c>
      <c r="D439" s="23" t="s">
        <v>384</v>
      </c>
      <c r="E439" s="13">
        <v>19.475286800831437</v>
      </c>
      <c r="F439" s="13">
        <v>390</v>
      </c>
      <c r="G439" s="13">
        <v>2.5910646070264991</v>
      </c>
      <c r="H439" s="13">
        <v>0.15703843641878912</v>
      </c>
      <c r="I439" s="99">
        <v>12</v>
      </c>
      <c r="J439" s="13">
        <v>1.0791812460476249</v>
      </c>
      <c r="K439" s="13">
        <f t="shared" si="7"/>
        <v>-1.6150043903238085</v>
      </c>
      <c r="L439" s="3" t="s">
        <v>431</v>
      </c>
      <c r="M439">
        <v>0.1242196626173937</v>
      </c>
      <c r="N439">
        <v>-0.76852836207606334</v>
      </c>
      <c r="O439">
        <v>3.6431802113847889E-2</v>
      </c>
      <c r="P439" s="3" t="s">
        <v>726</v>
      </c>
    </row>
    <row r="440" spans="1:16" x14ac:dyDescent="0.35">
      <c r="A440" s="23" t="s">
        <v>632</v>
      </c>
      <c r="B440" s="23" t="s">
        <v>108</v>
      </c>
      <c r="C440" s="23" t="s">
        <v>108</v>
      </c>
      <c r="D440" s="23" t="s">
        <v>384</v>
      </c>
      <c r="E440" s="13">
        <v>21.122105458551694</v>
      </c>
      <c r="F440" s="13">
        <v>378</v>
      </c>
      <c r="G440" s="13">
        <v>2.5774917998372255</v>
      </c>
      <c r="H440" s="13">
        <v>0.14346562922951556</v>
      </c>
      <c r="I440" s="99">
        <v>12</v>
      </c>
      <c r="J440" s="13">
        <v>1.0791812460476249</v>
      </c>
      <c r="K440" s="13">
        <f t="shared" si="7"/>
        <v>-1.6150043903238085</v>
      </c>
      <c r="L440" s="3" t="s">
        <v>431</v>
      </c>
      <c r="M440">
        <v>0.1242196626173937</v>
      </c>
      <c r="N440">
        <v>-0.76852836207606334</v>
      </c>
      <c r="O440">
        <v>3.6431802113847889E-2</v>
      </c>
      <c r="P440" s="3" t="s">
        <v>726</v>
      </c>
    </row>
    <row r="441" spans="1:16" x14ac:dyDescent="0.35">
      <c r="A441" s="23" t="s">
        <v>633</v>
      </c>
      <c r="B441" s="23" t="s">
        <v>108</v>
      </c>
      <c r="C441" s="23" t="s">
        <v>108</v>
      </c>
      <c r="D441" s="23" t="s">
        <v>384</v>
      </c>
      <c r="E441" s="13">
        <v>18.223541362618121</v>
      </c>
      <c r="F441" s="13">
        <v>297</v>
      </c>
      <c r="G441" s="13">
        <v>2.4727564493172123</v>
      </c>
      <c r="H441" s="13">
        <v>3.8730278709502297E-2</v>
      </c>
      <c r="I441" s="99">
        <v>12</v>
      </c>
      <c r="J441" s="13">
        <v>1.0791812460476249</v>
      </c>
      <c r="K441" s="13">
        <f t="shared" si="7"/>
        <v>-1.6150043903238085</v>
      </c>
      <c r="L441" s="3" t="s">
        <v>431</v>
      </c>
      <c r="M441">
        <v>0.1242196626173937</v>
      </c>
      <c r="N441">
        <v>-0.76852836207606334</v>
      </c>
      <c r="O441">
        <v>3.6431802113847889E-2</v>
      </c>
      <c r="P441" s="3" t="s">
        <v>726</v>
      </c>
    </row>
    <row r="442" spans="1:16" x14ac:dyDescent="0.35">
      <c r="A442" s="23" t="s">
        <v>634</v>
      </c>
      <c r="B442" s="23" t="s">
        <v>108</v>
      </c>
      <c r="C442" s="23" t="s">
        <v>108</v>
      </c>
      <c r="D442" s="23" t="s">
        <v>384</v>
      </c>
      <c r="E442" s="13">
        <v>21.483676681498626</v>
      </c>
      <c r="F442" s="13">
        <v>369</v>
      </c>
      <c r="G442" s="13">
        <v>2.5670263661590602</v>
      </c>
      <c r="H442" s="13">
        <v>0.13300019555135023</v>
      </c>
      <c r="I442" s="99">
        <v>12</v>
      </c>
      <c r="J442" s="13">
        <v>1.0791812460476249</v>
      </c>
      <c r="K442" s="13">
        <f t="shared" si="7"/>
        <v>-1.6150043903238085</v>
      </c>
      <c r="L442" s="3" t="s">
        <v>431</v>
      </c>
      <c r="M442">
        <v>0.1242196626173937</v>
      </c>
      <c r="N442">
        <v>-0.76852836207606334</v>
      </c>
      <c r="O442">
        <v>3.6431802113847889E-2</v>
      </c>
      <c r="P442" s="3" t="s">
        <v>726</v>
      </c>
    </row>
    <row r="443" spans="1:16" x14ac:dyDescent="0.35">
      <c r="A443" s="23" t="s">
        <v>635</v>
      </c>
      <c r="B443" s="23" t="s">
        <v>108</v>
      </c>
      <c r="C443" s="23" t="s">
        <v>108</v>
      </c>
      <c r="D443" s="23" t="s">
        <v>384</v>
      </c>
      <c r="E443" s="13">
        <v>18.635351339919001</v>
      </c>
      <c r="F443" s="13">
        <v>436</v>
      </c>
      <c r="G443" s="13">
        <v>2.6394864892685859</v>
      </c>
      <c r="H443" s="13">
        <v>0.20546031866087588</v>
      </c>
      <c r="I443" s="99">
        <v>12</v>
      </c>
      <c r="J443" s="13">
        <v>1.0791812460476249</v>
      </c>
      <c r="K443" s="13">
        <f t="shared" si="7"/>
        <v>-1.6150043903238085</v>
      </c>
      <c r="L443" s="3" t="s">
        <v>431</v>
      </c>
      <c r="M443">
        <v>0.1242196626173937</v>
      </c>
      <c r="N443">
        <v>-0.76852836207606334</v>
      </c>
      <c r="O443">
        <v>3.6431802113847889E-2</v>
      </c>
      <c r="P443" s="3" t="s">
        <v>726</v>
      </c>
    </row>
    <row r="444" spans="1:16" x14ac:dyDescent="0.35">
      <c r="A444" s="23" t="s">
        <v>636</v>
      </c>
      <c r="B444" s="23" t="s">
        <v>108</v>
      </c>
      <c r="C444" s="23" t="s">
        <v>108</v>
      </c>
      <c r="D444" s="23" t="s">
        <v>384</v>
      </c>
      <c r="E444" s="13">
        <v>21.820724640209164</v>
      </c>
      <c r="F444" s="13">
        <v>360</v>
      </c>
      <c r="G444" s="13">
        <v>2.5563025007672873</v>
      </c>
      <c r="H444" s="13">
        <v>0.12227633015957728</v>
      </c>
      <c r="I444" s="99">
        <v>12</v>
      </c>
      <c r="J444" s="13">
        <v>1.0791812460476249</v>
      </c>
      <c r="K444" s="13">
        <f t="shared" si="7"/>
        <v>-1.6150043903238085</v>
      </c>
      <c r="L444" s="3" t="s">
        <v>431</v>
      </c>
      <c r="M444">
        <v>0.1242196626173937</v>
      </c>
      <c r="N444">
        <v>-0.76852836207606334</v>
      </c>
      <c r="O444">
        <v>3.6431802113847889E-2</v>
      </c>
      <c r="P444" s="3" t="s">
        <v>726</v>
      </c>
    </row>
    <row r="445" spans="1:16" x14ac:dyDescent="0.35">
      <c r="A445" s="23" t="s">
        <v>637</v>
      </c>
      <c r="B445" s="23" t="s">
        <v>108</v>
      </c>
      <c r="C445" s="23" t="s">
        <v>108</v>
      </c>
      <c r="D445" s="23" t="s">
        <v>384</v>
      </c>
      <c r="E445" s="13">
        <v>21.782214812892082</v>
      </c>
      <c r="F445" s="13">
        <v>470</v>
      </c>
      <c r="G445" s="13">
        <v>2.6720978579357175</v>
      </c>
      <c r="H445" s="13">
        <v>0.23807168732800754</v>
      </c>
      <c r="I445" s="99">
        <v>12</v>
      </c>
      <c r="J445" s="13">
        <v>1.0791812460476249</v>
      </c>
      <c r="K445" s="13">
        <f t="shared" si="7"/>
        <v>-1.6150043903238085</v>
      </c>
      <c r="L445" s="3" t="s">
        <v>431</v>
      </c>
      <c r="M445">
        <v>0.1242196626173937</v>
      </c>
      <c r="N445">
        <v>-0.76852836207606334</v>
      </c>
      <c r="O445">
        <v>3.6431802113847889E-2</v>
      </c>
      <c r="P445" s="3" t="s">
        <v>726</v>
      </c>
    </row>
    <row r="446" spans="1:16" x14ac:dyDescent="0.35">
      <c r="A446" s="23" t="s">
        <v>638</v>
      </c>
      <c r="B446" s="23" t="s">
        <v>108</v>
      </c>
      <c r="C446" s="23" t="s">
        <v>108</v>
      </c>
      <c r="D446" s="23" t="s">
        <v>384</v>
      </c>
      <c r="E446" s="13">
        <v>19.295729823435266</v>
      </c>
      <c r="F446" s="13">
        <v>352</v>
      </c>
      <c r="G446" s="13">
        <v>2.5465426634781312</v>
      </c>
      <c r="H446" s="13">
        <v>0.1125164928704212</v>
      </c>
      <c r="I446" s="99">
        <v>12</v>
      </c>
      <c r="J446" s="13">
        <v>1.0791812460476249</v>
      </c>
      <c r="K446" s="13">
        <f t="shared" si="7"/>
        <v>-1.6150043903238085</v>
      </c>
      <c r="L446" s="3" t="s">
        <v>431</v>
      </c>
      <c r="M446">
        <v>0.1242196626173937</v>
      </c>
      <c r="N446">
        <v>-0.76852836207606334</v>
      </c>
      <c r="O446">
        <v>3.6431802113847889E-2</v>
      </c>
      <c r="P446" s="3" t="s">
        <v>726</v>
      </c>
    </row>
    <row r="447" spans="1:16" x14ac:dyDescent="0.35">
      <c r="A447" s="23" t="s">
        <v>639</v>
      </c>
      <c r="B447" s="23" t="s">
        <v>108</v>
      </c>
      <c r="C447" s="23" t="s">
        <v>108</v>
      </c>
      <c r="D447" s="23" t="s">
        <v>384</v>
      </c>
      <c r="E447" s="13">
        <v>20.102293447800793</v>
      </c>
      <c r="F447" s="13">
        <v>340</v>
      </c>
      <c r="G447" s="13">
        <v>2.5314789170422549</v>
      </c>
      <c r="H447" s="13">
        <v>9.7452746434544935E-2</v>
      </c>
      <c r="I447" s="99">
        <v>12</v>
      </c>
      <c r="J447" s="13">
        <v>1.0791812460476249</v>
      </c>
      <c r="K447" s="13">
        <f t="shared" si="7"/>
        <v>-1.6150043903238085</v>
      </c>
      <c r="L447" s="3" t="s">
        <v>431</v>
      </c>
      <c r="M447">
        <v>0.1242196626173937</v>
      </c>
      <c r="N447">
        <v>-0.76852836207606334</v>
      </c>
      <c r="O447">
        <v>3.6431802113847889E-2</v>
      </c>
      <c r="P447" s="3" t="s">
        <v>726</v>
      </c>
    </row>
    <row r="448" spans="1:16" x14ac:dyDescent="0.35">
      <c r="A448" s="23">
        <v>127</v>
      </c>
      <c r="B448" s="23" t="s">
        <v>108</v>
      </c>
      <c r="C448" s="23" t="s">
        <v>108</v>
      </c>
      <c r="D448" s="23" t="s">
        <v>384</v>
      </c>
      <c r="E448" s="13">
        <v>20.523539168952141</v>
      </c>
      <c r="F448" s="13">
        <v>348</v>
      </c>
      <c r="G448" s="13">
        <v>2.5415792439465807</v>
      </c>
      <c r="H448" s="13">
        <v>0.10755307333887076</v>
      </c>
      <c r="I448" s="99">
        <v>12</v>
      </c>
      <c r="J448" s="13">
        <v>1.0791812460476249</v>
      </c>
      <c r="K448" s="13">
        <f t="shared" si="7"/>
        <v>-1.6150043903238085</v>
      </c>
      <c r="L448" s="3" t="s">
        <v>431</v>
      </c>
      <c r="M448">
        <v>0.1242196626173937</v>
      </c>
      <c r="N448">
        <v>-0.76852836207606334</v>
      </c>
      <c r="O448">
        <v>3.6431802113847889E-2</v>
      </c>
      <c r="P448" s="3" t="s">
        <v>726</v>
      </c>
    </row>
    <row r="449" spans="1:16" x14ac:dyDescent="0.35">
      <c r="A449" s="23">
        <v>139</v>
      </c>
      <c r="B449" s="23" t="s">
        <v>108</v>
      </c>
      <c r="C449" s="23" t="s">
        <v>108</v>
      </c>
      <c r="D449" s="23" t="s">
        <v>384</v>
      </c>
      <c r="E449" s="13">
        <v>18.749448736796953</v>
      </c>
      <c r="F449" s="13">
        <v>365</v>
      </c>
      <c r="G449" s="13">
        <v>2.5622928644564746</v>
      </c>
      <c r="H449" s="13">
        <v>0.12826669384876466</v>
      </c>
      <c r="I449" s="99">
        <v>12</v>
      </c>
      <c r="J449" s="13">
        <v>1.0791812460476249</v>
      </c>
      <c r="K449" s="13">
        <f t="shared" si="7"/>
        <v>-1.6150043903238085</v>
      </c>
      <c r="L449" s="3" t="s">
        <v>431</v>
      </c>
      <c r="M449">
        <v>0.1242196626173937</v>
      </c>
      <c r="N449">
        <v>-0.76852836207606334</v>
      </c>
      <c r="O449">
        <v>3.6431802113847889E-2</v>
      </c>
      <c r="P449" s="3" t="s">
        <v>726</v>
      </c>
    </row>
    <row r="450" spans="1:16" x14ac:dyDescent="0.35">
      <c r="A450" s="23" t="s">
        <v>640</v>
      </c>
      <c r="B450" s="23" t="s">
        <v>108</v>
      </c>
      <c r="C450" s="23" t="s">
        <v>108</v>
      </c>
      <c r="D450" s="23" t="s">
        <v>384</v>
      </c>
      <c r="E450" s="13">
        <v>23.180055209097045</v>
      </c>
      <c r="F450" s="13">
        <v>322</v>
      </c>
      <c r="G450" s="13">
        <v>2.5078558716958308</v>
      </c>
      <c r="H450" s="13">
        <v>7.3829701088120814E-2</v>
      </c>
      <c r="I450" s="99">
        <v>12</v>
      </c>
      <c r="J450" s="13">
        <v>1.0791812460476249</v>
      </c>
      <c r="K450" s="13">
        <f t="shared" si="7"/>
        <v>-1.6150043903238085</v>
      </c>
      <c r="L450" s="3" t="s">
        <v>431</v>
      </c>
      <c r="M450">
        <v>0.1242196626173937</v>
      </c>
      <c r="N450">
        <v>-0.76852836207606334</v>
      </c>
      <c r="O450">
        <v>3.6431802113847889E-2</v>
      </c>
      <c r="P450" s="3" t="s">
        <v>726</v>
      </c>
    </row>
    <row r="451" spans="1:16" x14ac:dyDescent="0.35">
      <c r="A451" s="23" t="s">
        <v>641</v>
      </c>
      <c r="B451" s="23" t="s">
        <v>108</v>
      </c>
      <c r="C451" s="23" t="s">
        <v>108</v>
      </c>
      <c r="D451" s="23" t="s">
        <v>384</v>
      </c>
      <c r="E451" s="13">
        <v>17.095627863459299</v>
      </c>
      <c r="F451" s="13">
        <v>388</v>
      </c>
      <c r="G451" s="13">
        <v>2.5888317255942073</v>
      </c>
      <c r="H451" s="13">
        <v>0.15480555498649728</v>
      </c>
      <c r="I451" s="99">
        <v>12</v>
      </c>
      <c r="J451" s="13">
        <v>1.0791812460476249</v>
      </c>
      <c r="K451" s="13">
        <f t="shared" ref="K451:K485" si="8">J451-AVERAGE(J:J)</f>
        <v>-1.6150043903238085</v>
      </c>
      <c r="L451" s="3" t="s">
        <v>431</v>
      </c>
      <c r="M451">
        <v>0.1242196626173937</v>
      </c>
      <c r="N451">
        <v>-0.76852836207606334</v>
      </c>
      <c r="O451">
        <v>3.6431802113847889E-2</v>
      </c>
      <c r="P451" s="3" t="s">
        <v>726</v>
      </c>
    </row>
    <row r="452" spans="1:16" x14ac:dyDescent="0.35">
      <c r="A452" s="23" t="s">
        <v>642</v>
      </c>
      <c r="B452" s="23" t="s">
        <v>108</v>
      </c>
      <c r="C452" s="23" t="s">
        <v>108</v>
      </c>
      <c r="D452" s="23" t="s">
        <v>384</v>
      </c>
      <c r="E452" s="13">
        <v>22.16482536039463</v>
      </c>
      <c r="F452" s="13">
        <v>380</v>
      </c>
      <c r="G452" s="13">
        <v>2.5797835966168101</v>
      </c>
      <c r="H452" s="13">
        <v>0.14575742600910013</v>
      </c>
      <c r="I452" s="99">
        <v>12</v>
      </c>
      <c r="J452" s="13">
        <v>1.0791812460476249</v>
      </c>
      <c r="K452" s="13">
        <f t="shared" si="8"/>
        <v>-1.6150043903238085</v>
      </c>
      <c r="L452" s="3" t="s">
        <v>431</v>
      </c>
      <c r="M452">
        <v>0.1242196626173937</v>
      </c>
      <c r="N452">
        <v>-0.76852836207606334</v>
      </c>
      <c r="O452">
        <v>3.6431802113847889E-2</v>
      </c>
      <c r="P452" s="3" t="s">
        <v>726</v>
      </c>
    </row>
    <row r="453" spans="1:16" x14ac:dyDescent="0.35">
      <c r="A453" s="23" t="s">
        <v>643</v>
      </c>
      <c r="B453" s="23" t="s">
        <v>108</v>
      </c>
      <c r="C453" s="23" t="s">
        <v>108</v>
      </c>
      <c r="D453" s="23" t="s">
        <v>384</v>
      </c>
      <c r="E453" s="13">
        <v>19.859188204288067</v>
      </c>
      <c r="F453" s="13">
        <v>308</v>
      </c>
      <c r="G453" s="13">
        <v>2.4885507165004443</v>
      </c>
      <c r="H453" s="13">
        <v>5.4524545892734366E-2</v>
      </c>
      <c r="I453" s="99">
        <v>12</v>
      </c>
      <c r="J453" s="13">
        <v>1.0791812460476249</v>
      </c>
      <c r="K453" s="13">
        <f t="shared" si="8"/>
        <v>-1.6150043903238085</v>
      </c>
      <c r="L453" s="3" t="s">
        <v>431</v>
      </c>
      <c r="M453">
        <v>0.1242196626173937</v>
      </c>
      <c r="N453">
        <v>-0.76852836207606334</v>
      </c>
      <c r="O453">
        <v>3.6431802113847889E-2</v>
      </c>
      <c r="P453" s="3" t="s">
        <v>726</v>
      </c>
    </row>
    <row r="454" spans="1:16" x14ac:dyDescent="0.35">
      <c r="A454" s="23" t="s">
        <v>644</v>
      </c>
      <c r="B454" s="23" t="s">
        <v>108</v>
      </c>
      <c r="C454" s="23" t="s">
        <v>108</v>
      </c>
      <c r="D454" s="23" t="s">
        <v>384</v>
      </c>
      <c r="E454" s="13">
        <v>18.835120163643261</v>
      </c>
      <c r="F454" s="13">
        <v>361</v>
      </c>
      <c r="G454" s="13">
        <v>2.5575072019056577</v>
      </c>
      <c r="H454" s="13">
        <v>0.12348103129794774</v>
      </c>
      <c r="I454" s="99">
        <v>12</v>
      </c>
      <c r="J454" s="13">
        <v>1.0791812460476249</v>
      </c>
      <c r="K454" s="13">
        <f t="shared" si="8"/>
        <v>-1.6150043903238085</v>
      </c>
      <c r="L454" s="3" t="s">
        <v>431</v>
      </c>
      <c r="M454">
        <v>0.1242196626173937</v>
      </c>
      <c r="N454">
        <v>-0.76852836207606334</v>
      </c>
      <c r="O454">
        <v>3.6431802113847889E-2</v>
      </c>
      <c r="P454" s="3" t="s">
        <v>726</v>
      </c>
    </row>
    <row r="455" spans="1:16" x14ac:dyDescent="0.35">
      <c r="A455" s="23" t="s">
        <v>645</v>
      </c>
      <c r="B455" s="23" t="s">
        <v>108</v>
      </c>
      <c r="C455" s="23" t="s">
        <v>108</v>
      </c>
      <c r="D455" s="23" t="s">
        <v>384</v>
      </c>
      <c r="E455" s="13">
        <v>22.376468788370492</v>
      </c>
      <c r="F455" s="13">
        <v>461</v>
      </c>
      <c r="G455" s="13">
        <v>2.663700925389648</v>
      </c>
      <c r="H455" s="13">
        <v>0.229674754781938</v>
      </c>
      <c r="I455" s="99">
        <v>12</v>
      </c>
      <c r="J455" s="13">
        <v>1.0791812460476249</v>
      </c>
      <c r="K455" s="13">
        <f t="shared" si="8"/>
        <v>-1.6150043903238085</v>
      </c>
      <c r="L455" s="3" t="s">
        <v>431</v>
      </c>
      <c r="M455">
        <v>0.1242196626173937</v>
      </c>
      <c r="N455">
        <v>-0.76852836207606334</v>
      </c>
      <c r="O455">
        <v>3.6431802113847889E-2</v>
      </c>
      <c r="P455" s="3" t="s">
        <v>726</v>
      </c>
    </row>
    <row r="456" spans="1:16" x14ac:dyDescent="0.35">
      <c r="A456" s="23" t="s">
        <v>646</v>
      </c>
      <c r="B456" s="23" t="s">
        <v>108</v>
      </c>
      <c r="C456" s="23" t="s">
        <v>108</v>
      </c>
      <c r="D456" s="23" t="s">
        <v>384</v>
      </c>
      <c r="E456" s="13">
        <v>17.716291843479706</v>
      </c>
      <c r="F456" s="13">
        <v>361</v>
      </c>
      <c r="G456" s="13">
        <v>2.5575072019056577</v>
      </c>
      <c r="H456" s="13">
        <v>0.12348103129794774</v>
      </c>
      <c r="I456" s="99">
        <v>12</v>
      </c>
      <c r="J456" s="13">
        <v>1.0791812460476249</v>
      </c>
      <c r="K456" s="13">
        <f t="shared" si="8"/>
        <v>-1.6150043903238085</v>
      </c>
      <c r="L456" s="3" t="s">
        <v>431</v>
      </c>
      <c r="M456">
        <v>0.1242196626173937</v>
      </c>
      <c r="N456">
        <v>-0.76852836207606334</v>
      </c>
      <c r="O456">
        <v>3.6431802113847889E-2</v>
      </c>
      <c r="P456" s="3" t="s">
        <v>726</v>
      </c>
    </row>
    <row r="457" spans="1:16" x14ac:dyDescent="0.35">
      <c r="A457" s="23" t="s">
        <v>647</v>
      </c>
      <c r="B457" s="23" t="s">
        <v>108</v>
      </c>
      <c r="C457" s="23" t="s">
        <v>108</v>
      </c>
      <c r="D457" s="23" t="s">
        <v>384</v>
      </c>
      <c r="E457" s="13">
        <v>17.222797616647814</v>
      </c>
      <c r="F457" s="13">
        <v>401</v>
      </c>
      <c r="G457" s="13">
        <v>2.6031443726201822</v>
      </c>
      <c r="H457" s="13">
        <v>0.16911820201247219</v>
      </c>
      <c r="I457" s="99">
        <v>12</v>
      </c>
      <c r="J457" s="13">
        <v>1.0791812460476249</v>
      </c>
      <c r="K457" s="13">
        <f t="shared" si="8"/>
        <v>-1.6150043903238085</v>
      </c>
      <c r="L457" s="3" t="s">
        <v>431</v>
      </c>
      <c r="M457">
        <v>0.1242196626173937</v>
      </c>
      <c r="N457">
        <v>-0.76852836207606334</v>
      </c>
      <c r="O457">
        <v>3.6431802113847889E-2</v>
      </c>
      <c r="P457" s="3" t="s">
        <v>726</v>
      </c>
    </row>
    <row r="458" spans="1:16" x14ac:dyDescent="0.35">
      <c r="A458" s="23" t="s">
        <v>648</v>
      </c>
      <c r="B458" s="23" t="s">
        <v>108</v>
      </c>
      <c r="C458" s="23" t="s">
        <v>108</v>
      </c>
      <c r="D458" s="23" t="s">
        <v>384</v>
      </c>
      <c r="E458" s="13">
        <v>17.963268964540667</v>
      </c>
      <c r="F458" s="13">
        <v>257</v>
      </c>
      <c r="G458" s="13">
        <v>2.4099331233312946</v>
      </c>
      <c r="H458" s="13">
        <v>-2.4093047276415369E-2</v>
      </c>
      <c r="I458" s="99">
        <v>12</v>
      </c>
      <c r="J458" s="13">
        <v>1.0791812460476249</v>
      </c>
      <c r="K458" s="13">
        <f t="shared" si="8"/>
        <v>-1.6150043903238085</v>
      </c>
      <c r="L458" s="3" t="s">
        <v>431</v>
      </c>
      <c r="M458">
        <v>0.1242196626173937</v>
      </c>
      <c r="N458">
        <v>-0.76852836207606334</v>
      </c>
      <c r="O458">
        <v>3.6431802113847889E-2</v>
      </c>
      <c r="P458" s="3" t="s">
        <v>726</v>
      </c>
    </row>
    <row r="459" spans="1:16" x14ac:dyDescent="0.35">
      <c r="A459" s="23" t="s">
        <v>649</v>
      </c>
      <c r="B459" s="23" t="s">
        <v>108</v>
      </c>
      <c r="C459" s="23" t="s">
        <v>108</v>
      </c>
      <c r="D459" s="23" t="s">
        <v>384</v>
      </c>
      <c r="E459" s="13">
        <v>18.264893118476223</v>
      </c>
      <c r="F459" s="13">
        <v>321</v>
      </c>
      <c r="G459" s="13">
        <v>2.5065050324048719</v>
      </c>
      <c r="H459" s="13">
        <v>7.2478861797161898E-2</v>
      </c>
      <c r="I459" s="99">
        <v>12</v>
      </c>
      <c r="J459" s="13">
        <v>1.0791812460476249</v>
      </c>
      <c r="K459" s="13">
        <f t="shared" si="8"/>
        <v>-1.6150043903238085</v>
      </c>
      <c r="L459" s="3" t="s">
        <v>431</v>
      </c>
      <c r="M459">
        <v>0.1242196626173937</v>
      </c>
      <c r="N459">
        <v>-0.76852836207606334</v>
      </c>
      <c r="O459">
        <v>3.6431802113847889E-2</v>
      </c>
      <c r="P459" s="3" t="s">
        <v>726</v>
      </c>
    </row>
    <row r="460" spans="1:16" x14ac:dyDescent="0.35">
      <c r="A460" s="23">
        <v>618</v>
      </c>
      <c r="B460" s="23" t="s">
        <v>108</v>
      </c>
      <c r="C460" s="23" t="s">
        <v>108</v>
      </c>
      <c r="D460" s="23" t="s">
        <v>384</v>
      </c>
      <c r="E460" s="13">
        <v>18.4869011877833</v>
      </c>
      <c r="F460" s="13">
        <v>374</v>
      </c>
      <c r="G460" s="13">
        <v>2.5728716022004803</v>
      </c>
      <c r="H460" s="13">
        <v>0.1388454315927703</v>
      </c>
      <c r="I460" s="99">
        <v>12</v>
      </c>
      <c r="J460" s="13">
        <v>1.0791812460476249</v>
      </c>
      <c r="K460" s="13">
        <f t="shared" si="8"/>
        <v>-1.6150043903238085</v>
      </c>
      <c r="L460" s="3" t="s">
        <v>431</v>
      </c>
      <c r="M460">
        <v>0.1242196626173937</v>
      </c>
      <c r="N460">
        <v>-0.76852836207606334</v>
      </c>
      <c r="O460">
        <v>3.6431802113847889E-2</v>
      </c>
      <c r="P460" s="3" t="s">
        <v>726</v>
      </c>
    </row>
    <row r="461" spans="1:16" x14ac:dyDescent="0.35">
      <c r="A461" s="23" t="s">
        <v>650</v>
      </c>
      <c r="B461" s="23" t="s">
        <v>108</v>
      </c>
      <c r="C461" s="23" t="s">
        <v>108</v>
      </c>
      <c r="D461" s="23" t="s">
        <v>384</v>
      </c>
      <c r="E461" s="13">
        <v>18.357570520860655</v>
      </c>
      <c r="F461" s="13">
        <v>343</v>
      </c>
      <c r="G461" s="13">
        <v>2.5352941200427703</v>
      </c>
      <c r="H461" s="13">
        <v>0.10126794943506034</v>
      </c>
      <c r="I461" s="99">
        <v>12</v>
      </c>
      <c r="J461" s="13">
        <v>1.0791812460476249</v>
      </c>
      <c r="K461" s="13">
        <f t="shared" si="8"/>
        <v>-1.6150043903238085</v>
      </c>
      <c r="L461" s="3" t="s">
        <v>431</v>
      </c>
      <c r="M461">
        <v>0.1242196626173937</v>
      </c>
      <c r="N461">
        <v>-0.76852836207606334</v>
      </c>
      <c r="O461">
        <v>3.6431802113847889E-2</v>
      </c>
      <c r="P461" s="3" t="s">
        <v>726</v>
      </c>
    </row>
    <row r="462" spans="1:16" x14ac:dyDescent="0.35">
      <c r="A462" s="23" t="s">
        <v>651</v>
      </c>
      <c r="B462" s="23" t="s">
        <v>108</v>
      </c>
      <c r="C462" s="23" t="s">
        <v>108</v>
      </c>
      <c r="D462" s="23" t="s">
        <v>384</v>
      </c>
      <c r="E462" s="13">
        <v>22.800202982299187</v>
      </c>
      <c r="F462" s="13">
        <v>316</v>
      </c>
      <c r="G462" s="13">
        <v>2.4996870826184039</v>
      </c>
      <c r="H462" s="13">
        <v>6.5660912010693906E-2</v>
      </c>
      <c r="I462" s="99">
        <v>12</v>
      </c>
      <c r="J462" s="13">
        <v>1.0791812460476249</v>
      </c>
      <c r="K462" s="13">
        <f t="shared" si="8"/>
        <v>-1.6150043903238085</v>
      </c>
      <c r="L462" s="3" t="s">
        <v>431</v>
      </c>
      <c r="M462">
        <v>0.1242196626173937</v>
      </c>
      <c r="N462">
        <v>-0.76852836207606334</v>
      </c>
      <c r="O462">
        <v>3.6431802113847889E-2</v>
      </c>
      <c r="P462" s="3" t="s">
        <v>726</v>
      </c>
    </row>
    <row r="463" spans="1:16" x14ac:dyDescent="0.35">
      <c r="A463" s="23" t="s">
        <v>652</v>
      </c>
      <c r="B463" s="23" t="s">
        <v>108</v>
      </c>
      <c r="C463" s="23" t="s">
        <v>108</v>
      </c>
      <c r="D463" s="23" t="s">
        <v>384</v>
      </c>
      <c r="E463" s="13">
        <v>18.501497190092557</v>
      </c>
      <c r="F463" s="13">
        <v>349</v>
      </c>
      <c r="G463" s="13">
        <v>2.5428254269591797</v>
      </c>
      <c r="H463" s="13">
        <v>0.1087992563514697</v>
      </c>
      <c r="I463" s="99">
        <v>12</v>
      </c>
      <c r="J463" s="13">
        <v>1.0791812460476249</v>
      </c>
      <c r="K463" s="13">
        <f t="shared" si="8"/>
        <v>-1.6150043903238085</v>
      </c>
      <c r="L463" s="3" t="s">
        <v>431</v>
      </c>
      <c r="M463">
        <v>0.1242196626173937</v>
      </c>
      <c r="N463">
        <v>-0.76852836207606334</v>
      </c>
      <c r="O463">
        <v>3.6431802113847889E-2</v>
      </c>
      <c r="P463" s="3" t="s">
        <v>726</v>
      </c>
    </row>
    <row r="464" spans="1:16" x14ac:dyDescent="0.35">
      <c r="A464" s="23" t="s">
        <v>653</v>
      </c>
      <c r="B464" s="23" t="s">
        <v>108</v>
      </c>
      <c r="C464" s="23" t="s">
        <v>108</v>
      </c>
      <c r="D464" s="23" t="s">
        <v>384</v>
      </c>
      <c r="F464" s="13">
        <v>320</v>
      </c>
      <c r="G464" s="13">
        <v>2.5051499783199058</v>
      </c>
      <c r="H464" s="13">
        <v>7.1123807712195841E-2</v>
      </c>
      <c r="I464" s="99">
        <v>12</v>
      </c>
      <c r="J464" s="13">
        <v>1.0791812460476249</v>
      </c>
      <c r="K464" s="13">
        <f t="shared" si="8"/>
        <v>-1.6150043903238085</v>
      </c>
      <c r="L464" s="3" t="s">
        <v>431</v>
      </c>
      <c r="M464">
        <v>0.1242196626173937</v>
      </c>
      <c r="N464">
        <v>-0.76852836207606334</v>
      </c>
      <c r="O464">
        <v>3.6431802113847889E-2</v>
      </c>
      <c r="P464" s="3" t="s">
        <v>726</v>
      </c>
    </row>
    <row r="465" spans="1:16" x14ac:dyDescent="0.35">
      <c r="A465" s="23">
        <v>35</v>
      </c>
      <c r="B465" s="23" t="s">
        <v>108</v>
      </c>
      <c r="C465" s="23" t="s">
        <v>108</v>
      </c>
      <c r="D465" s="23" t="s">
        <v>384</v>
      </c>
      <c r="E465" s="13">
        <v>18.873503525731113</v>
      </c>
      <c r="F465" s="13">
        <v>466</v>
      </c>
      <c r="G465" s="13">
        <v>2.6683859166900001</v>
      </c>
      <c r="H465" s="13">
        <v>0.23435974608229015</v>
      </c>
      <c r="I465" s="99">
        <v>12</v>
      </c>
      <c r="J465" s="13">
        <v>1.0791812460476249</v>
      </c>
      <c r="K465" s="13">
        <f t="shared" si="8"/>
        <v>-1.6150043903238085</v>
      </c>
      <c r="L465" s="3" t="s">
        <v>431</v>
      </c>
      <c r="M465">
        <v>0.1242196626173937</v>
      </c>
      <c r="N465">
        <v>-0.76852836207606334</v>
      </c>
      <c r="O465">
        <v>3.6431802113847889E-2</v>
      </c>
      <c r="P465" s="3" t="s">
        <v>726</v>
      </c>
    </row>
    <row r="466" spans="1:16" x14ac:dyDescent="0.35">
      <c r="A466" s="23" t="s">
        <v>654</v>
      </c>
      <c r="B466" s="23" t="s">
        <v>108</v>
      </c>
      <c r="C466" s="23" t="s">
        <v>108</v>
      </c>
      <c r="D466" s="23" t="s">
        <v>384</v>
      </c>
      <c r="E466" s="13">
        <v>20.315590174028724</v>
      </c>
      <c r="F466" s="13">
        <v>387</v>
      </c>
      <c r="G466" s="13">
        <v>2.5877109650189114</v>
      </c>
      <c r="H466" s="13">
        <v>0.15368479441120142</v>
      </c>
      <c r="I466" s="99">
        <v>12</v>
      </c>
      <c r="J466" s="13">
        <v>1.0791812460476249</v>
      </c>
      <c r="K466" s="13">
        <f t="shared" si="8"/>
        <v>-1.6150043903238085</v>
      </c>
      <c r="L466" s="3" t="s">
        <v>431</v>
      </c>
      <c r="M466">
        <v>0.1242196626173937</v>
      </c>
      <c r="N466">
        <v>-0.76852836207606334</v>
      </c>
      <c r="O466">
        <v>3.6431802113847889E-2</v>
      </c>
      <c r="P466" s="3" t="s">
        <v>726</v>
      </c>
    </row>
    <row r="467" spans="1:16" x14ac:dyDescent="0.35">
      <c r="A467" s="23">
        <v>19</v>
      </c>
      <c r="B467" s="23" t="s">
        <v>108</v>
      </c>
      <c r="C467" s="23" t="s">
        <v>108</v>
      </c>
      <c r="D467" s="23" t="s">
        <v>384</v>
      </c>
      <c r="E467" s="13">
        <v>23.719465335192432</v>
      </c>
      <c r="F467" s="13">
        <v>330</v>
      </c>
      <c r="G467" s="13">
        <v>2.5185139398778875</v>
      </c>
      <c r="H467" s="13">
        <v>8.4487769270177537E-2</v>
      </c>
      <c r="I467" s="99">
        <v>12</v>
      </c>
      <c r="J467" s="13">
        <v>1.0791812460476249</v>
      </c>
      <c r="K467" s="13">
        <f t="shared" si="8"/>
        <v>-1.6150043903238085</v>
      </c>
      <c r="L467" s="3" t="s">
        <v>431</v>
      </c>
      <c r="M467">
        <v>0.1242196626173937</v>
      </c>
      <c r="N467">
        <v>-0.76852836207606334</v>
      </c>
      <c r="O467">
        <v>3.6431802113847889E-2</v>
      </c>
      <c r="P467" s="3" t="s">
        <v>726</v>
      </c>
    </row>
    <row r="468" spans="1:16" x14ac:dyDescent="0.35">
      <c r="A468" s="23" t="s">
        <v>655</v>
      </c>
      <c r="B468" s="23" t="s">
        <v>108</v>
      </c>
      <c r="C468" s="23" t="s">
        <v>108</v>
      </c>
      <c r="D468" s="23" t="s">
        <v>384</v>
      </c>
      <c r="E468" s="13">
        <v>17.754456016921878</v>
      </c>
      <c r="F468" s="13">
        <v>340</v>
      </c>
      <c r="G468" s="13">
        <v>2.5314789170422549</v>
      </c>
      <c r="H468" s="13">
        <v>9.7452746434544935E-2</v>
      </c>
      <c r="I468" s="99">
        <v>12</v>
      </c>
      <c r="J468" s="13">
        <v>1.0791812460476249</v>
      </c>
      <c r="K468" s="13">
        <f t="shared" si="8"/>
        <v>-1.6150043903238085</v>
      </c>
      <c r="L468" s="3" t="s">
        <v>431</v>
      </c>
      <c r="M468">
        <v>0.1242196626173937</v>
      </c>
      <c r="N468">
        <v>-0.76852836207606334</v>
      </c>
      <c r="O468">
        <v>3.6431802113847889E-2</v>
      </c>
      <c r="P468" s="3" t="s">
        <v>726</v>
      </c>
    </row>
    <row r="469" spans="1:16" x14ac:dyDescent="0.35">
      <c r="A469" s="23">
        <v>1008</v>
      </c>
      <c r="B469" s="23" t="s">
        <v>108</v>
      </c>
      <c r="C469" s="23" t="s">
        <v>108</v>
      </c>
      <c r="D469" s="23" t="s">
        <v>384</v>
      </c>
      <c r="E469" s="13">
        <v>19.077719625312103</v>
      </c>
      <c r="F469" s="13">
        <v>418</v>
      </c>
      <c r="G469" s="13">
        <v>2.621176281775035</v>
      </c>
      <c r="H469" s="13">
        <v>0.18715011116732505</v>
      </c>
      <c r="I469" s="99">
        <v>12</v>
      </c>
      <c r="J469" s="13">
        <v>1.0791812460476249</v>
      </c>
      <c r="K469" s="13">
        <f t="shared" si="8"/>
        <v>-1.6150043903238085</v>
      </c>
      <c r="L469" s="3" t="s">
        <v>431</v>
      </c>
      <c r="M469">
        <v>0.1242196626173937</v>
      </c>
      <c r="N469">
        <v>-0.76852836207606334</v>
      </c>
      <c r="O469">
        <v>3.6431802113847889E-2</v>
      </c>
      <c r="P469" s="3" t="s">
        <v>726</v>
      </c>
    </row>
    <row r="470" spans="1:16" x14ac:dyDescent="0.35">
      <c r="A470" s="23" t="s">
        <v>656</v>
      </c>
      <c r="B470" s="23" t="s">
        <v>108</v>
      </c>
      <c r="C470" s="23" t="s">
        <v>108</v>
      </c>
      <c r="D470" s="23" t="s">
        <v>384</v>
      </c>
      <c r="E470" s="13">
        <v>20.666864265727046</v>
      </c>
      <c r="F470" s="13">
        <v>330</v>
      </c>
      <c r="G470" s="13">
        <v>2.5185139398778875</v>
      </c>
      <c r="H470" s="13">
        <v>8.4487769270177537E-2</v>
      </c>
      <c r="I470" s="99">
        <v>12</v>
      </c>
      <c r="J470" s="13">
        <v>1.0791812460476249</v>
      </c>
      <c r="K470" s="13">
        <f t="shared" si="8"/>
        <v>-1.6150043903238085</v>
      </c>
      <c r="L470" s="3" t="s">
        <v>431</v>
      </c>
      <c r="M470">
        <v>0.1242196626173937</v>
      </c>
      <c r="N470">
        <v>-0.76852836207606334</v>
      </c>
      <c r="O470">
        <v>3.6431802113847889E-2</v>
      </c>
      <c r="P470" s="3" t="s">
        <v>726</v>
      </c>
    </row>
    <row r="471" spans="1:16" x14ac:dyDescent="0.35">
      <c r="A471" s="23" t="s">
        <v>657</v>
      </c>
      <c r="B471" s="23" t="s">
        <v>108</v>
      </c>
      <c r="C471" s="23" t="s">
        <v>108</v>
      </c>
      <c r="D471" s="23" t="s">
        <v>384</v>
      </c>
      <c r="E471" s="13">
        <v>25.931907075380174</v>
      </c>
      <c r="F471" s="13">
        <v>396</v>
      </c>
      <c r="G471" s="13">
        <v>2.5976951859255122</v>
      </c>
      <c r="H471" s="13">
        <v>0.1636690153178022</v>
      </c>
      <c r="I471" s="99">
        <v>12</v>
      </c>
      <c r="J471" s="13">
        <v>1.0791812460476249</v>
      </c>
      <c r="K471" s="13">
        <f t="shared" si="8"/>
        <v>-1.6150043903238085</v>
      </c>
      <c r="L471" s="3" t="s">
        <v>431</v>
      </c>
      <c r="M471">
        <v>0.1242196626173937</v>
      </c>
      <c r="N471">
        <v>-0.76852836207606334</v>
      </c>
      <c r="O471">
        <v>3.6431802113847889E-2</v>
      </c>
      <c r="P471" s="3" t="s">
        <v>726</v>
      </c>
    </row>
    <row r="472" spans="1:16" x14ac:dyDescent="0.35">
      <c r="A472" s="23" t="s">
        <v>658</v>
      </c>
      <c r="B472" s="23" t="s">
        <v>108</v>
      </c>
      <c r="C472" s="23" t="s">
        <v>108</v>
      </c>
      <c r="D472" s="23" t="s">
        <v>384</v>
      </c>
      <c r="E472" s="13">
        <v>20.28167019165862</v>
      </c>
      <c r="F472" s="13">
        <v>345</v>
      </c>
      <c r="G472" s="13">
        <v>2.537819095073274</v>
      </c>
      <c r="H472" s="13">
        <v>0.10379292446556398</v>
      </c>
      <c r="I472" s="99">
        <v>12</v>
      </c>
      <c r="J472" s="13">
        <v>1.0791812460476249</v>
      </c>
      <c r="K472" s="13">
        <f t="shared" si="8"/>
        <v>-1.6150043903238085</v>
      </c>
      <c r="L472" s="3" t="s">
        <v>431</v>
      </c>
      <c r="M472">
        <v>0.1242196626173937</v>
      </c>
      <c r="N472">
        <v>-0.76852836207606334</v>
      </c>
      <c r="O472">
        <v>3.6431802113847889E-2</v>
      </c>
      <c r="P472" s="3" t="s">
        <v>726</v>
      </c>
    </row>
    <row r="473" spans="1:16" x14ac:dyDescent="0.35">
      <c r="A473" s="23" t="s">
        <v>659</v>
      </c>
      <c r="B473" s="23" t="s">
        <v>108</v>
      </c>
      <c r="C473" s="23" t="s">
        <v>108</v>
      </c>
      <c r="D473" s="23" t="s">
        <v>384</v>
      </c>
      <c r="E473" s="13">
        <v>16.781776122103036</v>
      </c>
      <c r="F473" s="13">
        <v>300</v>
      </c>
      <c r="G473" s="13">
        <v>2.4771212547196626</v>
      </c>
      <c r="H473" s="13">
        <v>4.309508411195262E-2</v>
      </c>
      <c r="I473" s="99">
        <v>12</v>
      </c>
      <c r="J473" s="13">
        <v>1.0791812460476249</v>
      </c>
      <c r="K473" s="13">
        <f t="shared" si="8"/>
        <v>-1.6150043903238085</v>
      </c>
      <c r="L473" s="3" t="s">
        <v>431</v>
      </c>
      <c r="M473">
        <v>0.1242196626173937</v>
      </c>
      <c r="N473">
        <v>-0.76852836207606334</v>
      </c>
      <c r="O473">
        <v>3.6431802113847889E-2</v>
      </c>
      <c r="P473" s="3" t="s">
        <v>726</v>
      </c>
    </row>
    <row r="474" spans="1:16" x14ac:dyDescent="0.35">
      <c r="A474" s="23" t="s">
        <v>660</v>
      </c>
      <c r="B474" s="23" t="s">
        <v>108</v>
      </c>
      <c r="C474" s="23" t="s">
        <v>108</v>
      </c>
      <c r="D474" s="23" t="s">
        <v>384</v>
      </c>
      <c r="E474" s="13">
        <v>23.09152110770383</v>
      </c>
      <c r="F474" s="13">
        <v>369</v>
      </c>
      <c r="G474" s="13">
        <v>2.5670263661590602</v>
      </c>
      <c r="H474" s="13">
        <v>0.13300019555135023</v>
      </c>
      <c r="I474" s="99">
        <v>12</v>
      </c>
      <c r="J474" s="13">
        <v>1.0791812460476249</v>
      </c>
      <c r="K474" s="13">
        <f t="shared" si="8"/>
        <v>-1.6150043903238085</v>
      </c>
      <c r="L474" s="3" t="s">
        <v>431</v>
      </c>
      <c r="M474">
        <v>0.1242196626173937</v>
      </c>
      <c r="N474">
        <v>-0.76852836207606334</v>
      </c>
      <c r="O474">
        <v>3.6431802113847889E-2</v>
      </c>
      <c r="P474" s="3" t="s">
        <v>726</v>
      </c>
    </row>
    <row r="475" spans="1:16" x14ac:dyDescent="0.35">
      <c r="A475" s="23" t="s">
        <v>661</v>
      </c>
      <c r="B475" s="23" t="s">
        <v>108</v>
      </c>
      <c r="C475" s="23" t="s">
        <v>108</v>
      </c>
      <c r="D475" s="23" t="s">
        <v>384</v>
      </c>
      <c r="E475" s="13">
        <v>15.544038514095332</v>
      </c>
      <c r="F475" s="13">
        <v>346</v>
      </c>
      <c r="G475" s="13">
        <v>2.5390760987927767</v>
      </c>
      <c r="H475" s="13">
        <v>0.10504992818506675</v>
      </c>
      <c r="I475" s="99">
        <v>12</v>
      </c>
      <c r="J475" s="13">
        <v>1.0791812460476249</v>
      </c>
      <c r="K475" s="13">
        <f t="shared" si="8"/>
        <v>-1.6150043903238085</v>
      </c>
      <c r="L475" s="3" t="s">
        <v>431</v>
      </c>
      <c r="M475">
        <v>0.1242196626173937</v>
      </c>
      <c r="N475">
        <v>-0.76852836207606334</v>
      </c>
      <c r="O475">
        <v>3.6431802113847889E-2</v>
      </c>
      <c r="P475" s="3" t="s">
        <v>726</v>
      </c>
    </row>
    <row r="476" spans="1:16" x14ac:dyDescent="0.35">
      <c r="A476" s="23" t="s">
        <v>662</v>
      </c>
      <c r="B476" s="23" t="s">
        <v>108</v>
      </c>
      <c r="C476" s="23" t="s">
        <v>108</v>
      </c>
      <c r="D476" s="23" t="s">
        <v>384</v>
      </c>
      <c r="E476" s="13">
        <v>24.409396924791363</v>
      </c>
      <c r="F476" s="13">
        <v>374</v>
      </c>
      <c r="G476" s="13">
        <v>2.5728716022004803</v>
      </c>
      <c r="H476" s="13">
        <v>0.1388454315927703</v>
      </c>
      <c r="I476" s="99">
        <v>12</v>
      </c>
      <c r="J476" s="13">
        <v>1.0791812460476249</v>
      </c>
      <c r="K476" s="13">
        <f t="shared" si="8"/>
        <v>-1.6150043903238085</v>
      </c>
      <c r="L476" s="3" t="s">
        <v>431</v>
      </c>
      <c r="M476">
        <v>0.1242196626173937</v>
      </c>
      <c r="N476">
        <v>-0.76852836207606334</v>
      </c>
      <c r="O476">
        <v>3.6431802113847889E-2</v>
      </c>
      <c r="P476" s="3" t="s">
        <v>726</v>
      </c>
    </row>
    <row r="477" spans="1:16" x14ac:dyDescent="0.35">
      <c r="A477" s="23" t="s">
        <v>663</v>
      </c>
      <c r="B477" s="23" t="s">
        <v>108</v>
      </c>
      <c r="C477" s="23" t="s">
        <v>108</v>
      </c>
      <c r="D477" s="23" t="s">
        <v>384</v>
      </c>
      <c r="E477" s="13">
        <v>19.506198674564306</v>
      </c>
      <c r="F477" s="13">
        <v>333</v>
      </c>
      <c r="G477" s="13">
        <v>2.5224442335063197</v>
      </c>
      <c r="H477" s="13">
        <v>8.8418062898609762E-2</v>
      </c>
      <c r="I477" s="99">
        <v>12</v>
      </c>
      <c r="J477" s="13">
        <v>1.0791812460476249</v>
      </c>
      <c r="K477" s="13">
        <f t="shared" si="8"/>
        <v>-1.6150043903238085</v>
      </c>
      <c r="L477" s="3" t="s">
        <v>431</v>
      </c>
      <c r="M477">
        <v>0.1242196626173937</v>
      </c>
      <c r="N477">
        <v>-0.76852836207606334</v>
      </c>
      <c r="O477">
        <v>3.6431802113847889E-2</v>
      </c>
      <c r="P477" s="3" t="s">
        <v>726</v>
      </c>
    </row>
    <row r="478" spans="1:16" x14ac:dyDescent="0.35">
      <c r="A478" s="23" t="s">
        <v>664</v>
      </c>
      <c r="B478" s="23" t="s">
        <v>108</v>
      </c>
      <c r="C478" s="23" t="s">
        <v>108</v>
      </c>
      <c r="D478" s="23" t="s">
        <v>384</v>
      </c>
      <c r="E478" s="13">
        <v>25.587654888173645</v>
      </c>
      <c r="F478" s="13">
        <v>345</v>
      </c>
      <c r="G478" s="13">
        <v>2.537819095073274</v>
      </c>
      <c r="H478" s="13">
        <v>0.10379292446556398</v>
      </c>
      <c r="I478" s="99">
        <v>12</v>
      </c>
      <c r="J478" s="13">
        <v>1.0791812460476249</v>
      </c>
      <c r="K478" s="13">
        <f t="shared" si="8"/>
        <v>-1.6150043903238085</v>
      </c>
      <c r="L478" s="3" t="s">
        <v>431</v>
      </c>
      <c r="M478">
        <v>0.1242196626173937</v>
      </c>
      <c r="N478">
        <v>-0.76852836207606334</v>
      </c>
      <c r="O478">
        <v>3.6431802113847889E-2</v>
      </c>
      <c r="P478" s="3" t="s">
        <v>726</v>
      </c>
    </row>
    <row r="479" spans="1:16" x14ac:dyDescent="0.35">
      <c r="A479" s="23" t="s">
        <v>665</v>
      </c>
      <c r="B479" s="23" t="s">
        <v>108</v>
      </c>
      <c r="C479" s="23" t="s">
        <v>108</v>
      </c>
      <c r="D479" s="23" t="s">
        <v>384</v>
      </c>
      <c r="E479" s="13">
        <v>22.627793288166089</v>
      </c>
      <c r="F479" s="13">
        <v>423</v>
      </c>
      <c r="G479" s="13">
        <v>2.6263403673750423</v>
      </c>
      <c r="H479" s="13">
        <v>0.1923141967673323</v>
      </c>
      <c r="I479" s="99">
        <v>12</v>
      </c>
      <c r="J479" s="13">
        <v>1.0791812460476249</v>
      </c>
      <c r="K479" s="13">
        <f t="shared" si="8"/>
        <v>-1.6150043903238085</v>
      </c>
      <c r="L479" s="3" t="s">
        <v>431</v>
      </c>
      <c r="M479">
        <v>0.1242196626173937</v>
      </c>
      <c r="N479">
        <v>-0.76852836207606334</v>
      </c>
      <c r="O479">
        <v>3.6431802113847889E-2</v>
      </c>
      <c r="P479" s="3" t="s">
        <v>726</v>
      </c>
    </row>
    <row r="480" spans="1:16" x14ac:dyDescent="0.35">
      <c r="A480" s="23" t="s">
        <v>666</v>
      </c>
      <c r="B480" s="23" t="s">
        <v>108</v>
      </c>
      <c r="C480" s="23" t="s">
        <v>108</v>
      </c>
      <c r="D480" s="23" t="s">
        <v>384</v>
      </c>
      <c r="F480" s="13">
        <v>393</v>
      </c>
      <c r="G480" s="13">
        <v>2.5943925503754266</v>
      </c>
      <c r="H480" s="13">
        <v>0.16036637976771662</v>
      </c>
      <c r="I480" s="99">
        <v>12</v>
      </c>
      <c r="J480" s="13">
        <v>1.0791812460476249</v>
      </c>
      <c r="K480" s="13">
        <f t="shared" si="8"/>
        <v>-1.6150043903238085</v>
      </c>
      <c r="L480" s="3" t="s">
        <v>431</v>
      </c>
      <c r="M480">
        <v>0.1242196626173937</v>
      </c>
      <c r="N480">
        <v>-0.76852836207606334</v>
      </c>
      <c r="O480">
        <v>3.6431802113847889E-2</v>
      </c>
      <c r="P480" s="3" t="s">
        <v>726</v>
      </c>
    </row>
    <row r="481" spans="1:16" x14ac:dyDescent="0.35">
      <c r="A481" s="23">
        <v>102</v>
      </c>
      <c r="B481" s="23" t="s">
        <v>108</v>
      </c>
      <c r="C481" s="23" t="s">
        <v>108</v>
      </c>
      <c r="D481" s="23" t="s">
        <v>384</v>
      </c>
      <c r="E481" s="13">
        <v>16.961401201826025</v>
      </c>
      <c r="F481" s="13">
        <v>359</v>
      </c>
      <c r="G481" s="13">
        <v>2.5550944485783194</v>
      </c>
      <c r="H481" s="13">
        <v>0.12106827797060937</v>
      </c>
      <c r="I481" s="99">
        <v>12</v>
      </c>
      <c r="J481" s="13">
        <v>1.0791812460476249</v>
      </c>
      <c r="K481" s="13">
        <f t="shared" si="8"/>
        <v>-1.6150043903238085</v>
      </c>
      <c r="L481" s="3" t="s">
        <v>431</v>
      </c>
      <c r="M481">
        <v>0.1242196626173937</v>
      </c>
      <c r="N481">
        <v>-0.76852836207606334</v>
      </c>
      <c r="O481">
        <v>3.6431802113847889E-2</v>
      </c>
      <c r="P481" s="3" t="s">
        <v>726</v>
      </c>
    </row>
    <row r="482" spans="1:16" x14ac:dyDescent="0.35">
      <c r="A482" s="23">
        <v>147</v>
      </c>
      <c r="B482" s="23" t="s">
        <v>108</v>
      </c>
      <c r="C482" s="23" t="s">
        <v>108</v>
      </c>
      <c r="D482" s="23" t="s">
        <v>384</v>
      </c>
      <c r="F482" s="13">
        <v>312</v>
      </c>
      <c r="G482" s="13">
        <v>2.4941545940184429</v>
      </c>
      <c r="H482" s="13">
        <v>6.0128423410732879E-2</v>
      </c>
      <c r="I482" s="99">
        <v>12</v>
      </c>
      <c r="J482" s="13">
        <v>1.0791812460476249</v>
      </c>
      <c r="K482" s="13">
        <f t="shared" si="8"/>
        <v>-1.6150043903238085</v>
      </c>
      <c r="L482" s="3" t="s">
        <v>431</v>
      </c>
      <c r="M482">
        <v>0.1242196626173937</v>
      </c>
      <c r="N482">
        <v>-0.76852836207606334</v>
      </c>
      <c r="O482">
        <v>3.6431802113847889E-2</v>
      </c>
      <c r="P482" s="3" t="s">
        <v>726</v>
      </c>
    </row>
    <row r="483" spans="1:16" x14ac:dyDescent="0.35">
      <c r="A483" s="23">
        <v>840</v>
      </c>
      <c r="B483" s="23" t="s">
        <v>108</v>
      </c>
      <c r="C483" s="23" t="s">
        <v>108</v>
      </c>
      <c r="D483" s="23" t="s">
        <v>384</v>
      </c>
      <c r="F483" s="13">
        <v>356</v>
      </c>
      <c r="G483" s="13">
        <v>2.5514499979728753</v>
      </c>
      <c r="H483" s="13">
        <v>0.11742382736516532</v>
      </c>
      <c r="I483" s="99">
        <v>12</v>
      </c>
      <c r="J483" s="13">
        <v>1.0791812460476249</v>
      </c>
      <c r="K483" s="13">
        <f t="shared" si="8"/>
        <v>-1.6150043903238085</v>
      </c>
      <c r="L483" s="3" t="s">
        <v>431</v>
      </c>
      <c r="M483">
        <v>0.1242196626173937</v>
      </c>
      <c r="N483">
        <v>-0.76852836207606334</v>
      </c>
      <c r="O483">
        <v>3.6431802113847889E-2</v>
      </c>
      <c r="P483" s="3" t="s">
        <v>726</v>
      </c>
    </row>
    <row r="484" spans="1:16" x14ac:dyDescent="0.35">
      <c r="A484" s="23" t="s">
        <v>667</v>
      </c>
      <c r="B484" s="23" t="s">
        <v>108</v>
      </c>
      <c r="C484" s="23" t="s">
        <v>108</v>
      </c>
      <c r="D484" s="23" t="s">
        <v>384</v>
      </c>
      <c r="F484" s="13">
        <v>309</v>
      </c>
      <c r="G484" s="13">
        <v>2.4899584794248346</v>
      </c>
      <c r="H484" s="13">
        <v>5.5932308817124632E-2</v>
      </c>
      <c r="I484" s="99">
        <v>12</v>
      </c>
      <c r="J484" s="13">
        <v>1.0791812460476249</v>
      </c>
      <c r="K484" s="13">
        <f t="shared" si="8"/>
        <v>-1.6150043903238085</v>
      </c>
      <c r="L484" s="3" t="s">
        <v>431</v>
      </c>
      <c r="M484">
        <v>0.1242196626173937</v>
      </c>
      <c r="N484">
        <v>-0.76852836207606334</v>
      </c>
      <c r="O484">
        <v>3.6431802113847889E-2</v>
      </c>
      <c r="P484" s="3" t="s">
        <v>726</v>
      </c>
    </row>
    <row r="485" spans="1:16" x14ac:dyDescent="0.35">
      <c r="A485" s="23">
        <v>1052</v>
      </c>
      <c r="B485" s="23" t="s">
        <v>108</v>
      </c>
      <c r="C485" s="23" t="s">
        <v>108</v>
      </c>
      <c r="D485" s="23" t="s">
        <v>384</v>
      </c>
      <c r="E485" s="13">
        <v>21.313433112638304</v>
      </c>
      <c r="F485" s="13">
        <v>398</v>
      </c>
      <c r="G485" s="13">
        <v>2.5998830720736876</v>
      </c>
      <c r="H485" s="13">
        <v>0.16585690146597765</v>
      </c>
      <c r="I485" s="99">
        <v>12</v>
      </c>
      <c r="J485" s="13">
        <v>1.0791812460476249</v>
      </c>
      <c r="K485" s="13">
        <f t="shared" si="8"/>
        <v>-1.6150043903238085</v>
      </c>
      <c r="L485" s="3" t="s">
        <v>431</v>
      </c>
      <c r="M485">
        <v>0.1242196626173937</v>
      </c>
      <c r="N485">
        <v>-0.76852836207606334</v>
      </c>
      <c r="O485">
        <v>3.6431802113847889E-2</v>
      </c>
      <c r="P485" s="3" t="s">
        <v>726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E48C-5881-4643-A708-60ADA4FCF5FC}">
  <dimension ref="A1:M309"/>
  <sheetViews>
    <sheetView workbookViewId="0">
      <pane xSplit="2" ySplit="1" topLeftCell="C220" activePane="bottomRight" state="frozen"/>
      <selection pane="topRight" activeCell="C1" sqref="C1"/>
      <selection pane="bottomLeft" activeCell="A2" sqref="A2"/>
      <selection pane="bottomRight" activeCell="A221" sqref="A221:XFD228"/>
    </sheetView>
  </sheetViews>
  <sheetFormatPr baseColWidth="10" defaultRowHeight="14.5" x14ac:dyDescent="0.35"/>
  <cols>
    <col min="1" max="1" width="11.26953125" style="23" bestFit="1" customWidth="1"/>
    <col min="2" max="2" width="25.7265625" style="23" bestFit="1" customWidth="1"/>
    <col min="3" max="3" width="8.6328125" style="13" bestFit="1" customWidth="1"/>
    <col min="4" max="4" width="7.36328125" style="13" bestFit="1" customWidth="1"/>
    <col min="5" max="5" width="11.81640625" style="13" bestFit="1" customWidth="1"/>
    <col min="6" max="6" width="18.6328125" style="13" bestFit="1" customWidth="1"/>
    <col min="7" max="7" width="10.26953125" style="13" bestFit="1" customWidth="1"/>
    <col min="8" max="8" width="11.81640625" style="13" bestFit="1" customWidth="1"/>
    <col min="9" max="9" width="14.81640625" style="13" bestFit="1" customWidth="1"/>
    <col min="10" max="10" width="11.81640625" style="72" bestFit="1" customWidth="1"/>
    <col min="11" max="11" width="3.6328125" style="75" bestFit="1" customWidth="1"/>
    <col min="12" max="12" width="11.81640625" style="73" bestFit="1" customWidth="1"/>
  </cols>
  <sheetData>
    <row r="1" spans="1:12" ht="15" thickBot="1" x14ac:dyDescent="0.4">
      <c r="A1" s="64" t="s">
        <v>378</v>
      </c>
      <c r="B1" s="65" t="s">
        <v>0</v>
      </c>
      <c r="C1" s="21" t="s">
        <v>1</v>
      </c>
      <c r="D1" s="102" t="s">
        <v>2</v>
      </c>
      <c r="E1" s="102" t="s">
        <v>380</v>
      </c>
      <c r="F1" s="103" t="s">
        <v>714</v>
      </c>
      <c r="G1" s="102" t="s">
        <v>5</v>
      </c>
      <c r="H1" s="102" t="s">
        <v>11</v>
      </c>
      <c r="I1" s="102" t="s">
        <v>381</v>
      </c>
      <c r="J1" s="104" t="s">
        <v>683</v>
      </c>
      <c r="K1" s="105" t="s">
        <v>684</v>
      </c>
      <c r="L1" s="71" t="s">
        <v>685</v>
      </c>
    </row>
    <row r="2" spans="1:12" ht="15" thickBot="1" x14ac:dyDescent="0.4">
      <c r="A2" s="30">
        <v>10</v>
      </c>
      <c r="B2" s="30" t="s">
        <v>71</v>
      </c>
      <c r="C2" s="24">
        <v>19.429651350174396</v>
      </c>
      <c r="D2" s="32">
        <v>194</v>
      </c>
      <c r="E2" s="13">
        <v>2.287801729930226</v>
      </c>
      <c r="F2" s="13">
        <f t="shared" ref="F2:F67" si="0">E2-AVERAGE(E:E)</f>
        <v>-0.1508891154120251</v>
      </c>
      <c r="G2" s="13">
        <v>1330</v>
      </c>
      <c r="H2" s="13">
        <v>3.1238516409670858</v>
      </c>
      <c r="I2" s="13">
        <v>0.53699106764482973</v>
      </c>
      <c r="J2" s="72">
        <v>0.15068493150684931</v>
      </c>
      <c r="K2" s="73" t="s">
        <v>686</v>
      </c>
      <c r="L2" s="73">
        <v>7.9307858687815425E-3</v>
      </c>
    </row>
    <row r="3" spans="1:12" ht="15" thickBot="1" x14ac:dyDescent="0.4">
      <c r="A3" s="35">
        <v>11</v>
      </c>
      <c r="B3" s="35" t="s">
        <v>84</v>
      </c>
      <c r="C3" s="24">
        <v>20.911414234205871</v>
      </c>
      <c r="D3" s="36">
        <v>266</v>
      </c>
      <c r="E3" s="13">
        <v>2.424881636631067</v>
      </c>
      <c r="F3" s="13">
        <f t="shared" si="0"/>
        <v>-1.3809208711184073E-2</v>
      </c>
      <c r="G3" s="13">
        <v>9320.5499999999993</v>
      </c>
      <c r="H3" s="13">
        <v>3.9694415405639982</v>
      </c>
      <c r="I3" s="13">
        <v>1.3825809672417422</v>
      </c>
      <c r="J3" s="72">
        <v>24</v>
      </c>
      <c r="K3" s="73" t="s">
        <v>687</v>
      </c>
      <c r="L3" s="73">
        <v>0.55813953488372092</v>
      </c>
    </row>
    <row r="4" spans="1:12" ht="15" thickBot="1" x14ac:dyDescent="0.4">
      <c r="A4" s="30">
        <v>12</v>
      </c>
      <c r="B4" s="30" t="s">
        <v>84</v>
      </c>
      <c r="C4" s="24">
        <v>19.795558994880803</v>
      </c>
      <c r="D4" s="32">
        <v>251</v>
      </c>
      <c r="E4" s="13">
        <v>2.399673721481038</v>
      </c>
      <c r="F4" s="13">
        <f t="shared" si="0"/>
        <v>-3.9017123861213143E-2</v>
      </c>
      <c r="G4" s="13">
        <v>9320.5499999999993</v>
      </c>
      <c r="H4" s="13">
        <v>3.9694415405639982</v>
      </c>
      <c r="I4" s="13">
        <f>H4-AVERAGE(H:H)</f>
        <v>1.3825809672417422</v>
      </c>
      <c r="J4" s="72">
        <v>36.416438356164385</v>
      </c>
      <c r="K4" s="73" t="s">
        <v>687</v>
      </c>
      <c r="L4" s="73">
        <v>0.84689391525963686</v>
      </c>
    </row>
    <row r="5" spans="1:12" ht="15" thickBot="1" x14ac:dyDescent="0.4">
      <c r="A5" s="33">
        <v>13</v>
      </c>
      <c r="B5" s="33" t="s">
        <v>84</v>
      </c>
      <c r="C5" s="26">
        <v>20.956730878108786</v>
      </c>
      <c r="D5" s="34">
        <v>320</v>
      </c>
      <c r="E5" s="13">
        <v>2.5051499783199058</v>
      </c>
      <c r="F5" s="13">
        <f t="shared" si="0"/>
        <v>6.6459132977654711E-2</v>
      </c>
      <c r="G5" s="13">
        <v>9320.5499999999993</v>
      </c>
      <c r="H5" s="13">
        <v>3.9694415405639982</v>
      </c>
      <c r="I5" s="13">
        <f t="shared" ref="I5:I68" si="1">H5-AVERAGE(H:H)</f>
        <v>1.3825809672417422</v>
      </c>
      <c r="J5" s="72">
        <v>32.479452054794521</v>
      </c>
      <c r="K5" s="73" t="s">
        <v>686</v>
      </c>
      <c r="L5" s="73">
        <v>0.755336094297547</v>
      </c>
    </row>
    <row r="6" spans="1:12" ht="15" thickBot="1" x14ac:dyDescent="0.4">
      <c r="A6" s="30">
        <v>63445</v>
      </c>
      <c r="B6" s="30" t="s">
        <v>37</v>
      </c>
      <c r="C6" s="29">
        <v>14.632680098605189</v>
      </c>
      <c r="D6" s="32">
        <v>343</v>
      </c>
      <c r="E6" s="13">
        <v>2.5352941200427703</v>
      </c>
      <c r="F6" s="13">
        <f t="shared" si="0"/>
        <v>9.6603274700519215E-2</v>
      </c>
      <c r="G6" s="13">
        <v>100.38</v>
      </c>
      <c r="H6" s="13">
        <v>2.0016471913460383</v>
      </c>
      <c r="I6" s="13">
        <f t="shared" si="1"/>
        <v>-0.58521338197621775</v>
      </c>
      <c r="J6" s="74"/>
      <c r="K6" s="75" t="s">
        <v>686</v>
      </c>
    </row>
    <row r="7" spans="1:12" ht="15" thickBot="1" x14ac:dyDescent="0.4">
      <c r="A7" s="30">
        <v>68786</v>
      </c>
      <c r="B7" s="30" t="s">
        <v>37</v>
      </c>
      <c r="C7" s="29">
        <v>14.368923308835212</v>
      </c>
      <c r="D7" s="32">
        <v>375</v>
      </c>
      <c r="E7" s="13">
        <v>2.5740312677277188</v>
      </c>
      <c r="F7" s="13">
        <f t="shared" si="0"/>
        <v>0.13534042238546773</v>
      </c>
      <c r="G7" s="13">
        <v>100.38</v>
      </c>
      <c r="H7" s="13">
        <v>2.0016471913460383</v>
      </c>
      <c r="I7" s="13">
        <f t="shared" si="1"/>
        <v>-0.58521338197621775</v>
      </c>
      <c r="J7" s="74"/>
      <c r="K7" s="75" t="s">
        <v>686</v>
      </c>
    </row>
    <row r="8" spans="1:12" x14ac:dyDescent="0.35">
      <c r="A8" s="30">
        <v>65845</v>
      </c>
      <c r="B8" s="30" t="s">
        <v>37</v>
      </c>
      <c r="C8" s="31">
        <v>12.463846193359949</v>
      </c>
      <c r="D8" s="32">
        <v>382</v>
      </c>
      <c r="E8" s="13">
        <v>2.5820633629117089</v>
      </c>
      <c r="F8" s="13">
        <f t="shared" si="0"/>
        <v>0.14337251756945779</v>
      </c>
      <c r="G8" s="13">
        <v>100.38</v>
      </c>
      <c r="H8" s="13">
        <v>2.0016471913460383</v>
      </c>
      <c r="I8" s="13">
        <f t="shared" si="1"/>
        <v>-0.58521338197621775</v>
      </c>
      <c r="J8" s="74"/>
      <c r="K8" s="75" t="s">
        <v>686</v>
      </c>
    </row>
    <row r="9" spans="1:12" x14ac:dyDescent="0.35">
      <c r="A9" s="69">
        <v>56219</v>
      </c>
      <c r="B9" s="30" t="s">
        <v>37</v>
      </c>
      <c r="C9" s="13">
        <v>25.017461044618244</v>
      </c>
      <c r="D9" s="59">
        <v>296.5</v>
      </c>
      <c r="E9" s="13">
        <v>2.4720246977002813</v>
      </c>
      <c r="F9" s="13">
        <f t="shared" si="0"/>
        <v>3.3333852358030214E-2</v>
      </c>
      <c r="G9" s="13">
        <v>100.38</v>
      </c>
      <c r="H9" s="13">
        <v>2.0016471913460383</v>
      </c>
      <c r="I9" s="13">
        <f t="shared" si="1"/>
        <v>-0.58521338197621775</v>
      </c>
      <c r="J9" s="74">
        <v>11</v>
      </c>
      <c r="K9" s="75" t="s">
        <v>686</v>
      </c>
      <c r="L9" s="73">
        <v>0.42307692307692307</v>
      </c>
    </row>
    <row r="10" spans="1:12" x14ac:dyDescent="0.35">
      <c r="A10" s="69" t="s">
        <v>393</v>
      </c>
      <c r="B10" s="30" t="s">
        <v>37</v>
      </c>
      <c r="C10" s="13">
        <v>27.60691755788838</v>
      </c>
      <c r="D10" s="59">
        <v>344.5</v>
      </c>
      <c r="E10" s="13">
        <v>2.5371892262436444</v>
      </c>
      <c r="F10" s="13">
        <f t="shared" si="0"/>
        <v>9.849838090139329E-2</v>
      </c>
      <c r="G10" s="13">
        <v>100.38</v>
      </c>
      <c r="H10" s="13">
        <v>2.0016471913460383</v>
      </c>
      <c r="I10" s="13">
        <f t="shared" si="1"/>
        <v>-0.58521338197621775</v>
      </c>
      <c r="J10" s="74">
        <v>11</v>
      </c>
      <c r="K10" s="75" t="s">
        <v>686</v>
      </c>
      <c r="L10" s="73">
        <v>0.42307692307692307</v>
      </c>
    </row>
    <row r="11" spans="1:12" x14ac:dyDescent="0.35">
      <c r="A11" s="69" t="s">
        <v>394</v>
      </c>
      <c r="B11" s="30" t="s">
        <v>37</v>
      </c>
      <c r="C11" s="13">
        <v>27.530371092316479</v>
      </c>
      <c r="D11" s="59">
        <v>336</v>
      </c>
      <c r="E11" s="13">
        <v>2.5263392773898441</v>
      </c>
      <c r="F11" s="13">
        <f t="shared" si="0"/>
        <v>8.7648432047592983E-2</v>
      </c>
      <c r="G11" s="13">
        <v>100.38</v>
      </c>
      <c r="H11" s="13">
        <v>2.0016471913460383</v>
      </c>
      <c r="I11" s="13">
        <f t="shared" si="1"/>
        <v>-0.58521338197621775</v>
      </c>
      <c r="J11" s="74">
        <v>9</v>
      </c>
      <c r="K11" s="75" t="s">
        <v>686</v>
      </c>
      <c r="L11" s="73">
        <v>0.34615384615384615</v>
      </c>
    </row>
    <row r="12" spans="1:12" x14ac:dyDescent="0.35">
      <c r="A12" s="69" t="s">
        <v>395</v>
      </c>
      <c r="B12" s="30" t="s">
        <v>37</v>
      </c>
      <c r="C12" s="13">
        <v>28.136329993180929</v>
      </c>
      <c r="D12" s="59">
        <v>338</v>
      </c>
      <c r="E12" s="13">
        <v>2.5289167002776547</v>
      </c>
      <c r="F12" s="13">
        <f t="shared" si="0"/>
        <v>9.0225854935403582E-2</v>
      </c>
      <c r="G12" s="13">
        <v>100.38</v>
      </c>
      <c r="H12" s="13">
        <v>2.0016471913460383</v>
      </c>
      <c r="I12" s="13">
        <f t="shared" si="1"/>
        <v>-0.58521338197621775</v>
      </c>
      <c r="J12" s="74">
        <v>7</v>
      </c>
      <c r="K12" s="75" t="s">
        <v>686</v>
      </c>
      <c r="L12" s="73">
        <v>0.26923076923076922</v>
      </c>
    </row>
    <row r="13" spans="1:12" x14ac:dyDescent="0.35">
      <c r="A13" s="69" t="s">
        <v>396</v>
      </c>
      <c r="B13" s="30" t="s">
        <v>37</v>
      </c>
      <c r="C13" s="13">
        <v>28.230109660878316</v>
      </c>
      <c r="D13" s="59">
        <v>329.5</v>
      </c>
      <c r="E13" s="13">
        <v>2.5178554189300288</v>
      </c>
      <c r="F13" s="13">
        <f t="shared" si="0"/>
        <v>7.9164573587777731E-2</v>
      </c>
      <c r="G13" s="13">
        <v>100.38</v>
      </c>
      <c r="H13" s="13">
        <v>2.0016471913460383</v>
      </c>
      <c r="I13" s="13">
        <f t="shared" si="1"/>
        <v>-0.58521338197621775</v>
      </c>
      <c r="J13" s="74">
        <v>7</v>
      </c>
      <c r="K13" s="75" t="s">
        <v>686</v>
      </c>
      <c r="L13" s="73">
        <v>0.26923076923076922</v>
      </c>
    </row>
    <row r="14" spans="1:12" x14ac:dyDescent="0.35">
      <c r="A14" s="69" t="s">
        <v>397</v>
      </c>
      <c r="B14" s="30" t="s">
        <v>37</v>
      </c>
      <c r="C14" s="13">
        <v>27.925110567804992</v>
      </c>
      <c r="D14" s="59">
        <v>368</v>
      </c>
      <c r="E14" s="13">
        <v>2.5658478186735176</v>
      </c>
      <c r="F14" s="13">
        <f t="shared" si="0"/>
        <v>0.12715697333126652</v>
      </c>
      <c r="G14" s="13">
        <v>100.38</v>
      </c>
      <c r="H14" s="13">
        <v>2.0016471913460383</v>
      </c>
      <c r="I14" s="13">
        <f t="shared" si="1"/>
        <v>-0.58521338197621775</v>
      </c>
      <c r="J14" s="74">
        <v>7</v>
      </c>
      <c r="K14" s="75" t="s">
        <v>686</v>
      </c>
      <c r="L14" s="73">
        <v>0.26923076923076922</v>
      </c>
    </row>
    <row r="15" spans="1:12" x14ac:dyDescent="0.35">
      <c r="A15" s="69" t="s">
        <v>398</v>
      </c>
      <c r="B15" s="30" t="s">
        <v>37</v>
      </c>
      <c r="C15" s="13">
        <v>28.635553509025122</v>
      </c>
      <c r="D15" s="59">
        <v>379</v>
      </c>
      <c r="E15" s="13">
        <v>2.5786392099680722</v>
      </c>
      <c r="F15" s="13">
        <f t="shared" si="0"/>
        <v>0.13994836462582105</v>
      </c>
      <c r="G15" s="13">
        <v>100.38</v>
      </c>
      <c r="H15" s="13">
        <v>2.0016471913460383</v>
      </c>
      <c r="I15" s="13">
        <f t="shared" si="1"/>
        <v>-0.58521338197621775</v>
      </c>
      <c r="J15" s="74">
        <v>4</v>
      </c>
      <c r="K15" s="75" t="s">
        <v>686</v>
      </c>
      <c r="L15" s="73">
        <v>0.15384615384615385</v>
      </c>
    </row>
    <row r="16" spans="1:12" x14ac:dyDescent="0.35">
      <c r="A16" s="69" t="s">
        <v>399</v>
      </c>
      <c r="B16" s="30" t="s">
        <v>37</v>
      </c>
      <c r="C16" s="32">
        <v>28.408091249675469</v>
      </c>
      <c r="D16" s="59">
        <v>414.5</v>
      </c>
      <c r="E16" s="13">
        <v>2.6175245348862926</v>
      </c>
      <c r="F16" s="13">
        <f t="shared" si="0"/>
        <v>0.17883368954404144</v>
      </c>
      <c r="G16" s="13">
        <v>100.38</v>
      </c>
      <c r="H16" s="13">
        <v>2.0016471913460383</v>
      </c>
      <c r="I16" s="13">
        <f t="shared" si="1"/>
        <v>-0.58521338197621775</v>
      </c>
      <c r="J16" s="74">
        <v>4</v>
      </c>
      <c r="K16" s="75" t="s">
        <v>686</v>
      </c>
      <c r="L16" s="73">
        <v>0.15384615384615385</v>
      </c>
    </row>
    <row r="17" spans="1:12" ht="15" thickBot="1" x14ac:dyDescent="0.4">
      <c r="A17" s="69" t="s">
        <v>400</v>
      </c>
      <c r="B17" s="30" t="s">
        <v>37</v>
      </c>
      <c r="C17" s="34">
        <v>13.933188300314825</v>
      </c>
      <c r="D17" s="59">
        <v>320.5</v>
      </c>
      <c r="E17" s="13">
        <v>2.5058280338548364</v>
      </c>
      <c r="F17" s="13">
        <f t="shared" si="0"/>
        <v>6.7137188512585322E-2</v>
      </c>
      <c r="G17" s="13">
        <v>100.38</v>
      </c>
      <c r="H17" s="13">
        <v>2.0016471913460383</v>
      </c>
      <c r="I17" s="13">
        <f t="shared" si="1"/>
        <v>-0.58521338197621775</v>
      </c>
      <c r="J17" s="74">
        <v>4</v>
      </c>
      <c r="K17" s="75" t="s">
        <v>686</v>
      </c>
      <c r="L17" s="73">
        <v>0.15384615384615385</v>
      </c>
    </row>
    <row r="18" spans="1:12" x14ac:dyDescent="0.35">
      <c r="A18" s="69" t="s">
        <v>401</v>
      </c>
      <c r="B18" s="30" t="s">
        <v>37</v>
      </c>
      <c r="C18" s="13">
        <v>26.79268660528481</v>
      </c>
      <c r="D18" s="59">
        <v>347</v>
      </c>
      <c r="E18" s="13">
        <v>2.5403294747908736</v>
      </c>
      <c r="F18" s="13">
        <f t="shared" si="0"/>
        <v>0.10163862944862245</v>
      </c>
      <c r="G18" s="13">
        <v>100.38</v>
      </c>
      <c r="H18" s="13">
        <v>2.0016471913460383</v>
      </c>
      <c r="I18" s="13">
        <f t="shared" si="1"/>
        <v>-0.58521338197621775</v>
      </c>
      <c r="J18" s="74">
        <v>4</v>
      </c>
      <c r="K18" s="75" t="s">
        <v>686</v>
      </c>
      <c r="L18" s="73">
        <v>0.15384615384615385</v>
      </c>
    </row>
    <row r="19" spans="1:12" x14ac:dyDescent="0.35">
      <c r="A19" s="69" t="s">
        <v>402</v>
      </c>
      <c r="B19" s="30" t="s">
        <v>37</v>
      </c>
      <c r="C19" s="13">
        <v>28.367642857666734</v>
      </c>
      <c r="D19" s="59">
        <v>337</v>
      </c>
      <c r="E19" s="13">
        <v>2.5276299008713385</v>
      </c>
      <c r="F19" s="13">
        <f t="shared" si="0"/>
        <v>8.893905552908743E-2</v>
      </c>
      <c r="G19" s="13">
        <v>100.38</v>
      </c>
      <c r="H19" s="13">
        <v>2.0016471913460383</v>
      </c>
      <c r="I19" s="13">
        <f t="shared" si="1"/>
        <v>-0.58521338197621775</v>
      </c>
      <c r="J19" s="74">
        <v>4</v>
      </c>
      <c r="K19" s="75" t="s">
        <v>686</v>
      </c>
      <c r="L19" s="73">
        <v>0.15384615384615385</v>
      </c>
    </row>
    <row r="20" spans="1:12" ht="15" thickBot="1" x14ac:dyDescent="0.4">
      <c r="A20" s="69" t="s">
        <v>403</v>
      </c>
      <c r="B20" s="30" t="s">
        <v>37</v>
      </c>
      <c r="C20" s="34">
        <v>27.711101061415484</v>
      </c>
      <c r="D20" s="59">
        <v>314</v>
      </c>
      <c r="E20" s="13">
        <v>2.4969296480732148</v>
      </c>
      <c r="F20" s="13">
        <f t="shared" si="0"/>
        <v>5.8238802730963712E-2</v>
      </c>
      <c r="G20" s="13">
        <v>100.38</v>
      </c>
      <c r="H20" s="13">
        <v>2.0016471913460383</v>
      </c>
      <c r="I20" s="13">
        <f t="shared" si="1"/>
        <v>-0.58521338197621775</v>
      </c>
      <c r="J20" s="74">
        <v>2</v>
      </c>
      <c r="K20" s="75" t="s">
        <v>686</v>
      </c>
      <c r="L20" s="73">
        <v>7.6923076923076927E-2</v>
      </c>
    </row>
    <row r="21" spans="1:12" x14ac:dyDescent="0.35">
      <c r="A21" s="69" t="s">
        <v>403</v>
      </c>
      <c r="B21" s="30" t="s">
        <v>37</v>
      </c>
      <c r="C21" s="32">
        <v>27.955117740309593</v>
      </c>
      <c r="D21" s="59">
        <v>333</v>
      </c>
      <c r="E21" s="13">
        <v>2.5224442335063197</v>
      </c>
      <c r="F21" s="13">
        <f t="shared" si="0"/>
        <v>8.3753388164068632E-2</v>
      </c>
      <c r="G21" s="13">
        <v>100.38</v>
      </c>
      <c r="H21" s="13">
        <v>2.0016471913460383</v>
      </c>
      <c r="I21" s="13">
        <f t="shared" si="1"/>
        <v>-0.58521338197621775</v>
      </c>
      <c r="J21" s="74">
        <v>10</v>
      </c>
      <c r="K21" s="75" t="s">
        <v>686</v>
      </c>
      <c r="L21" s="73">
        <v>0.38461538461538464</v>
      </c>
    </row>
    <row r="22" spans="1:12" x14ac:dyDescent="0.35">
      <c r="A22" s="69" t="s">
        <v>404</v>
      </c>
      <c r="B22" s="30" t="s">
        <v>37</v>
      </c>
      <c r="C22" s="13">
        <v>27.531988875335436</v>
      </c>
      <c r="D22" s="59">
        <v>287.5</v>
      </c>
      <c r="E22" s="13">
        <v>2.4586378490256493</v>
      </c>
      <c r="F22" s="13">
        <f t="shared" si="0"/>
        <v>1.994700368339819E-2</v>
      </c>
      <c r="G22" s="13">
        <v>100.38</v>
      </c>
      <c r="H22" s="13">
        <v>2.0016471913460383</v>
      </c>
      <c r="I22" s="13">
        <f t="shared" si="1"/>
        <v>-0.58521338197621775</v>
      </c>
      <c r="J22" s="74">
        <v>5</v>
      </c>
      <c r="K22" s="75" t="s">
        <v>686</v>
      </c>
      <c r="L22" s="73">
        <v>0.19230769230769232</v>
      </c>
    </row>
    <row r="23" spans="1:12" ht="15" thickBot="1" x14ac:dyDescent="0.4">
      <c r="A23" s="69" t="s">
        <v>405</v>
      </c>
      <c r="B23" s="30" t="s">
        <v>37</v>
      </c>
      <c r="C23" s="34">
        <v>26.114191398981657</v>
      </c>
      <c r="D23" s="59">
        <v>341.5</v>
      </c>
      <c r="E23" s="13">
        <v>2.5333907080175515</v>
      </c>
      <c r="F23" s="13">
        <f t="shared" si="0"/>
        <v>9.4699862675300395E-2</v>
      </c>
      <c r="G23" s="13">
        <v>100.38</v>
      </c>
      <c r="H23" s="13">
        <v>2.0016471913460383</v>
      </c>
      <c r="I23" s="13">
        <f t="shared" si="1"/>
        <v>-0.58521338197621775</v>
      </c>
      <c r="J23" s="74">
        <v>3</v>
      </c>
      <c r="K23" s="75" t="s">
        <v>686</v>
      </c>
      <c r="L23" s="73">
        <v>0.11538461538461539</v>
      </c>
    </row>
    <row r="24" spans="1:12" x14ac:dyDescent="0.35">
      <c r="A24" s="69" t="s">
        <v>406</v>
      </c>
      <c r="B24" s="30" t="s">
        <v>37</v>
      </c>
      <c r="C24" s="13">
        <v>28.731927335261226</v>
      </c>
      <c r="D24" s="59">
        <v>328.5</v>
      </c>
      <c r="E24" s="13">
        <v>2.5165353738957994</v>
      </c>
      <c r="F24" s="13">
        <f t="shared" si="0"/>
        <v>7.7844528553548287E-2</v>
      </c>
      <c r="G24" s="13">
        <v>100.38</v>
      </c>
      <c r="H24" s="13">
        <v>2.0016471913460383</v>
      </c>
      <c r="I24" s="13">
        <f t="shared" si="1"/>
        <v>-0.58521338197621775</v>
      </c>
      <c r="J24" s="74">
        <v>3</v>
      </c>
      <c r="K24" s="75" t="s">
        <v>686</v>
      </c>
      <c r="L24" s="73">
        <v>0.11538461538461539</v>
      </c>
    </row>
    <row r="25" spans="1:12" x14ac:dyDescent="0.35">
      <c r="A25" s="69" t="s">
        <v>407</v>
      </c>
      <c r="B25" s="30" t="s">
        <v>37</v>
      </c>
      <c r="C25" s="13">
        <v>27.359087148784319</v>
      </c>
      <c r="D25" s="59">
        <v>319.5</v>
      </c>
      <c r="E25" s="13">
        <v>2.504470862494419</v>
      </c>
      <c r="F25" s="13">
        <f t="shared" si="0"/>
        <v>6.5780017152167858E-2</v>
      </c>
      <c r="G25" s="13">
        <v>100.38</v>
      </c>
      <c r="H25" s="13">
        <v>2.0016471913460383</v>
      </c>
      <c r="I25" s="13">
        <f t="shared" si="1"/>
        <v>-0.58521338197621775</v>
      </c>
      <c r="J25" s="74">
        <v>3</v>
      </c>
      <c r="K25" s="75" t="s">
        <v>686</v>
      </c>
      <c r="L25" s="73">
        <v>0.11538461538461539</v>
      </c>
    </row>
    <row r="26" spans="1:12" x14ac:dyDescent="0.35">
      <c r="A26" s="69" t="s">
        <v>408</v>
      </c>
      <c r="B26" s="30" t="s">
        <v>37</v>
      </c>
      <c r="C26" s="13">
        <v>28.39072422149437</v>
      </c>
      <c r="D26" s="59">
        <v>349</v>
      </c>
      <c r="E26" s="13">
        <v>2.5428254269591797</v>
      </c>
      <c r="F26" s="13">
        <f t="shared" si="0"/>
        <v>0.10413458161692857</v>
      </c>
      <c r="G26" s="13">
        <v>100.38</v>
      </c>
      <c r="H26" s="13">
        <v>2.0016471913460383</v>
      </c>
      <c r="I26" s="13">
        <f t="shared" si="1"/>
        <v>-0.58521338197621775</v>
      </c>
      <c r="J26" s="74">
        <v>14</v>
      </c>
      <c r="K26" s="75" t="s">
        <v>686</v>
      </c>
      <c r="L26" s="73">
        <v>0.53846153846153844</v>
      </c>
    </row>
    <row r="27" spans="1:12" x14ac:dyDescent="0.35">
      <c r="A27" s="69" t="s">
        <v>409</v>
      </c>
      <c r="B27" s="30" t="s">
        <v>37</v>
      </c>
      <c r="C27" s="13">
        <v>26.612608114824631</v>
      </c>
      <c r="D27" s="59">
        <v>373.5</v>
      </c>
      <c r="E27" s="13">
        <v>2.5722906061514177</v>
      </c>
      <c r="F27" s="13">
        <f t="shared" si="0"/>
        <v>0.13359976080916658</v>
      </c>
      <c r="G27" s="13">
        <v>100.38</v>
      </c>
      <c r="H27" s="13">
        <v>2.0016471913460383</v>
      </c>
      <c r="I27" s="13">
        <f t="shared" si="1"/>
        <v>-0.58521338197621775</v>
      </c>
      <c r="J27" s="74">
        <v>14</v>
      </c>
      <c r="K27" s="75" t="s">
        <v>686</v>
      </c>
      <c r="L27" s="73">
        <v>0.53846153846153844</v>
      </c>
    </row>
    <row r="28" spans="1:12" x14ac:dyDescent="0.35">
      <c r="A28" s="69" t="s">
        <v>410</v>
      </c>
      <c r="B28" s="30" t="s">
        <v>37</v>
      </c>
      <c r="C28" s="13">
        <v>28.188023358380224</v>
      </c>
      <c r="D28" s="59">
        <v>381.5</v>
      </c>
      <c r="E28" s="13">
        <v>2.5814945422908995</v>
      </c>
      <c r="F28" s="13">
        <f t="shared" si="0"/>
        <v>0.14280369694864836</v>
      </c>
      <c r="G28" s="13">
        <v>100.38</v>
      </c>
      <c r="H28" s="13">
        <v>2.0016471913460383</v>
      </c>
      <c r="I28" s="13">
        <f t="shared" si="1"/>
        <v>-0.58521338197621775</v>
      </c>
      <c r="J28" s="74">
        <v>14</v>
      </c>
      <c r="K28" s="75" t="s">
        <v>686</v>
      </c>
      <c r="L28" s="73">
        <v>0.53846153846153844</v>
      </c>
    </row>
    <row r="29" spans="1:12" x14ac:dyDescent="0.35">
      <c r="A29" s="69" t="s">
        <v>411</v>
      </c>
      <c r="B29" s="30" t="s">
        <v>37</v>
      </c>
      <c r="C29" s="13">
        <v>26.813856072346304</v>
      </c>
      <c r="D29" s="59">
        <v>314.5</v>
      </c>
      <c r="E29" s="13">
        <v>2.4976206497812878</v>
      </c>
      <c r="F29" s="13">
        <f t="shared" si="0"/>
        <v>5.8929804439036726E-2</v>
      </c>
      <c r="G29" s="13">
        <v>100.38</v>
      </c>
      <c r="H29" s="13">
        <v>2.0016471913460383</v>
      </c>
      <c r="I29" s="13">
        <f t="shared" si="1"/>
        <v>-0.58521338197621775</v>
      </c>
      <c r="J29" s="74">
        <v>13</v>
      </c>
      <c r="K29" s="75" t="s">
        <v>686</v>
      </c>
      <c r="L29" s="73">
        <v>0.5</v>
      </c>
    </row>
    <row r="30" spans="1:12" x14ac:dyDescent="0.35">
      <c r="A30" s="69" t="s">
        <v>412</v>
      </c>
      <c r="B30" s="30" t="s">
        <v>37</v>
      </c>
      <c r="C30" s="13">
        <v>25.459326565364456</v>
      </c>
      <c r="D30" s="59">
        <v>357.5</v>
      </c>
      <c r="E30" s="13">
        <v>2.5532760461370994</v>
      </c>
      <c r="F30" s="13">
        <f t="shared" si="0"/>
        <v>0.11458520079484824</v>
      </c>
      <c r="G30" s="13">
        <v>100.38</v>
      </c>
      <c r="H30" s="13">
        <v>2.0016471913460383</v>
      </c>
      <c r="I30" s="13">
        <f t="shared" si="1"/>
        <v>-0.58521338197621775</v>
      </c>
      <c r="J30" s="74">
        <v>9</v>
      </c>
      <c r="K30" s="75" t="s">
        <v>686</v>
      </c>
      <c r="L30" s="73">
        <v>0.34615384615384615</v>
      </c>
    </row>
    <row r="31" spans="1:12" x14ac:dyDescent="0.35">
      <c r="A31" s="69" t="s">
        <v>413</v>
      </c>
      <c r="B31" s="30" t="s">
        <v>37</v>
      </c>
      <c r="C31" s="32">
        <v>26.316485373734334</v>
      </c>
      <c r="D31" s="59">
        <v>337.5</v>
      </c>
      <c r="E31" s="13">
        <v>2.5282737771670436</v>
      </c>
      <c r="F31" s="13">
        <f t="shared" si="0"/>
        <v>8.9582931824792489E-2</v>
      </c>
      <c r="G31" s="13">
        <v>100.38</v>
      </c>
      <c r="H31" s="13">
        <v>2.0016471913460383</v>
      </c>
      <c r="I31" s="13">
        <f t="shared" si="1"/>
        <v>-0.58521338197621775</v>
      </c>
      <c r="J31" s="74">
        <v>8</v>
      </c>
      <c r="K31" s="75" t="s">
        <v>686</v>
      </c>
      <c r="L31" s="73">
        <v>0.30769230769230771</v>
      </c>
    </row>
    <row r="32" spans="1:12" x14ac:dyDescent="0.35">
      <c r="A32" s="69" t="s">
        <v>414</v>
      </c>
      <c r="B32" s="30" t="s">
        <v>37</v>
      </c>
      <c r="C32" s="13">
        <v>26.180311507294206</v>
      </c>
      <c r="D32" s="59">
        <v>399</v>
      </c>
      <c r="E32" s="13">
        <v>2.6009728956867484</v>
      </c>
      <c r="F32" s="13">
        <f t="shared" si="0"/>
        <v>0.16228205034449728</v>
      </c>
      <c r="G32" s="13">
        <v>100.38</v>
      </c>
      <c r="H32" s="13">
        <v>2.0016471913460383</v>
      </c>
      <c r="I32" s="13">
        <f t="shared" si="1"/>
        <v>-0.58521338197621775</v>
      </c>
      <c r="J32" s="74">
        <v>7</v>
      </c>
      <c r="K32" s="75" t="s">
        <v>686</v>
      </c>
      <c r="L32" s="73">
        <v>0.26923076923076922</v>
      </c>
    </row>
    <row r="33" spans="1:12" x14ac:dyDescent="0.35">
      <c r="A33" s="69" t="s">
        <v>415</v>
      </c>
      <c r="B33" s="30" t="s">
        <v>37</v>
      </c>
      <c r="C33" s="13">
        <v>24.860297897023141</v>
      </c>
      <c r="D33" s="59">
        <v>352.5</v>
      </c>
      <c r="E33" s="13">
        <v>2.5471591213274176</v>
      </c>
      <c r="F33" s="13">
        <f t="shared" si="0"/>
        <v>0.10846827598516651</v>
      </c>
      <c r="G33" s="13">
        <v>100.38</v>
      </c>
      <c r="H33" s="13">
        <v>2.0016471913460383</v>
      </c>
      <c r="I33" s="13">
        <f t="shared" si="1"/>
        <v>-0.58521338197621775</v>
      </c>
      <c r="J33" s="74">
        <v>7</v>
      </c>
      <c r="K33" s="75" t="s">
        <v>686</v>
      </c>
      <c r="L33" s="73">
        <v>0.26923076923076922</v>
      </c>
    </row>
    <row r="34" spans="1:12" ht="15" thickBot="1" x14ac:dyDescent="0.4">
      <c r="A34" s="69" t="s">
        <v>416</v>
      </c>
      <c r="B34" s="30" t="s">
        <v>37</v>
      </c>
      <c r="C34" s="34">
        <v>26.762054987822097</v>
      </c>
      <c r="D34" s="59">
        <v>363</v>
      </c>
      <c r="E34" s="13">
        <v>2.5599066250361124</v>
      </c>
      <c r="F34" s="13">
        <f t="shared" si="0"/>
        <v>0.12121577969386133</v>
      </c>
      <c r="G34" s="13">
        <v>100.38</v>
      </c>
      <c r="H34" s="13">
        <v>2.0016471913460383</v>
      </c>
      <c r="I34" s="13">
        <f t="shared" si="1"/>
        <v>-0.58521338197621775</v>
      </c>
      <c r="J34" s="74">
        <v>7</v>
      </c>
      <c r="K34" s="75" t="s">
        <v>686</v>
      </c>
      <c r="L34" s="73">
        <v>0.26923076923076922</v>
      </c>
    </row>
    <row r="35" spans="1:12" x14ac:dyDescent="0.35">
      <c r="A35" s="69" t="s">
        <v>417</v>
      </c>
      <c r="B35" s="30" t="s">
        <v>37</v>
      </c>
      <c r="C35" s="13">
        <v>23.854744014143115</v>
      </c>
      <c r="D35" s="59">
        <v>358</v>
      </c>
      <c r="E35" s="13">
        <v>2.5538830266438746</v>
      </c>
      <c r="F35" s="13">
        <f t="shared" si="0"/>
        <v>0.11519218130162345</v>
      </c>
      <c r="G35" s="13">
        <v>100.38</v>
      </c>
      <c r="H35" s="13">
        <v>2.0016471913460383</v>
      </c>
      <c r="I35" s="13">
        <f t="shared" si="1"/>
        <v>-0.58521338197621775</v>
      </c>
      <c r="J35" s="74">
        <v>7</v>
      </c>
      <c r="K35" s="75" t="s">
        <v>686</v>
      </c>
      <c r="L35" s="73">
        <v>0.26923076923076922</v>
      </c>
    </row>
    <row r="36" spans="1:12" x14ac:dyDescent="0.35">
      <c r="A36" s="69" t="s">
        <v>418</v>
      </c>
      <c r="B36" s="30" t="s">
        <v>37</v>
      </c>
      <c r="C36" s="13">
        <v>24.42050532904317</v>
      </c>
      <c r="D36" s="59">
        <v>359</v>
      </c>
      <c r="E36" s="13">
        <v>2.5550944485783194</v>
      </c>
      <c r="F36" s="13">
        <f t="shared" si="0"/>
        <v>0.11640360323606824</v>
      </c>
      <c r="G36" s="13">
        <v>100.38</v>
      </c>
      <c r="H36" s="13">
        <v>2.0016471913460383</v>
      </c>
      <c r="I36" s="13">
        <f t="shared" si="1"/>
        <v>-0.58521338197621775</v>
      </c>
      <c r="J36" s="74">
        <v>6</v>
      </c>
      <c r="K36" s="75" t="s">
        <v>686</v>
      </c>
      <c r="L36" s="73">
        <v>0.23076923076923078</v>
      </c>
    </row>
    <row r="37" spans="1:12" x14ac:dyDescent="0.35">
      <c r="A37" s="69" t="s">
        <v>419</v>
      </c>
      <c r="B37" s="30" t="s">
        <v>37</v>
      </c>
      <c r="C37" s="13">
        <v>26.600742747543091</v>
      </c>
      <c r="D37" s="59">
        <v>381.5</v>
      </c>
      <c r="E37" s="13">
        <v>2.5814945422908995</v>
      </c>
      <c r="F37" s="13">
        <f t="shared" si="0"/>
        <v>0.14280369694864836</v>
      </c>
      <c r="G37" s="13">
        <v>100.38</v>
      </c>
      <c r="H37" s="13">
        <v>2.0016471913460383</v>
      </c>
      <c r="I37" s="13">
        <f t="shared" si="1"/>
        <v>-0.58521338197621775</v>
      </c>
      <c r="J37" s="74">
        <v>5</v>
      </c>
      <c r="K37" s="75" t="s">
        <v>686</v>
      </c>
      <c r="L37" s="73">
        <v>0.19230769230769232</v>
      </c>
    </row>
    <row r="38" spans="1:12" x14ac:dyDescent="0.35">
      <c r="A38" s="69" t="s">
        <v>420</v>
      </c>
      <c r="B38" s="30" t="s">
        <v>37</v>
      </c>
      <c r="C38" s="13">
        <v>26.338242171463172</v>
      </c>
      <c r="D38" s="59">
        <v>370.5</v>
      </c>
      <c r="E38" s="13">
        <v>2.5687882123153472</v>
      </c>
      <c r="F38" s="13">
        <f t="shared" si="0"/>
        <v>0.13009736697309604</v>
      </c>
      <c r="G38" s="13">
        <v>100.38</v>
      </c>
      <c r="H38" s="13">
        <v>2.0016471913460383</v>
      </c>
      <c r="I38" s="13">
        <f t="shared" si="1"/>
        <v>-0.58521338197621775</v>
      </c>
      <c r="J38" s="74">
        <v>5</v>
      </c>
      <c r="K38" s="75" t="s">
        <v>686</v>
      </c>
      <c r="L38" s="73">
        <v>0.19230769230769232</v>
      </c>
    </row>
    <row r="39" spans="1:12" ht="15" thickBot="1" x14ac:dyDescent="0.4">
      <c r="A39" s="69" t="s">
        <v>421</v>
      </c>
      <c r="B39" s="30" t="s">
        <v>37</v>
      </c>
      <c r="C39" s="34">
        <v>26.374989252868364</v>
      </c>
      <c r="D39" s="59">
        <v>353.5</v>
      </c>
      <c r="E39" s="13">
        <v>2.5483894181329183</v>
      </c>
      <c r="F39" s="13">
        <f t="shared" si="0"/>
        <v>0.10969857279066719</v>
      </c>
      <c r="G39" s="13">
        <v>100.38</v>
      </c>
      <c r="H39" s="13">
        <v>2.0016471913460383</v>
      </c>
      <c r="I39" s="13">
        <f t="shared" si="1"/>
        <v>-0.58521338197621775</v>
      </c>
      <c r="J39" s="74">
        <v>5</v>
      </c>
      <c r="K39" s="75" t="s">
        <v>686</v>
      </c>
      <c r="L39" s="73">
        <v>0.19230769230769232</v>
      </c>
    </row>
    <row r="40" spans="1:12" x14ac:dyDescent="0.35">
      <c r="A40" s="69" t="s">
        <v>422</v>
      </c>
      <c r="B40" s="30" t="s">
        <v>37</v>
      </c>
      <c r="C40" s="13">
        <v>26.33142943543443</v>
      </c>
      <c r="D40" s="59">
        <v>392</v>
      </c>
      <c r="E40" s="13">
        <v>2.5932860670204572</v>
      </c>
      <c r="F40" s="13">
        <f t="shared" si="0"/>
        <v>0.15459522167820605</v>
      </c>
      <c r="G40" s="13">
        <v>100.38</v>
      </c>
      <c r="H40" s="13">
        <v>2.0016471913460383</v>
      </c>
      <c r="I40" s="13">
        <f t="shared" si="1"/>
        <v>-0.58521338197621775</v>
      </c>
      <c r="J40" s="74">
        <v>5</v>
      </c>
      <c r="K40" s="75" t="s">
        <v>686</v>
      </c>
      <c r="L40" s="73">
        <v>0.19230769230769232</v>
      </c>
    </row>
    <row r="41" spans="1:12" x14ac:dyDescent="0.35">
      <c r="A41" s="69" t="s">
        <v>423</v>
      </c>
      <c r="B41" s="30" t="s">
        <v>37</v>
      </c>
      <c r="C41" s="32">
        <v>25.487663206887675</v>
      </c>
      <c r="D41" s="59">
        <v>346.5</v>
      </c>
      <c r="E41" s="13">
        <v>2.5397032389478253</v>
      </c>
      <c r="F41" s="13">
        <f t="shared" si="0"/>
        <v>0.10101239360557424</v>
      </c>
      <c r="G41" s="13">
        <v>100.38</v>
      </c>
      <c r="H41" s="13">
        <v>2.0016471913460383</v>
      </c>
      <c r="I41" s="13">
        <f t="shared" si="1"/>
        <v>-0.58521338197621775</v>
      </c>
      <c r="J41" s="74">
        <v>5</v>
      </c>
      <c r="K41" s="75" t="s">
        <v>686</v>
      </c>
      <c r="L41" s="73">
        <v>0.19230769230769232</v>
      </c>
    </row>
    <row r="42" spans="1:12" x14ac:dyDescent="0.35">
      <c r="A42" s="69" t="s">
        <v>424</v>
      </c>
      <c r="B42" s="30" t="s">
        <v>37</v>
      </c>
      <c r="C42" s="13">
        <v>26.213957151133311</v>
      </c>
      <c r="D42" s="59">
        <v>359</v>
      </c>
      <c r="E42" s="13">
        <v>2.5550944485783194</v>
      </c>
      <c r="F42" s="13">
        <f t="shared" si="0"/>
        <v>0.11640360323606824</v>
      </c>
      <c r="G42" s="13">
        <v>100.38</v>
      </c>
      <c r="H42" s="13">
        <v>2.0016471913460383</v>
      </c>
      <c r="I42" s="13">
        <f t="shared" si="1"/>
        <v>-0.58521338197621775</v>
      </c>
      <c r="J42" s="74">
        <v>4</v>
      </c>
      <c r="K42" s="75" t="s">
        <v>686</v>
      </c>
      <c r="L42" s="73">
        <v>0.15384615384615385</v>
      </c>
    </row>
    <row r="43" spans="1:12" x14ac:dyDescent="0.35">
      <c r="A43" s="69" t="s">
        <v>425</v>
      </c>
      <c r="B43" s="30" t="s">
        <v>37</v>
      </c>
      <c r="C43" s="13">
        <v>24.640402302868374</v>
      </c>
      <c r="D43" s="59">
        <v>370</v>
      </c>
      <c r="E43" s="13">
        <v>2.568201724066995</v>
      </c>
      <c r="F43" s="13">
        <f t="shared" si="0"/>
        <v>0.12951087872474387</v>
      </c>
      <c r="G43" s="13">
        <v>100.38</v>
      </c>
      <c r="H43" s="13">
        <v>2.0016471913460383</v>
      </c>
      <c r="I43" s="13">
        <f t="shared" si="1"/>
        <v>-0.58521338197621775</v>
      </c>
      <c r="J43" s="74">
        <v>3</v>
      </c>
      <c r="K43" s="75" t="s">
        <v>686</v>
      </c>
      <c r="L43" s="73">
        <v>0.11538461538461539</v>
      </c>
    </row>
    <row r="44" spans="1:12" ht="15" thickBot="1" x14ac:dyDescent="0.4">
      <c r="A44" s="70" t="s">
        <v>426</v>
      </c>
      <c r="B44" s="33" t="s">
        <v>37</v>
      </c>
      <c r="C44" s="34">
        <v>13.255812970740857</v>
      </c>
      <c r="D44" s="59">
        <v>315</v>
      </c>
      <c r="E44" s="13">
        <v>2.4983105537896004</v>
      </c>
      <c r="F44" s="13">
        <f t="shared" si="0"/>
        <v>5.9619708447349318E-2</v>
      </c>
      <c r="G44" s="13">
        <v>100.38</v>
      </c>
      <c r="H44" s="13">
        <v>2.0016471913460383</v>
      </c>
      <c r="I44" s="13">
        <f t="shared" si="1"/>
        <v>-0.58521338197621775</v>
      </c>
      <c r="J44" s="74">
        <v>3</v>
      </c>
      <c r="K44" s="75" t="s">
        <v>686</v>
      </c>
      <c r="L44" s="73">
        <v>0.11538461538461539</v>
      </c>
    </row>
    <row r="45" spans="1:12" ht="15" thickBot="1" x14ac:dyDescent="0.4">
      <c r="A45" s="30">
        <v>184</v>
      </c>
      <c r="B45" s="30" t="s">
        <v>28</v>
      </c>
      <c r="C45" s="31">
        <v>11.7111939441352</v>
      </c>
      <c r="D45" s="32">
        <v>320</v>
      </c>
      <c r="E45" s="13">
        <v>2.5051499783199058</v>
      </c>
      <c r="F45" s="13">
        <f t="shared" si="0"/>
        <v>6.6459132977654711E-2</v>
      </c>
      <c r="G45" s="13">
        <v>378.48</v>
      </c>
      <c r="H45" s="13">
        <v>2.578042935040509</v>
      </c>
      <c r="I45" s="13">
        <f t="shared" si="1"/>
        <v>-8.8176382817470866E-3</v>
      </c>
      <c r="J45" s="72">
        <v>10.282191780821918</v>
      </c>
      <c r="K45" s="73" t="s">
        <v>686</v>
      </c>
      <c r="L45" s="73">
        <v>0.44705181655747472</v>
      </c>
    </row>
    <row r="46" spans="1:12" ht="15" thickBot="1" x14ac:dyDescent="0.4">
      <c r="A46" s="33">
        <v>186</v>
      </c>
      <c r="B46" s="33" t="s">
        <v>28</v>
      </c>
      <c r="C46" s="24">
        <v>11.042749509895041</v>
      </c>
      <c r="D46" s="34">
        <v>192</v>
      </c>
      <c r="E46" s="13">
        <v>2.2833012287035497</v>
      </c>
      <c r="F46" s="13">
        <f t="shared" si="0"/>
        <v>-0.15538961663870143</v>
      </c>
      <c r="G46" s="13">
        <v>378.48</v>
      </c>
      <c r="H46" s="13">
        <v>2.578042935040509</v>
      </c>
      <c r="I46" s="13">
        <f t="shared" si="1"/>
        <v>-8.8176382817470866E-3</v>
      </c>
      <c r="J46" s="72">
        <v>0.12876712328767123</v>
      </c>
      <c r="K46" s="73" t="s">
        <v>687</v>
      </c>
      <c r="L46" s="73">
        <v>5.5985705777248365E-3</v>
      </c>
    </row>
    <row r="47" spans="1:12" ht="15" thickBot="1" x14ac:dyDescent="0.4">
      <c r="A47" s="44">
        <v>2</v>
      </c>
      <c r="B47" s="45" t="s">
        <v>31</v>
      </c>
      <c r="C47" s="24">
        <v>13.042010033601974</v>
      </c>
      <c r="D47" s="45">
        <v>204</v>
      </c>
      <c r="E47" s="13">
        <v>2.3096301674258988</v>
      </c>
      <c r="F47" s="13">
        <f t="shared" si="0"/>
        <v>-0.12906067791635234</v>
      </c>
      <c r="G47" s="13">
        <v>843.42</v>
      </c>
      <c r="H47" s="13">
        <v>2.9260438952164938</v>
      </c>
      <c r="I47" s="13">
        <f t="shared" si="1"/>
        <v>0.33918332189423772</v>
      </c>
      <c r="J47" s="72">
        <v>5.8219178082191778</v>
      </c>
      <c r="K47" s="73" t="s">
        <v>686</v>
      </c>
      <c r="L47" s="73">
        <v>0.2000659040625147</v>
      </c>
    </row>
    <row r="48" spans="1:12" ht="15" thickBot="1" x14ac:dyDescent="0.4">
      <c r="A48" s="44">
        <v>3</v>
      </c>
      <c r="B48" s="45" t="s">
        <v>31</v>
      </c>
      <c r="C48" s="24">
        <v>12.870923565120862</v>
      </c>
      <c r="D48" s="45">
        <v>199</v>
      </c>
      <c r="E48" s="13">
        <v>2.2988530764097068</v>
      </c>
      <c r="F48" s="13">
        <f t="shared" si="0"/>
        <v>-0.13983776893254429</v>
      </c>
      <c r="G48" s="13">
        <v>843.42</v>
      </c>
      <c r="H48" s="13">
        <v>2.9260438952164938</v>
      </c>
      <c r="I48" s="13">
        <f t="shared" si="1"/>
        <v>0.33918332189423772</v>
      </c>
      <c r="J48" s="72">
        <v>2.8191780821917809</v>
      </c>
      <c r="K48" s="73" t="s">
        <v>686</v>
      </c>
      <c r="L48" s="73">
        <v>9.6878971896624769E-2</v>
      </c>
    </row>
    <row r="49" spans="1:12" ht="15" thickBot="1" x14ac:dyDescent="0.4">
      <c r="A49" s="44">
        <v>4</v>
      </c>
      <c r="B49" s="45" t="s">
        <v>31</v>
      </c>
      <c r="C49" s="26">
        <v>10.345455851160576</v>
      </c>
      <c r="D49" s="45">
        <v>201</v>
      </c>
      <c r="E49" s="13">
        <v>2.3031960574204891</v>
      </c>
      <c r="F49" s="13">
        <f t="shared" si="0"/>
        <v>-0.13549478792176206</v>
      </c>
      <c r="G49" s="13">
        <v>843.42</v>
      </c>
      <c r="H49" s="13">
        <v>2.9260438952164938</v>
      </c>
      <c r="I49" s="13">
        <f t="shared" si="1"/>
        <v>0.33918332189423772</v>
      </c>
      <c r="J49" s="72">
        <v>1.2191780821917808</v>
      </c>
      <c r="K49" s="73" t="s">
        <v>687</v>
      </c>
      <c r="L49" s="73">
        <v>4.1896154027208962E-2</v>
      </c>
    </row>
    <row r="50" spans="1:12" ht="15" thickBot="1" x14ac:dyDescent="0.4">
      <c r="A50" s="44">
        <v>5</v>
      </c>
      <c r="B50" s="45" t="s">
        <v>31</v>
      </c>
      <c r="C50" s="29">
        <v>12.993366703660922</v>
      </c>
      <c r="D50" s="45">
        <v>204</v>
      </c>
      <c r="E50" s="13">
        <v>2.3096301674258988</v>
      </c>
      <c r="F50" s="13">
        <f t="shared" si="0"/>
        <v>-0.12906067791635234</v>
      </c>
      <c r="G50" s="13">
        <v>843.42</v>
      </c>
      <c r="H50" s="13">
        <v>2.9260438952164938</v>
      </c>
      <c r="I50" s="13">
        <f t="shared" si="1"/>
        <v>0.33918332189423772</v>
      </c>
      <c r="J50" s="72">
        <v>1.2164383561643837</v>
      </c>
      <c r="K50" s="73" t="s">
        <v>687</v>
      </c>
      <c r="L50" s="73">
        <v>4.1802005366473667E-2</v>
      </c>
    </row>
    <row r="51" spans="1:12" ht="15" thickBot="1" x14ac:dyDescent="0.4">
      <c r="A51" s="46">
        <v>6</v>
      </c>
      <c r="B51" s="47" t="s">
        <v>31</v>
      </c>
      <c r="C51" s="29">
        <v>12.482335038864909</v>
      </c>
      <c r="D51" s="47">
        <v>221</v>
      </c>
      <c r="E51" s="13">
        <v>2.3443922736851106</v>
      </c>
      <c r="F51" s="13">
        <f t="shared" si="0"/>
        <v>-9.4298571657140506E-2</v>
      </c>
      <c r="G51" s="13">
        <v>843.42</v>
      </c>
      <c r="H51" s="13">
        <v>2.9260438952164938</v>
      </c>
      <c r="I51" s="13">
        <f t="shared" si="1"/>
        <v>0.33918332189423772</v>
      </c>
      <c r="J51" s="72">
        <v>1.2164383561643837</v>
      </c>
      <c r="K51" s="73" t="s">
        <v>687</v>
      </c>
      <c r="L51" s="73">
        <v>4.1802005366473667E-2</v>
      </c>
    </row>
    <row r="52" spans="1:12" ht="15" thickBot="1" x14ac:dyDescent="0.4">
      <c r="A52" s="30" t="s">
        <v>429</v>
      </c>
      <c r="B52" s="30" t="s">
        <v>45</v>
      </c>
      <c r="C52" s="31">
        <v>12.016464742716932</v>
      </c>
      <c r="D52" s="32">
        <v>250</v>
      </c>
      <c r="E52" s="13">
        <v>2.3979400086720375</v>
      </c>
      <c r="F52" s="13">
        <f t="shared" si="0"/>
        <v>-4.0750836670213619E-2</v>
      </c>
      <c r="G52" s="13">
        <v>1331</v>
      </c>
      <c r="H52" s="13">
        <v>3.1241780554746752</v>
      </c>
      <c r="I52" s="13">
        <f t="shared" si="1"/>
        <v>0.53731748215241915</v>
      </c>
      <c r="J52" s="73">
        <v>0.35342465753424657</v>
      </c>
      <c r="K52" s="75" t="s">
        <v>687</v>
      </c>
      <c r="L52" s="73">
        <v>8.21917808219178E-3</v>
      </c>
    </row>
    <row r="53" spans="1:12" ht="15" thickBot="1" x14ac:dyDescent="0.4">
      <c r="A53" s="33" t="s">
        <v>433</v>
      </c>
      <c r="B53" s="33" t="s">
        <v>45</v>
      </c>
      <c r="C53" s="26">
        <v>16.177801291278634</v>
      </c>
      <c r="D53" s="34">
        <v>284</v>
      </c>
      <c r="E53" s="13">
        <v>2.4533183400470375</v>
      </c>
      <c r="F53" s="13">
        <f t="shared" si="0"/>
        <v>1.4627494704786415E-2</v>
      </c>
      <c r="G53" s="13">
        <v>1331</v>
      </c>
      <c r="H53" s="13">
        <v>3.1241780554746752</v>
      </c>
      <c r="I53" s="13">
        <f t="shared" si="1"/>
        <v>0.53731748215241915</v>
      </c>
      <c r="J53" s="73">
        <v>36.909589041095892</v>
      </c>
      <c r="K53" s="75" t="s">
        <v>687</v>
      </c>
      <c r="L53" s="73">
        <v>0.85836253583943933</v>
      </c>
    </row>
    <row r="54" spans="1:12" ht="15" thickBot="1" x14ac:dyDescent="0.4">
      <c r="A54" s="30" t="s">
        <v>434</v>
      </c>
      <c r="B54" s="30" t="s">
        <v>58</v>
      </c>
      <c r="C54" s="26">
        <v>16.549494323372102</v>
      </c>
      <c r="D54" s="32">
        <v>178</v>
      </c>
      <c r="E54" s="13">
        <v>2.2504200023088941</v>
      </c>
      <c r="F54" s="13">
        <f t="shared" si="0"/>
        <v>-0.18827084303335706</v>
      </c>
      <c r="G54" s="13">
        <v>3302.41</v>
      </c>
      <c r="H54" s="13">
        <v>3.5188309906965647</v>
      </c>
      <c r="I54" s="13">
        <f t="shared" si="1"/>
        <v>0.93197041737430864</v>
      </c>
      <c r="J54" s="72">
        <v>2</v>
      </c>
      <c r="K54" s="75" t="s">
        <v>687</v>
      </c>
      <c r="L54" s="73">
        <v>6.4516129032258063E-2</v>
      </c>
    </row>
    <row r="55" spans="1:12" ht="15" thickBot="1" x14ac:dyDescent="0.4">
      <c r="A55" s="30" t="s">
        <v>436</v>
      </c>
      <c r="B55" s="30" t="s">
        <v>58</v>
      </c>
      <c r="C55" s="31">
        <v>15.816860579331863</v>
      </c>
      <c r="D55" s="32">
        <v>204</v>
      </c>
      <c r="E55" s="13">
        <v>2.3096301674258988</v>
      </c>
      <c r="F55" s="13">
        <f t="shared" si="0"/>
        <v>-0.12906067791635234</v>
      </c>
      <c r="G55" s="13">
        <v>3302.41</v>
      </c>
      <c r="H55" s="13">
        <v>3.5188309906965647</v>
      </c>
      <c r="I55" s="13">
        <f t="shared" si="1"/>
        <v>0.93197041737430864</v>
      </c>
      <c r="J55" s="72">
        <v>2</v>
      </c>
      <c r="K55" s="75" t="s">
        <v>687</v>
      </c>
      <c r="L55" s="73">
        <v>6.4516129032258063E-2</v>
      </c>
    </row>
    <row r="56" spans="1:12" ht="15" thickBot="1" x14ac:dyDescent="0.4">
      <c r="A56" s="33" t="s">
        <v>437</v>
      </c>
      <c r="B56" s="33" t="s">
        <v>58</v>
      </c>
      <c r="C56" s="26">
        <v>16.858096076233686</v>
      </c>
      <c r="D56" s="34">
        <v>141</v>
      </c>
      <c r="E56" s="13">
        <v>2.1492191126553797</v>
      </c>
      <c r="F56" s="13">
        <f t="shared" si="0"/>
        <v>-0.28947173268687143</v>
      </c>
      <c r="G56" s="13">
        <v>3302.41</v>
      </c>
      <c r="H56" s="13">
        <v>3.5188309906965647</v>
      </c>
      <c r="I56" s="13">
        <f t="shared" si="1"/>
        <v>0.93197041737430864</v>
      </c>
      <c r="J56" s="72">
        <v>1</v>
      </c>
      <c r="K56" s="75" t="s">
        <v>687</v>
      </c>
      <c r="L56" s="73">
        <v>3.2258064516129031E-2</v>
      </c>
    </row>
    <row r="57" spans="1:12" ht="15" thickBot="1" x14ac:dyDescent="0.4">
      <c r="A57" s="30" t="s">
        <v>438</v>
      </c>
      <c r="B57" s="3" t="s">
        <v>34</v>
      </c>
      <c r="C57" s="31">
        <v>12.923500839836576</v>
      </c>
      <c r="D57" s="32">
        <v>171</v>
      </c>
      <c r="E57" s="13">
        <v>2.2329961103921536</v>
      </c>
      <c r="F57" s="13">
        <f t="shared" si="0"/>
        <v>-0.20569473495009749</v>
      </c>
      <c r="G57" s="13">
        <v>2136.4899999999998</v>
      </c>
      <c r="H57" s="13">
        <v>3.3297008644104196</v>
      </c>
      <c r="I57" s="13">
        <f t="shared" si="1"/>
        <v>0.74284029108816352</v>
      </c>
      <c r="J57" s="73">
        <v>0.46027397260273972</v>
      </c>
      <c r="K57" s="75" t="s">
        <v>687</v>
      </c>
      <c r="L57" s="73">
        <v>3.5405690200210747E-2</v>
      </c>
    </row>
    <row r="58" spans="1:12" ht="15" thickBot="1" x14ac:dyDescent="0.4">
      <c r="A58" s="30" t="s">
        <v>439</v>
      </c>
      <c r="B58" s="3" t="s">
        <v>34</v>
      </c>
      <c r="C58" s="24">
        <v>12.705071980000152</v>
      </c>
      <c r="D58" s="32">
        <v>207</v>
      </c>
      <c r="E58" s="13">
        <v>2.3159703454569178</v>
      </c>
      <c r="F58" s="13">
        <f t="shared" si="0"/>
        <v>-0.12272049988533329</v>
      </c>
      <c r="G58" s="13">
        <v>2136.4899999999998</v>
      </c>
      <c r="H58" s="13">
        <v>3.3297008644104196</v>
      </c>
      <c r="I58" s="13">
        <f t="shared" si="1"/>
        <v>0.74284029108816352</v>
      </c>
      <c r="J58" s="73">
        <v>8.4753424657534246</v>
      </c>
      <c r="K58" s="75" t="s">
        <v>687</v>
      </c>
      <c r="L58" s="73">
        <v>0.65194942044257109</v>
      </c>
    </row>
    <row r="59" spans="1:12" ht="15" thickBot="1" x14ac:dyDescent="0.4">
      <c r="A59" s="33" t="s">
        <v>440</v>
      </c>
      <c r="B59" s="3" t="s">
        <v>34</v>
      </c>
      <c r="C59" s="24">
        <v>12.158884652112187</v>
      </c>
      <c r="D59" s="32">
        <v>170</v>
      </c>
      <c r="E59" s="13">
        <v>2.2304489213782741</v>
      </c>
      <c r="F59" s="13">
        <f t="shared" si="0"/>
        <v>-0.208241923963977</v>
      </c>
      <c r="G59" s="13">
        <v>2136.4899999999998</v>
      </c>
      <c r="H59" s="13">
        <v>3.3297008644104196</v>
      </c>
      <c r="I59" s="13">
        <f t="shared" si="1"/>
        <v>0.74284029108816352</v>
      </c>
      <c r="J59" s="73">
        <v>8.4753424657534246</v>
      </c>
      <c r="K59" s="75" t="s">
        <v>686</v>
      </c>
      <c r="L59" s="73">
        <v>0.65194942044257109</v>
      </c>
    </row>
    <row r="60" spans="1:12" ht="15" thickBot="1" x14ac:dyDescent="0.4">
      <c r="A60" s="48">
        <v>60</v>
      </c>
      <c r="B60" s="48" t="s">
        <v>59</v>
      </c>
      <c r="C60" s="24">
        <v>16.184897768602333</v>
      </c>
      <c r="D60" s="25">
        <v>167</v>
      </c>
      <c r="E60" s="13">
        <v>2.2227164711475833</v>
      </c>
      <c r="F60" s="13">
        <f t="shared" si="0"/>
        <v>-0.21597437419466781</v>
      </c>
      <c r="G60" s="13">
        <v>2212.5500000000002</v>
      </c>
      <c r="H60" s="13">
        <v>3.3448930938235284</v>
      </c>
      <c r="I60" s="13">
        <f t="shared" si="1"/>
        <v>0.75803252050127234</v>
      </c>
      <c r="J60" s="72">
        <v>2.506849315068493</v>
      </c>
      <c r="K60" s="76" t="s">
        <v>687</v>
      </c>
    </row>
    <row r="61" spans="1:12" ht="15" thickBot="1" x14ac:dyDescent="0.4">
      <c r="A61" s="49">
        <v>61</v>
      </c>
      <c r="B61" s="49" t="s">
        <v>59</v>
      </c>
      <c r="C61" s="24">
        <v>17.794678066176651</v>
      </c>
      <c r="D61" s="13">
        <v>241</v>
      </c>
      <c r="E61" s="13">
        <v>2.3820170425748683</v>
      </c>
      <c r="F61" s="13">
        <f t="shared" si="0"/>
        <v>-5.6673802767382764E-2</v>
      </c>
      <c r="G61" s="13">
        <v>2212.5500000000002</v>
      </c>
      <c r="H61" s="13">
        <v>3.3448930938235284</v>
      </c>
      <c r="I61" s="13">
        <f t="shared" si="1"/>
        <v>0.75803252050127234</v>
      </c>
      <c r="J61" s="72">
        <v>1.5342465753424657</v>
      </c>
      <c r="K61" s="76" t="s">
        <v>687</v>
      </c>
    </row>
    <row r="62" spans="1:12" ht="15" thickBot="1" x14ac:dyDescent="0.4">
      <c r="A62" s="49">
        <v>62</v>
      </c>
      <c r="B62" s="49" t="s">
        <v>59</v>
      </c>
      <c r="C62" s="24">
        <v>19.439957748639273</v>
      </c>
      <c r="D62" s="13">
        <v>180</v>
      </c>
      <c r="E62" s="13">
        <v>2.255272505103306</v>
      </c>
      <c r="F62" s="13">
        <f t="shared" si="0"/>
        <v>-0.1834183402389451</v>
      </c>
      <c r="G62" s="13">
        <v>2212.5500000000002</v>
      </c>
      <c r="H62" s="13">
        <v>3.3448930938235284</v>
      </c>
      <c r="I62" s="13">
        <f t="shared" si="1"/>
        <v>0.75803252050127234</v>
      </c>
      <c r="J62" s="72">
        <v>5.4986301369863018</v>
      </c>
      <c r="K62" s="76" t="s">
        <v>687</v>
      </c>
    </row>
    <row r="63" spans="1:12" ht="15" thickBot="1" x14ac:dyDescent="0.4">
      <c r="A63" s="49">
        <v>63</v>
      </c>
      <c r="B63" s="49" t="s">
        <v>59</v>
      </c>
      <c r="C63" s="26">
        <v>17.214872229181225</v>
      </c>
      <c r="D63" s="13">
        <v>257</v>
      </c>
      <c r="E63" s="13">
        <v>2.4099331233312946</v>
      </c>
      <c r="F63" s="13">
        <f t="shared" si="0"/>
        <v>-2.8757722010956499E-2</v>
      </c>
      <c r="G63" s="13">
        <v>2212.5500000000002</v>
      </c>
      <c r="H63" s="13">
        <v>3.3448930938235284</v>
      </c>
      <c r="I63" s="13">
        <f t="shared" si="1"/>
        <v>0.75803252050127234</v>
      </c>
      <c r="J63" s="72">
        <v>2.5397260273972604</v>
      </c>
      <c r="K63" s="76" t="s">
        <v>686</v>
      </c>
    </row>
    <row r="64" spans="1:12" ht="15" thickBot="1" x14ac:dyDescent="0.4">
      <c r="A64" s="49">
        <v>64</v>
      </c>
      <c r="B64" s="49" t="s">
        <v>59</v>
      </c>
      <c r="C64" s="29">
        <v>15.658724216737896</v>
      </c>
      <c r="D64" s="13">
        <v>216</v>
      </c>
      <c r="E64" s="13">
        <v>2.3344537511509307</v>
      </c>
      <c r="F64" s="13">
        <f t="shared" si="0"/>
        <v>-0.10423709419132043</v>
      </c>
      <c r="G64" s="13">
        <v>2212.5500000000002</v>
      </c>
      <c r="H64" s="13">
        <v>3.3448930938235284</v>
      </c>
      <c r="I64" s="13">
        <f t="shared" si="1"/>
        <v>0.75803252050127234</v>
      </c>
      <c r="J64" s="72">
        <v>10.528767123287672</v>
      </c>
      <c r="K64" s="76" t="s">
        <v>686</v>
      </c>
    </row>
    <row r="65" spans="1:12" ht="15" thickBot="1" x14ac:dyDescent="0.4">
      <c r="A65" s="23">
        <v>18054</v>
      </c>
      <c r="B65" s="23" t="s">
        <v>59</v>
      </c>
      <c r="C65" s="24">
        <v>14.745792595733121</v>
      </c>
      <c r="D65" s="13">
        <v>202</v>
      </c>
      <c r="E65" s="13">
        <v>2.3053513694466239</v>
      </c>
      <c r="F65" s="13">
        <f t="shared" si="0"/>
        <v>-0.13333947589562722</v>
      </c>
      <c r="G65" s="13">
        <v>2212.5500000000002</v>
      </c>
      <c r="H65" s="13">
        <v>3.3448930938235284</v>
      </c>
      <c r="I65" s="13">
        <f t="shared" si="1"/>
        <v>0.75803252050127234</v>
      </c>
      <c r="J65" s="72">
        <v>0.48219178082191783</v>
      </c>
      <c r="K65" s="75" t="s">
        <v>686</v>
      </c>
    </row>
    <row r="66" spans="1:12" ht="15" thickBot="1" x14ac:dyDescent="0.4">
      <c r="A66" s="28">
        <v>18067</v>
      </c>
      <c r="B66" s="28" t="s">
        <v>59</v>
      </c>
      <c r="C66" s="26">
        <v>15.006973294545498</v>
      </c>
      <c r="D66" s="27">
        <v>207</v>
      </c>
      <c r="E66" s="13">
        <v>2.3159703454569178</v>
      </c>
      <c r="F66" s="13">
        <f t="shared" si="0"/>
        <v>-0.12272049988533329</v>
      </c>
      <c r="G66" s="13">
        <v>2212.5500000000002</v>
      </c>
      <c r="H66" s="13">
        <v>3.3448930938235284</v>
      </c>
      <c r="I66" s="13">
        <f t="shared" si="1"/>
        <v>0.75803252050127234</v>
      </c>
      <c r="J66" s="72">
        <v>0.47945205479452052</v>
      </c>
      <c r="K66" s="75" t="s">
        <v>687</v>
      </c>
    </row>
    <row r="67" spans="1:12" ht="15" thickBot="1" x14ac:dyDescent="0.4">
      <c r="A67" s="30" t="s">
        <v>441</v>
      </c>
      <c r="B67" s="30" t="s">
        <v>103</v>
      </c>
      <c r="C67" s="31">
        <v>27.204214438229911</v>
      </c>
      <c r="D67" s="32">
        <v>231</v>
      </c>
      <c r="E67" s="13">
        <v>2.3636119798921444</v>
      </c>
      <c r="F67" s="13">
        <f t="shared" si="0"/>
        <v>-7.5078865450106669E-2</v>
      </c>
      <c r="G67" s="13">
        <v>4540.62</v>
      </c>
      <c r="H67" s="13">
        <v>3.6571151577458005</v>
      </c>
      <c r="I67" s="13">
        <f t="shared" si="1"/>
        <v>1.0702545844235445</v>
      </c>
      <c r="J67" s="73">
        <v>21.446575342465753</v>
      </c>
      <c r="K67" s="75" t="s">
        <v>687</v>
      </c>
      <c r="L67" s="73">
        <v>0.85786301369863016</v>
      </c>
    </row>
    <row r="68" spans="1:12" ht="15" thickBot="1" x14ac:dyDescent="0.4">
      <c r="A68" s="33" t="s">
        <v>443</v>
      </c>
      <c r="B68" s="33" t="s">
        <v>103</v>
      </c>
      <c r="C68" s="24">
        <v>22.835190261223183</v>
      </c>
      <c r="D68" s="34">
        <v>209</v>
      </c>
      <c r="E68" s="13">
        <v>2.3201462861110542</v>
      </c>
      <c r="F68" s="13">
        <f t="shared" ref="F68:F96" si="2">E68-AVERAGE(E:E)</f>
        <v>-0.11854455923119689</v>
      </c>
      <c r="G68" s="13">
        <v>4540.62</v>
      </c>
      <c r="H68" s="13">
        <v>3.6571151577458005</v>
      </c>
      <c r="I68" s="13">
        <f t="shared" si="1"/>
        <v>1.0702545844235445</v>
      </c>
      <c r="J68" s="73">
        <v>23.421917808219177</v>
      </c>
      <c r="K68" s="75" t="s">
        <v>686</v>
      </c>
      <c r="L68" s="73">
        <v>0.93687671232876713</v>
      </c>
    </row>
    <row r="69" spans="1:12" ht="15" thickBot="1" x14ac:dyDescent="0.4">
      <c r="A69" s="44">
        <v>13</v>
      </c>
      <c r="B69" s="45" t="s">
        <v>104</v>
      </c>
      <c r="C69" s="24">
        <v>21.867008036317589</v>
      </c>
      <c r="D69" s="45">
        <v>140</v>
      </c>
      <c r="E69" s="13">
        <v>2.1461280356782382</v>
      </c>
      <c r="F69" s="13">
        <f t="shared" si="2"/>
        <v>-0.29256280966401293</v>
      </c>
      <c r="G69" s="13">
        <v>2417</v>
      </c>
      <c r="H69" s="13">
        <v>3.3832766504076504</v>
      </c>
      <c r="I69" s="13">
        <f t="shared" ref="I69:I132" si="3">H69-AVERAGE(H:H)</f>
        <v>0.7964160770853943</v>
      </c>
      <c r="J69" s="72">
        <v>32.479452054794521</v>
      </c>
      <c r="K69" s="73" t="s">
        <v>686</v>
      </c>
      <c r="L69" s="73">
        <v>0.48476794111633614</v>
      </c>
    </row>
    <row r="70" spans="1:12" ht="15" thickBot="1" x14ac:dyDescent="0.4">
      <c r="A70" s="44">
        <v>14</v>
      </c>
      <c r="B70" s="45" t="s">
        <v>104</v>
      </c>
      <c r="C70" s="24">
        <v>28.776083873654944</v>
      </c>
      <c r="D70" s="45">
        <v>277</v>
      </c>
      <c r="E70" s="13">
        <v>2.4424797690644486</v>
      </c>
      <c r="F70" s="13">
        <f t="shared" si="2"/>
        <v>3.7889237221975236E-3</v>
      </c>
      <c r="G70" s="13">
        <v>2417</v>
      </c>
      <c r="H70" s="13">
        <v>3.3832766504076504</v>
      </c>
      <c r="I70" s="13">
        <f t="shared" si="3"/>
        <v>0.7964160770853943</v>
      </c>
      <c r="J70" s="72">
        <v>0.29589041095890412</v>
      </c>
      <c r="K70" s="73" t="s">
        <v>686</v>
      </c>
      <c r="L70" s="73">
        <v>4.4162747904314048E-3</v>
      </c>
    </row>
    <row r="71" spans="1:12" ht="15" thickBot="1" x14ac:dyDescent="0.4">
      <c r="A71" s="46">
        <v>14</v>
      </c>
      <c r="B71" s="47" t="s">
        <v>104</v>
      </c>
      <c r="C71" s="26">
        <v>25.224197799874414</v>
      </c>
      <c r="D71" s="47">
        <v>295</v>
      </c>
      <c r="E71" s="13">
        <v>2.469822015978163</v>
      </c>
      <c r="F71" s="13">
        <f t="shared" si="2"/>
        <v>3.1131170635911865E-2</v>
      </c>
      <c r="G71" s="13">
        <v>2417</v>
      </c>
      <c r="H71" s="13">
        <v>3.3832766504076504</v>
      </c>
      <c r="I71" s="13">
        <f t="shared" si="3"/>
        <v>0.7964160770853943</v>
      </c>
      <c r="J71" s="72">
        <v>0.29589041095890412</v>
      </c>
      <c r="K71" s="73" t="s">
        <v>686</v>
      </c>
      <c r="L71" s="73">
        <v>4.4162747904314048E-3</v>
      </c>
    </row>
    <row r="72" spans="1:12" ht="15" thickBot="1" x14ac:dyDescent="0.4">
      <c r="A72" s="44">
        <v>100</v>
      </c>
      <c r="B72" s="3" t="s">
        <v>41</v>
      </c>
      <c r="C72" s="26">
        <v>13.013437141403529</v>
      </c>
      <c r="D72" s="45">
        <v>261</v>
      </c>
      <c r="E72" s="13">
        <v>2.4166405073382808</v>
      </c>
      <c r="F72" s="13">
        <f t="shared" si="2"/>
        <v>-2.2050338003970271E-2</v>
      </c>
      <c r="G72" s="13">
        <v>1300</v>
      </c>
      <c r="H72" s="13">
        <v>3.1139433523068369</v>
      </c>
      <c r="I72" s="13">
        <f t="shared" si="3"/>
        <v>0.52708277898458089</v>
      </c>
      <c r="J72" s="72">
        <v>19.227397260273971</v>
      </c>
      <c r="K72" s="73" t="s">
        <v>686</v>
      </c>
      <c r="L72" s="73">
        <v>0.48068493150684927</v>
      </c>
    </row>
    <row r="73" spans="1:12" ht="15" thickBot="1" x14ac:dyDescent="0.4">
      <c r="A73" s="44">
        <v>101</v>
      </c>
      <c r="B73" s="3" t="s">
        <v>41</v>
      </c>
      <c r="C73" s="29">
        <v>15.366351544981727</v>
      </c>
      <c r="D73" s="45">
        <v>273</v>
      </c>
      <c r="E73" s="13">
        <v>2.436162647040756</v>
      </c>
      <c r="F73" s="13">
        <f t="shared" si="2"/>
        <v>-2.5281983014950882E-3</v>
      </c>
      <c r="G73" s="13">
        <v>1300</v>
      </c>
      <c r="H73" s="13">
        <v>3.1139433523068369</v>
      </c>
      <c r="I73" s="13">
        <f t="shared" si="3"/>
        <v>0.52708277898458089</v>
      </c>
      <c r="J73" s="72">
        <v>23</v>
      </c>
      <c r="K73" s="73" t="s">
        <v>687</v>
      </c>
      <c r="L73" s="73">
        <v>0.57499999999999996</v>
      </c>
    </row>
    <row r="74" spans="1:12" ht="15" thickBot="1" x14ac:dyDescent="0.4">
      <c r="A74" s="44" t="s">
        <v>450</v>
      </c>
      <c r="B74" s="3" t="s">
        <v>41</v>
      </c>
      <c r="C74" s="31">
        <v>14.621175637798313</v>
      </c>
      <c r="D74" s="45">
        <v>278</v>
      </c>
      <c r="E74" s="13">
        <v>2.4440447959180762</v>
      </c>
      <c r="F74" s="13">
        <f t="shared" si="2"/>
        <v>5.353950575825106E-3</v>
      </c>
      <c r="G74" s="13">
        <v>1300</v>
      </c>
      <c r="H74" s="13">
        <v>3.1139433523068369</v>
      </c>
      <c r="I74" s="13">
        <f t="shared" si="3"/>
        <v>0.52708277898458089</v>
      </c>
      <c r="J74" s="73">
        <v>16.293150684931508</v>
      </c>
      <c r="K74" s="75" t="s">
        <v>686</v>
      </c>
      <c r="L74" s="73">
        <v>0.40732876712328769</v>
      </c>
    </row>
    <row r="75" spans="1:12" ht="15" thickBot="1" x14ac:dyDescent="0.4">
      <c r="A75" s="44" t="s">
        <v>451</v>
      </c>
      <c r="B75" s="3" t="s">
        <v>41</v>
      </c>
      <c r="C75" s="24">
        <v>13.235992355041038</v>
      </c>
      <c r="D75" s="45">
        <v>253</v>
      </c>
      <c r="E75" s="13">
        <v>2.403120521175818</v>
      </c>
      <c r="F75" s="13">
        <f t="shared" si="2"/>
        <v>-3.5570324166433132E-2</v>
      </c>
      <c r="G75" s="13">
        <v>1300</v>
      </c>
      <c r="H75" s="13">
        <v>3.1139433523068369</v>
      </c>
      <c r="I75" s="13">
        <f t="shared" si="3"/>
        <v>0.52708277898458089</v>
      </c>
      <c r="J75" s="72">
        <v>0.52328767123287701</v>
      </c>
      <c r="K75" s="75" t="s">
        <v>686</v>
      </c>
      <c r="L75" s="73">
        <v>1.3082191780821924E-2</v>
      </c>
    </row>
    <row r="76" spans="1:12" ht="15" thickBot="1" x14ac:dyDescent="0.4">
      <c r="A76" s="44" t="s">
        <v>452</v>
      </c>
      <c r="B76" s="3" t="s">
        <v>41</v>
      </c>
      <c r="C76" s="24">
        <v>14.397940526644582</v>
      </c>
      <c r="D76" s="45">
        <v>295</v>
      </c>
      <c r="E76" s="13">
        <v>2.469822015978163</v>
      </c>
      <c r="F76" s="13">
        <f t="shared" si="2"/>
        <v>3.1131170635911865E-2</v>
      </c>
      <c r="G76" s="13">
        <v>1300</v>
      </c>
      <c r="H76" s="13">
        <v>3.1139433523068369</v>
      </c>
      <c r="I76" s="13">
        <f t="shared" si="3"/>
        <v>0.52708277898458089</v>
      </c>
      <c r="J76" s="72">
        <v>0.51780821917808217</v>
      </c>
      <c r="K76" s="75" t="s">
        <v>686</v>
      </c>
      <c r="L76" s="73">
        <v>1.2945205479452054E-2</v>
      </c>
    </row>
    <row r="77" spans="1:12" ht="15" thickBot="1" x14ac:dyDescent="0.4">
      <c r="A77" s="46" t="s">
        <v>454</v>
      </c>
      <c r="B77" s="3" t="s">
        <v>41</v>
      </c>
      <c r="C77" s="24">
        <v>14.441489350896502</v>
      </c>
      <c r="D77" s="47">
        <v>252</v>
      </c>
      <c r="E77" s="13">
        <v>2.4014005407815442</v>
      </c>
      <c r="F77" s="13">
        <f t="shared" si="2"/>
        <v>-3.7290304560706922E-2</v>
      </c>
      <c r="G77" s="13">
        <v>1300</v>
      </c>
      <c r="H77" s="13">
        <v>3.1139433523068369</v>
      </c>
      <c r="I77" s="13">
        <f t="shared" si="3"/>
        <v>0.52708277898458089</v>
      </c>
      <c r="K77" s="75" t="s">
        <v>687</v>
      </c>
    </row>
    <row r="78" spans="1:12" ht="15" thickBot="1" x14ac:dyDescent="0.4">
      <c r="A78" s="42">
        <v>90</v>
      </c>
      <c r="B78" s="43" t="s">
        <v>68</v>
      </c>
      <c r="C78" s="26">
        <v>16.451401603063704</v>
      </c>
      <c r="D78" s="43">
        <v>231</v>
      </c>
      <c r="E78" s="13">
        <v>2.3636119798921444</v>
      </c>
      <c r="F78" s="13">
        <f t="shared" si="2"/>
        <v>-7.5078865450106669E-2</v>
      </c>
      <c r="G78" s="13">
        <v>783.99</v>
      </c>
      <c r="H78" s="13">
        <v>2.8943105231786777</v>
      </c>
      <c r="I78" s="13">
        <f t="shared" si="3"/>
        <v>0.3074499498564216</v>
      </c>
      <c r="J78" s="72">
        <v>0.33698630136986302</v>
      </c>
      <c r="K78" s="73" t="s">
        <v>686</v>
      </c>
      <c r="L78" s="73">
        <v>1.0211706102117061E-2</v>
      </c>
    </row>
    <row r="79" spans="1:12" ht="15" thickBot="1" x14ac:dyDescent="0.4">
      <c r="A79" s="44">
        <v>91</v>
      </c>
      <c r="B79" s="45" t="s">
        <v>68</v>
      </c>
      <c r="C79" s="26">
        <v>18.874376148588631</v>
      </c>
      <c r="D79" s="45">
        <v>259</v>
      </c>
      <c r="E79" s="13">
        <v>2.4132997640812519</v>
      </c>
      <c r="F79" s="13">
        <f t="shared" si="2"/>
        <v>-2.5391081260999204E-2</v>
      </c>
      <c r="G79" s="13">
        <v>783.99</v>
      </c>
      <c r="H79" s="13">
        <v>2.8943105231786777</v>
      </c>
      <c r="I79" s="13">
        <f t="shared" si="3"/>
        <v>0.3074499498564216</v>
      </c>
      <c r="J79" s="72">
        <v>0.35068493150684932</v>
      </c>
      <c r="K79" s="73" t="s">
        <v>686</v>
      </c>
      <c r="L79" s="73">
        <v>1.0626816106268162E-2</v>
      </c>
    </row>
    <row r="80" spans="1:12" ht="15" thickBot="1" x14ac:dyDescent="0.4">
      <c r="A80" s="44">
        <v>92</v>
      </c>
      <c r="B80" s="45" t="s">
        <v>68</v>
      </c>
      <c r="C80" s="31">
        <v>16.352998095055092</v>
      </c>
      <c r="D80" s="45">
        <v>226</v>
      </c>
      <c r="E80" s="13">
        <v>2.3541084391474008</v>
      </c>
      <c r="F80" s="13">
        <f t="shared" si="2"/>
        <v>-8.4582406194850357E-2</v>
      </c>
      <c r="G80" s="13">
        <v>783.99</v>
      </c>
      <c r="H80" s="13">
        <v>2.8943105231786777</v>
      </c>
      <c r="I80" s="13">
        <f t="shared" si="3"/>
        <v>0.3074499498564216</v>
      </c>
      <c r="J80" s="72">
        <v>0.36164383561643837</v>
      </c>
      <c r="K80" s="73" t="s">
        <v>687</v>
      </c>
      <c r="L80" s="73">
        <v>1.0958904109589041E-2</v>
      </c>
    </row>
    <row r="81" spans="1:12" ht="15" thickBot="1" x14ac:dyDescent="0.4">
      <c r="A81" s="44">
        <v>93</v>
      </c>
      <c r="B81" s="45" t="s">
        <v>68</v>
      </c>
      <c r="C81" s="24">
        <v>15.782924564403251</v>
      </c>
      <c r="D81" s="45">
        <v>289</v>
      </c>
      <c r="E81" s="13">
        <v>2.4608978427565478</v>
      </c>
      <c r="F81" s="13">
        <f t="shared" si="2"/>
        <v>2.2206997414296659E-2</v>
      </c>
      <c r="G81" s="13">
        <v>783.99</v>
      </c>
      <c r="H81" s="13">
        <v>2.8943105231786777</v>
      </c>
      <c r="I81" s="13">
        <f t="shared" si="3"/>
        <v>0.3074499498564216</v>
      </c>
      <c r="J81" s="72">
        <v>20.424657534246574</v>
      </c>
      <c r="K81" s="73" t="s">
        <v>686</v>
      </c>
      <c r="L81" s="73">
        <v>0.61892901618929008</v>
      </c>
    </row>
    <row r="82" spans="1:12" ht="15" thickBot="1" x14ac:dyDescent="0.4">
      <c r="A82" s="44">
        <v>94</v>
      </c>
      <c r="B82" s="45" t="s">
        <v>68</v>
      </c>
      <c r="C82" s="24">
        <v>23.385964072070951</v>
      </c>
      <c r="D82" s="45">
        <v>298</v>
      </c>
      <c r="E82" s="13">
        <v>2.4742162640762553</v>
      </c>
      <c r="F82" s="13">
        <f t="shared" si="2"/>
        <v>3.5525418734004166E-2</v>
      </c>
      <c r="G82" s="13">
        <v>783.99</v>
      </c>
      <c r="H82" s="13">
        <v>2.8943105231786777</v>
      </c>
      <c r="I82" s="13">
        <f t="shared" si="3"/>
        <v>0.3074499498564216</v>
      </c>
      <c r="J82" s="72">
        <v>20.375342465753423</v>
      </c>
      <c r="K82" s="73" t="s">
        <v>687</v>
      </c>
      <c r="L82" s="73">
        <v>0.61743462017434614</v>
      </c>
    </row>
    <row r="83" spans="1:12" ht="15" thickBot="1" x14ac:dyDescent="0.4">
      <c r="A83" s="44" t="s">
        <v>455</v>
      </c>
      <c r="B83" s="45" t="s">
        <v>68</v>
      </c>
      <c r="C83" s="24">
        <v>19.949178885079224</v>
      </c>
      <c r="D83" s="45">
        <v>238</v>
      </c>
      <c r="E83" s="13">
        <v>2.3765769570565118</v>
      </c>
      <c r="F83" s="13">
        <f t="shared" si="2"/>
        <v>-6.2113888285739272E-2</v>
      </c>
      <c r="G83" s="13">
        <v>783.99</v>
      </c>
      <c r="H83" s="13">
        <v>2.8943105231786777</v>
      </c>
      <c r="I83" s="13">
        <f t="shared" si="3"/>
        <v>0.3074499498564216</v>
      </c>
      <c r="J83" s="72">
        <v>17.44109589041096</v>
      </c>
      <c r="K83" s="75" t="s">
        <v>687</v>
      </c>
      <c r="L83" s="73">
        <v>0.52851805728518064</v>
      </c>
    </row>
    <row r="84" spans="1:12" ht="15" thickBot="1" x14ac:dyDescent="0.4">
      <c r="A84" s="46" t="s">
        <v>456</v>
      </c>
      <c r="B84" s="47" t="s">
        <v>68</v>
      </c>
      <c r="C84" s="24">
        <v>14.683941864245758</v>
      </c>
      <c r="D84" s="47">
        <v>200</v>
      </c>
      <c r="E84" s="13">
        <v>2.3010299956639813</v>
      </c>
      <c r="F84" s="13">
        <f t="shared" si="2"/>
        <v>-0.13766084967826986</v>
      </c>
      <c r="G84" s="13">
        <v>783.99</v>
      </c>
      <c r="H84" s="13">
        <v>2.8943105231786777</v>
      </c>
      <c r="I84" s="13">
        <f t="shared" si="3"/>
        <v>0.3074499498564216</v>
      </c>
      <c r="J84" s="72">
        <v>17.490410958904111</v>
      </c>
      <c r="K84" s="75" t="s">
        <v>686</v>
      </c>
      <c r="L84" s="73">
        <v>0.53001245330012459</v>
      </c>
    </row>
    <row r="85" spans="1:12" ht="15" thickBot="1" x14ac:dyDescent="0.4">
      <c r="A85" s="42">
        <v>34</v>
      </c>
      <c r="B85" s="45" t="s">
        <v>44</v>
      </c>
      <c r="C85" s="24">
        <v>16.523173137666006</v>
      </c>
      <c r="D85" s="43">
        <v>234</v>
      </c>
      <c r="E85" s="13">
        <v>2.369215857410143</v>
      </c>
      <c r="F85" s="13">
        <f t="shared" si="2"/>
        <v>-6.9474987932108156E-2</v>
      </c>
      <c r="G85" s="13">
        <v>1134</v>
      </c>
      <c r="H85" s="13">
        <v>3.0546130545568877</v>
      </c>
      <c r="I85" s="13">
        <f t="shared" si="3"/>
        <v>0.46775248123463165</v>
      </c>
      <c r="J85" s="72">
        <v>2.2931506849315069</v>
      </c>
      <c r="K85" s="73" t="s">
        <v>686</v>
      </c>
      <c r="L85" s="73">
        <v>4.9851101846337106E-2</v>
      </c>
    </row>
    <row r="86" spans="1:12" ht="15" thickBot="1" x14ac:dyDescent="0.4">
      <c r="A86" s="44">
        <v>84</v>
      </c>
      <c r="B86" s="45" t="s">
        <v>44</v>
      </c>
      <c r="C86" s="24">
        <v>14.345011018039628</v>
      </c>
      <c r="D86" s="45">
        <v>291</v>
      </c>
      <c r="E86" s="13">
        <v>2.4638929889859074</v>
      </c>
      <c r="F86" s="13">
        <f t="shared" si="2"/>
        <v>2.520214364365625E-2</v>
      </c>
      <c r="G86" s="13">
        <v>1134</v>
      </c>
      <c r="H86" s="13">
        <v>3.0546130545568877</v>
      </c>
      <c r="I86" s="13">
        <f t="shared" si="3"/>
        <v>0.46775248123463165</v>
      </c>
      <c r="J86" s="72">
        <v>0.38904109589041097</v>
      </c>
      <c r="K86" s="73" t="s">
        <v>686</v>
      </c>
      <c r="L86" s="73">
        <v>8.4574151280524118E-3</v>
      </c>
    </row>
    <row r="87" spans="1:12" ht="15" thickBot="1" x14ac:dyDescent="0.4">
      <c r="A87" s="44">
        <v>85</v>
      </c>
      <c r="B87" s="45" t="s">
        <v>44</v>
      </c>
      <c r="C87" s="24">
        <v>13.023140199806749</v>
      </c>
      <c r="D87" s="45">
        <v>277</v>
      </c>
      <c r="E87" s="13">
        <v>2.4424797690644486</v>
      </c>
      <c r="F87" s="13">
        <f t="shared" si="2"/>
        <v>3.7889237221975236E-3</v>
      </c>
      <c r="G87" s="13">
        <v>1134</v>
      </c>
      <c r="H87" s="13">
        <v>3.0546130545568877</v>
      </c>
      <c r="I87" s="13">
        <f t="shared" si="3"/>
        <v>0.46775248123463165</v>
      </c>
      <c r="J87" s="72">
        <v>0.43835616438356162</v>
      </c>
      <c r="K87" s="73" t="s">
        <v>687</v>
      </c>
      <c r="L87" s="73">
        <v>9.5294818344252522E-3</v>
      </c>
    </row>
    <row r="88" spans="1:12" ht="15" thickBot="1" x14ac:dyDescent="0.4">
      <c r="A88" s="46">
        <v>86</v>
      </c>
      <c r="B88" s="47" t="s">
        <v>44</v>
      </c>
      <c r="C88" s="24">
        <v>14.182495861200186</v>
      </c>
      <c r="D88" s="47">
        <v>280</v>
      </c>
      <c r="E88" s="13">
        <v>2.4471580313422194</v>
      </c>
      <c r="F88" s="13">
        <f t="shared" si="2"/>
        <v>8.4671859999683186E-3</v>
      </c>
      <c r="G88" s="13">
        <v>1134</v>
      </c>
      <c r="H88" s="13">
        <v>3.0546130545568877</v>
      </c>
      <c r="I88" s="13">
        <f t="shared" si="3"/>
        <v>0.46775248123463165</v>
      </c>
      <c r="J88" s="72">
        <v>0.41369863013698632</v>
      </c>
      <c r="K88" s="73" t="s">
        <v>686</v>
      </c>
      <c r="L88" s="73">
        <v>8.9934484812388329E-3</v>
      </c>
    </row>
    <row r="89" spans="1:12" ht="15" thickBot="1" x14ac:dyDescent="0.4">
      <c r="A89" s="42">
        <v>95</v>
      </c>
      <c r="B89" s="45" t="s">
        <v>33</v>
      </c>
      <c r="C89" s="24">
        <v>12.857698225678408</v>
      </c>
      <c r="D89" s="43">
        <v>221</v>
      </c>
      <c r="E89" s="13">
        <v>2.3443922736851106</v>
      </c>
      <c r="F89" s="13">
        <f t="shared" si="2"/>
        <v>-9.4298571657140506E-2</v>
      </c>
      <c r="G89" s="13">
        <v>130</v>
      </c>
      <c r="H89" s="13">
        <v>2.1139433523068369</v>
      </c>
      <c r="I89" s="13">
        <f t="shared" si="3"/>
        <v>-0.47291722101541911</v>
      </c>
      <c r="J89" s="72">
        <v>9.3835616438356162</v>
      </c>
      <c r="K89" s="73" t="s">
        <v>687</v>
      </c>
      <c r="L89" s="73">
        <v>0.44897424133184771</v>
      </c>
    </row>
    <row r="90" spans="1:12" x14ac:dyDescent="0.35">
      <c r="A90" s="44">
        <v>96</v>
      </c>
      <c r="B90" s="45" t="s">
        <v>33</v>
      </c>
      <c r="C90" s="24">
        <v>13.336732955366108</v>
      </c>
      <c r="D90" s="45">
        <v>224</v>
      </c>
      <c r="E90" s="13">
        <v>2.3502480183341627</v>
      </c>
      <c r="F90" s="13">
        <f t="shared" si="2"/>
        <v>-8.8442827008088365E-2</v>
      </c>
      <c r="G90" s="13">
        <v>130</v>
      </c>
      <c r="H90" s="13">
        <v>2.1139433523068369</v>
      </c>
      <c r="I90" s="13">
        <f t="shared" si="3"/>
        <v>-0.47291722101541911</v>
      </c>
      <c r="J90" s="72">
        <v>11.304109589041095</v>
      </c>
      <c r="K90" s="73" t="s">
        <v>687</v>
      </c>
      <c r="L90" s="73">
        <v>0.54086648751392807</v>
      </c>
    </row>
    <row r="91" spans="1:12" ht="15" thickBot="1" x14ac:dyDescent="0.4">
      <c r="A91" s="44" t="s">
        <v>458</v>
      </c>
      <c r="B91" s="45" t="s">
        <v>33</v>
      </c>
      <c r="C91" s="29">
        <v>10.803390949218267</v>
      </c>
      <c r="D91" s="45">
        <v>227</v>
      </c>
      <c r="E91" s="13">
        <v>2.3560258571931225</v>
      </c>
      <c r="F91" s="13">
        <f t="shared" si="2"/>
        <v>-8.2664988149128593E-2</v>
      </c>
      <c r="G91" s="13">
        <v>130</v>
      </c>
      <c r="H91" s="13">
        <v>2.1139433523068369</v>
      </c>
      <c r="I91" s="13">
        <f t="shared" si="3"/>
        <v>-0.47291722101541911</v>
      </c>
      <c r="J91" s="73">
        <v>9.3780821917808215</v>
      </c>
      <c r="K91" s="75" t="s">
        <v>687</v>
      </c>
      <c r="L91" s="73">
        <v>0.44871206659238383</v>
      </c>
    </row>
    <row r="92" spans="1:12" ht="15" thickBot="1" x14ac:dyDescent="0.4">
      <c r="A92" s="44" t="s">
        <v>459</v>
      </c>
      <c r="B92" s="45" t="s">
        <v>33</v>
      </c>
      <c r="C92" s="31">
        <v>11.260981171194871</v>
      </c>
      <c r="D92" s="45">
        <v>229</v>
      </c>
      <c r="E92" s="13">
        <v>2.3598354823398879</v>
      </c>
      <c r="F92" s="13">
        <f t="shared" si="2"/>
        <v>-7.8855363002363177E-2</v>
      </c>
      <c r="G92" s="13">
        <v>130</v>
      </c>
      <c r="H92" s="13">
        <v>2.1139433523068369</v>
      </c>
      <c r="I92" s="13">
        <f t="shared" si="3"/>
        <v>-0.47291722101541911</v>
      </c>
      <c r="J92" s="73">
        <v>7.4246575342465757</v>
      </c>
      <c r="K92" s="75" t="s">
        <v>687</v>
      </c>
      <c r="L92" s="73">
        <v>0.35524677197352039</v>
      </c>
    </row>
    <row r="93" spans="1:12" ht="15" thickBot="1" x14ac:dyDescent="0.4">
      <c r="A93" s="44" t="s">
        <v>460</v>
      </c>
      <c r="B93" s="45" t="s">
        <v>33</v>
      </c>
      <c r="C93" s="24">
        <v>11.960960659321966</v>
      </c>
      <c r="D93" s="45">
        <v>212</v>
      </c>
      <c r="E93" s="13">
        <v>2.3263358609287512</v>
      </c>
      <c r="F93" s="13">
        <f t="shared" si="2"/>
        <v>-0.11235498441349989</v>
      </c>
      <c r="G93" s="13">
        <v>130</v>
      </c>
      <c r="H93" s="13">
        <v>2.1139433523068369</v>
      </c>
      <c r="I93" s="13">
        <f t="shared" si="3"/>
        <v>-0.47291722101541911</v>
      </c>
      <c r="J93" s="73">
        <v>6.4520547945205475</v>
      </c>
      <c r="K93" s="75" t="s">
        <v>687</v>
      </c>
      <c r="L93" s="73">
        <v>0.3087107557186865</v>
      </c>
    </row>
    <row r="94" spans="1:12" ht="15" thickBot="1" x14ac:dyDescent="0.4">
      <c r="A94" s="30">
        <v>161</v>
      </c>
      <c r="B94" s="30" t="s">
        <v>23</v>
      </c>
      <c r="C94" s="26">
        <v>11.633352474090628</v>
      </c>
      <c r="D94" s="32">
        <v>244</v>
      </c>
      <c r="E94" s="13">
        <v>2.3873898263387292</v>
      </c>
      <c r="F94" s="13">
        <f t="shared" si="2"/>
        <v>-5.1301019003521908E-2</v>
      </c>
      <c r="G94" s="13">
        <v>681.23</v>
      </c>
      <c r="H94" s="13">
        <v>2.8332937651677965</v>
      </c>
      <c r="I94" s="13">
        <f t="shared" si="3"/>
        <v>0.24643319184554047</v>
      </c>
      <c r="J94" s="72">
        <v>6.3068493150684928</v>
      </c>
      <c r="K94" s="73" t="s">
        <v>686</v>
      </c>
      <c r="L94" s="73">
        <v>0.42045662100456621</v>
      </c>
    </row>
    <row r="95" spans="1:12" ht="15" thickBot="1" x14ac:dyDescent="0.4">
      <c r="A95" s="30">
        <v>162</v>
      </c>
      <c r="B95" s="30" t="s">
        <v>23</v>
      </c>
      <c r="C95" s="26">
        <v>10.1538837649888</v>
      </c>
      <c r="D95" s="32">
        <v>185</v>
      </c>
      <c r="E95" s="13">
        <v>2.2671717284030137</v>
      </c>
      <c r="F95" s="13">
        <f t="shared" si="2"/>
        <v>-0.17151911693923738</v>
      </c>
      <c r="G95" s="13">
        <v>681.23</v>
      </c>
      <c r="H95" s="13">
        <v>2.8332937651677965</v>
      </c>
      <c r="I95" s="13">
        <f t="shared" si="3"/>
        <v>0.24643319184554047</v>
      </c>
      <c r="J95" s="72">
        <v>1.2438356164383562</v>
      </c>
      <c r="K95" s="73" t="s">
        <v>687</v>
      </c>
      <c r="L95" s="73">
        <v>8.2922374429223747E-2</v>
      </c>
    </row>
    <row r="96" spans="1:12" ht="15" thickBot="1" x14ac:dyDescent="0.4">
      <c r="A96" s="30">
        <v>174</v>
      </c>
      <c r="B96" s="30" t="s">
        <v>23</v>
      </c>
      <c r="C96" s="24">
        <v>11.00849652277641</v>
      </c>
      <c r="D96" s="32">
        <v>176</v>
      </c>
      <c r="E96" s="13">
        <v>2.2455126678141499</v>
      </c>
      <c r="F96" s="13">
        <f t="shared" si="2"/>
        <v>-0.19317817752810118</v>
      </c>
      <c r="G96" s="13">
        <v>681.23</v>
      </c>
      <c r="H96" s="13">
        <v>2.8332937651677965</v>
      </c>
      <c r="I96" s="13">
        <f t="shared" si="3"/>
        <v>0.24643319184554047</v>
      </c>
      <c r="J96" s="72">
        <v>6.3780821917808215</v>
      </c>
      <c r="K96" s="73" t="s">
        <v>686</v>
      </c>
      <c r="L96" s="73">
        <v>0.42520547945205478</v>
      </c>
    </row>
    <row r="97" spans="1:13" ht="15" thickBot="1" x14ac:dyDescent="0.4">
      <c r="A97" s="30" t="s">
        <v>462</v>
      </c>
      <c r="B97" s="30" t="s">
        <v>67</v>
      </c>
      <c r="C97" s="26">
        <v>21.412227279544037</v>
      </c>
      <c r="D97" s="32">
        <v>193</v>
      </c>
      <c r="E97" s="13">
        <v>2.2855573090077739</v>
      </c>
      <c r="F97" s="13">
        <f>E97-AVERAGE(E:E)</f>
        <v>-0.15313353633447724</v>
      </c>
      <c r="G97" s="13">
        <v>3590</v>
      </c>
      <c r="H97" s="13">
        <v>3.5550944485783194</v>
      </c>
      <c r="I97" s="13">
        <f t="shared" si="3"/>
        <v>0.9682338752560633</v>
      </c>
      <c r="J97" s="73">
        <v>10.178082191780822</v>
      </c>
      <c r="K97" s="75" t="s">
        <v>687</v>
      </c>
      <c r="L97" s="73">
        <v>0.59212623525661467</v>
      </c>
    </row>
    <row r="98" spans="1:13" ht="15" thickBot="1" x14ac:dyDescent="0.4">
      <c r="A98" s="33" t="s">
        <v>463</v>
      </c>
      <c r="B98" s="33" t="s">
        <v>67</v>
      </c>
      <c r="C98" s="29">
        <v>13.9545302800343</v>
      </c>
      <c r="D98" s="34">
        <v>164</v>
      </c>
      <c r="E98" s="13">
        <v>2.214843848047698</v>
      </c>
      <c r="F98" s="13">
        <f t="shared" ref="F98:F161" si="4">E98-AVERAGE(E:E)</f>
        <v>-0.22384699729455315</v>
      </c>
      <c r="G98" s="13">
        <v>3590</v>
      </c>
      <c r="H98" s="13">
        <v>3.5550944485783194</v>
      </c>
      <c r="I98" s="13">
        <f t="shared" si="3"/>
        <v>0.9682338752560633</v>
      </c>
      <c r="J98" s="73">
        <v>14.254794520547945</v>
      </c>
      <c r="K98" s="75" t="s">
        <v>686</v>
      </c>
      <c r="L98" s="73">
        <v>0.82929550525980233</v>
      </c>
    </row>
    <row r="99" spans="1:13" ht="15" thickBot="1" x14ac:dyDescent="0.4">
      <c r="A99" s="50" t="s">
        <v>464</v>
      </c>
      <c r="B99" s="50" t="s">
        <v>30</v>
      </c>
      <c r="C99" s="26">
        <v>12.34342845240338</v>
      </c>
      <c r="D99" s="51">
        <v>182</v>
      </c>
      <c r="E99" s="13">
        <v>2.2600713879850747</v>
      </c>
      <c r="F99" s="13">
        <f t="shared" si="4"/>
        <v>-0.17861945735717644</v>
      </c>
      <c r="G99" s="13">
        <v>2811.68</v>
      </c>
      <c r="H99" s="13">
        <v>3.4489658916883608</v>
      </c>
      <c r="I99" s="13">
        <f t="shared" si="3"/>
        <v>0.86210531836610471</v>
      </c>
      <c r="J99" s="73">
        <v>15.567123287671233</v>
      </c>
      <c r="K99" s="75" t="s">
        <v>686</v>
      </c>
      <c r="L99" s="73">
        <v>0.37064579256360081</v>
      </c>
    </row>
    <row r="100" spans="1:13" ht="15" thickBot="1" x14ac:dyDescent="0.4">
      <c r="A100" s="44" t="s">
        <v>465</v>
      </c>
      <c r="B100" s="45" t="s">
        <v>40</v>
      </c>
      <c r="C100" s="31">
        <v>14.126477572237949</v>
      </c>
      <c r="D100" s="45">
        <v>212</v>
      </c>
      <c r="E100" s="13">
        <v>2.3263358609287512</v>
      </c>
      <c r="F100" s="13">
        <f t="shared" si="4"/>
        <v>-0.11235498441349989</v>
      </c>
      <c r="G100" s="13">
        <v>1683.97</v>
      </c>
      <c r="H100" s="13">
        <v>3.2263343502571513</v>
      </c>
      <c r="I100" s="13">
        <f t="shared" si="3"/>
        <v>0.63947377693489527</v>
      </c>
      <c r="J100" s="73">
        <v>18.471232876712328</v>
      </c>
      <c r="K100" s="75" t="s">
        <v>686</v>
      </c>
      <c r="L100" s="73">
        <v>0.6557834156636585</v>
      </c>
    </row>
    <row r="101" spans="1:13" ht="15" thickBot="1" x14ac:dyDescent="0.4">
      <c r="A101" s="44" t="s">
        <v>466</v>
      </c>
      <c r="B101" s="45" t="s">
        <v>40</v>
      </c>
      <c r="C101" s="24">
        <v>14.763309980268184</v>
      </c>
      <c r="D101" s="45">
        <v>240</v>
      </c>
      <c r="E101" s="13">
        <v>2.3802112417116059</v>
      </c>
      <c r="F101" s="13">
        <f t="shared" si="4"/>
        <v>-5.8479603630645194E-2</v>
      </c>
      <c r="G101" s="13">
        <v>1683.97</v>
      </c>
      <c r="H101" s="13">
        <v>3.2263343502571513</v>
      </c>
      <c r="I101" s="13">
        <f t="shared" si="3"/>
        <v>0.63947377693489527</v>
      </c>
      <c r="J101" s="73">
        <v>18.471232876712328</v>
      </c>
      <c r="K101" s="75" t="s">
        <v>687</v>
      </c>
      <c r="L101" s="73">
        <v>0.6557834156636585</v>
      </c>
    </row>
    <row r="102" spans="1:13" ht="15" thickBot="1" x14ac:dyDescent="0.4">
      <c r="A102" s="44" t="s">
        <v>467</v>
      </c>
      <c r="B102" s="45" t="s">
        <v>40</v>
      </c>
      <c r="C102" s="24">
        <v>15.632614050910657</v>
      </c>
      <c r="D102" s="45">
        <v>172</v>
      </c>
      <c r="E102" s="13">
        <v>2.2355284469075487</v>
      </c>
      <c r="F102" s="13">
        <f t="shared" si="4"/>
        <v>-0.20316239843470241</v>
      </c>
      <c r="G102" s="13">
        <v>1683.97</v>
      </c>
      <c r="H102" s="13">
        <v>3.2263343502571513</v>
      </c>
      <c r="I102" s="13">
        <f t="shared" si="3"/>
        <v>0.63947377693489527</v>
      </c>
      <c r="J102" s="73">
        <v>18.471232876712328</v>
      </c>
      <c r="K102" s="75" t="s">
        <v>687</v>
      </c>
      <c r="L102" s="73">
        <v>0.6557834156636585</v>
      </c>
    </row>
    <row r="103" spans="1:13" ht="15" thickBot="1" x14ac:dyDescent="0.4">
      <c r="A103" s="44">
        <v>61</v>
      </c>
      <c r="B103" s="45" t="s">
        <v>111</v>
      </c>
      <c r="C103" s="26">
        <v>14.122840949559034</v>
      </c>
      <c r="D103" s="45">
        <v>227</v>
      </c>
      <c r="E103" s="13">
        <v>2.3560258571931225</v>
      </c>
      <c r="F103" s="13">
        <f t="shared" si="4"/>
        <v>-8.2664988149128593E-2</v>
      </c>
      <c r="G103" s="9">
        <v>1226.47</v>
      </c>
      <c r="H103" s="13">
        <v>3.0886569296367368</v>
      </c>
      <c r="I103" s="13">
        <f t="shared" si="3"/>
        <v>0.50179635631448072</v>
      </c>
      <c r="J103" s="72">
        <v>2.3315068493150686</v>
      </c>
      <c r="K103" s="73" t="s">
        <v>687</v>
      </c>
      <c r="L103" s="73">
        <v>0.11102413568166994</v>
      </c>
    </row>
    <row r="104" spans="1:13" ht="15" thickBot="1" x14ac:dyDescent="0.4">
      <c r="A104" s="44">
        <v>62</v>
      </c>
      <c r="B104" s="45" t="s">
        <v>111</v>
      </c>
      <c r="C104" s="26">
        <v>12.721297813956372</v>
      </c>
      <c r="D104" s="45">
        <v>236</v>
      </c>
      <c r="E104" s="13">
        <v>2.3729120029701067</v>
      </c>
      <c r="F104" s="13">
        <f t="shared" si="4"/>
        <v>-6.5778842372144375E-2</v>
      </c>
      <c r="G104" s="9">
        <v>1226.47</v>
      </c>
      <c r="H104" s="13">
        <v>3.0886569296367368</v>
      </c>
      <c r="I104" s="13">
        <f t="shared" si="3"/>
        <v>0.50179635631448072</v>
      </c>
      <c r="K104" s="73" t="s">
        <v>686</v>
      </c>
    </row>
    <row r="105" spans="1:13" ht="15" thickBot="1" x14ac:dyDescent="0.4">
      <c r="A105" s="46">
        <v>63</v>
      </c>
      <c r="B105" s="45" t="s">
        <v>111</v>
      </c>
      <c r="C105" s="29">
        <v>12.777057764891998</v>
      </c>
      <c r="D105" s="47">
        <v>352</v>
      </c>
      <c r="E105" s="13">
        <v>2.5465426634781312</v>
      </c>
      <c r="F105" s="13">
        <f t="shared" si="4"/>
        <v>0.10785181813588007</v>
      </c>
      <c r="G105" s="9">
        <v>1226.47</v>
      </c>
      <c r="H105" s="13">
        <v>3.0886569296367368</v>
      </c>
      <c r="I105" s="13">
        <f t="shared" si="3"/>
        <v>0.50179635631448072</v>
      </c>
      <c r="K105" s="73" t="s">
        <v>686</v>
      </c>
    </row>
    <row r="106" spans="1:13" x14ac:dyDescent="0.35">
      <c r="A106" s="49">
        <v>79</v>
      </c>
      <c r="B106" s="49" t="s">
        <v>700</v>
      </c>
      <c r="C106" s="96">
        <v>24.158190529994592</v>
      </c>
      <c r="D106" s="13">
        <v>252</v>
      </c>
      <c r="E106" s="13">
        <v>2.4014005407815442</v>
      </c>
      <c r="F106" s="13">
        <f t="shared" si="4"/>
        <v>-3.7290304560706922E-2</v>
      </c>
      <c r="G106" s="13">
        <v>2028.76</v>
      </c>
      <c r="H106" s="13">
        <v>3.3072306735288617</v>
      </c>
      <c r="I106" s="13">
        <f t="shared" si="3"/>
        <v>0.72037010020660563</v>
      </c>
      <c r="J106" s="101">
        <v>6.3643835616438356</v>
      </c>
      <c r="K106" t="s">
        <v>686</v>
      </c>
      <c r="L106">
        <v>0.22729941291585126</v>
      </c>
    </row>
    <row r="107" spans="1:13" x14ac:dyDescent="0.35">
      <c r="A107" s="49">
        <v>80</v>
      </c>
      <c r="B107" s="49" t="s">
        <v>700</v>
      </c>
      <c r="C107" s="95">
        <v>27.838154590191692</v>
      </c>
      <c r="D107" s="13">
        <v>361</v>
      </c>
      <c r="E107" s="13">
        <v>2.5575072019056577</v>
      </c>
      <c r="F107" s="13">
        <f t="shared" si="4"/>
        <v>0.11881635656340661</v>
      </c>
      <c r="G107" s="13">
        <v>2028.76</v>
      </c>
      <c r="H107" s="13">
        <v>3.3072306735288617</v>
      </c>
      <c r="I107" s="13">
        <f t="shared" si="3"/>
        <v>0.72037010020660563</v>
      </c>
      <c r="J107" s="101">
        <v>16.367123287671234</v>
      </c>
      <c r="K107" t="s">
        <v>687</v>
      </c>
      <c r="L107">
        <v>0.58454011741682976</v>
      </c>
    </row>
    <row r="108" spans="1:13" s="94" customFormat="1" ht="15" thickBot="1" x14ac:dyDescent="0.4">
      <c r="A108" s="49">
        <v>81</v>
      </c>
      <c r="B108" s="49" t="s">
        <v>700</v>
      </c>
      <c r="C108" s="97">
        <v>24.763321151324512</v>
      </c>
      <c r="D108" s="13">
        <v>294</v>
      </c>
      <c r="E108" s="13">
        <v>2.4683473304121573</v>
      </c>
      <c r="F108" s="13">
        <f t="shared" si="4"/>
        <v>2.9656485069906147E-2</v>
      </c>
      <c r="G108" s="13">
        <v>2028.76</v>
      </c>
      <c r="H108" s="13">
        <v>3.3072306735288617</v>
      </c>
      <c r="I108" s="13">
        <f t="shared" si="3"/>
        <v>0.72037010020660563</v>
      </c>
      <c r="J108" s="101">
        <v>0.37534246575342467</v>
      </c>
      <c r="K108" t="s">
        <v>687</v>
      </c>
      <c r="L108">
        <v>1.3405088062622309E-2</v>
      </c>
      <c r="M108"/>
    </row>
    <row r="109" spans="1:13" ht="15" thickBot="1" x14ac:dyDescent="0.4">
      <c r="A109" s="35">
        <v>42</v>
      </c>
      <c r="B109" s="35" t="s">
        <v>62</v>
      </c>
      <c r="C109" s="24">
        <v>20.366009725815154</v>
      </c>
      <c r="D109" s="36">
        <v>385</v>
      </c>
      <c r="E109" s="13">
        <v>2.5854607295085006</v>
      </c>
      <c r="F109" s="13">
        <f t="shared" si="4"/>
        <v>0.14676988416624948</v>
      </c>
      <c r="G109" s="13">
        <v>4000</v>
      </c>
      <c r="H109" s="13">
        <v>3.6020599913279625</v>
      </c>
      <c r="I109" s="13">
        <f t="shared" si="3"/>
        <v>1.0151994180057065</v>
      </c>
      <c r="J109" s="72">
        <v>11.41095890410959</v>
      </c>
      <c r="K109" s="73" t="s">
        <v>687</v>
      </c>
      <c r="L109" s="73">
        <v>0.16301369863013701</v>
      </c>
    </row>
    <row r="110" spans="1:13" ht="15" thickBot="1" x14ac:dyDescent="0.4">
      <c r="A110" s="30">
        <v>43</v>
      </c>
      <c r="B110" s="30" t="s">
        <v>62</v>
      </c>
      <c r="C110" s="24">
        <v>12.707396606453116</v>
      </c>
      <c r="D110" s="32">
        <v>304</v>
      </c>
      <c r="E110" s="13">
        <v>2.4828735836087539</v>
      </c>
      <c r="F110" s="13">
        <f t="shared" si="4"/>
        <v>4.4182738266502763E-2</v>
      </c>
      <c r="G110" s="13">
        <v>4000</v>
      </c>
      <c r="H110" s="13">
        <v>3.6020599913279625</v>
      </c>
      <c r="I110" s="13">
        <f t="shared" si="3"/>
        <v>1.0151994180057065</v>
      </c>
      <c r="J110" s="72">
        <v>1.3150684931506849</v>
      </c>
      <c r="K110" s="73" t="s">
        <v>686</v>
      </c>
      <c r="L110" s="73">
        <v>1.8786692759295499E-2</v>
      </c>
    </row>
    <row r="111" spans="1:13" ht="15" thickBot="1" x14ac:dyDescent="0.4">
      <c r="A111" s="30">
        <v>44</v>
      </c>
      <c r="B111" s="30" t="s">
        <v>62</v>
      </c>
      <c r="C111" s="24">
        <v>17.959812520999236</v>
      </c>
      <c r="D111" s="32">
        <v>353</v>
      </c>
      <c r="E111" s="13">
        <v>2.5477747053878224</v>
      </c>
      <c r="F111" s="13">
        <f t="shared" si="4"/>
        <v>0.10908386004557125</v>
      </c>
      <c r="G111" s="13">
        <v>4000</v>
      </c>
      <c r="H111" s="13">
        <v>3.6020599913279625</v>
      </c>
      <c r="I111" s="13">
        <f t="shared" si="3"/>
        <v>1.0151994180057065</v>
      </c>
      <c r="J111" s="72">
        <v>3.2794520547945205</v>
      </c>
      <c r="K111" s="73" t="s">
        <v>687</v>
      </c>
      <c r="L111" s="73">
        <v>4.6849315068493151E-2</v>
      </c>
    </row>
    <row r="112" spans="1:13" ht="15" thickBot="1" x14ac:dyDescent="0.4">
      <c r="A112" s="33">
        <v>54</v>
      </c>
      <c r="B112" s="33" t="s">
        <v>62</v>
      </c>
      <c r="C112" s="26">
        <v>16.778469625700954</v>
      </c>
      <c r="D112" s="34">
        <v>316</v>
      </c>
      <c r="E112" s="13">
        <v>2.4996870826184039</v>
      </c>
      <c r="F112" s="13">
        <f t="shared" si="4"/>
        <v>6.0996237276152776E-2</v>
      </c>
      <c r="G112" s="13">
        <v>4000</v>
      </c>
      <c r="H112" s="13">
        <v>3.6020599913279625</v>
      </c>
      <c r="I112" s="13">
        <f t="shared" si="3"/>
        <v>1.0151994180057065</v>
      </c>
      <c r="J112" s="72">
        <v>11.41095890410959</v>
      </c>
      <c r="K112" s="73" t="s">
        <v>687</v>
      </c>
      <c r="L112" s="73">
        <v>0.16301369863013701</v>
      </c>
    </row>
    <row r="113" spans="1:12" ht="15" thickBot="1" x14ac:dyDescent="0.4">
      <c r="A113" s="49">
        <v>41</v>
      </c>
      <c r="B113" s="3" t="s">
        <v>91</v>
      </c>
      <c r="C113" s="26">
        <v>0</v>
      </c>
      <c r="D113" s="13">
        <v>332</v>
      </c>
      <c r="E113" s="13">
        <v>2.5211380837040362</v>
      </c>
      <c r="F113" s="13">
        <f t="shared" si="4"/>
        <v>8.2447238361785136E-2</v>
      </c>
      <c r="G113" s="13">
        <v>3743.62</v>
      </c>
      <c r="H113" s="13">
        <v>3.5732917587950457</v>
      </c>
      <c r="I113" s="13">
        <f t="shared" si="3"/>
        <v>0.98643118547278963</v>
      </c>
      <c r="J113" s="72">
        <v>25.338356164383562</v>
      </c>
      <c r="K113" s="73" t="s">
        <v>687</v>
      </c>
      <c r="L113" s="73">
        <v>0.36197651663405089</v>
      </c>
    </row>
    <row r="114" spans="1:12" ht="15" thickBot="1" x14ac:dyDescent="0.4">
      <c r="A114" s="49">
        <v>53</v>
      </c>
      <c r="B114" s="3" t="s">
        <v>91</v>
      </c>
      <c r="C114" s="31">
        <v>0</v>
      </c>
      <c r="D114" s="13">
        <v>305</v>
      </c>
      <c r="E114" s="13">
        <v>2.4842998393467859</v>
      </c>
      <c r="F114" s="13">
        <f t="shared" si="4"/>
        <v>4.5608994004534775E-2</v>
      </c>
      <c r="G114" s="13">
        <v>3743.62</v>
      </c>
      <c r="H114" s="13">
        <v>3.5732917587950457</v>
      </c>
      <c r="I114" s="13">
        <f t="shared" si="3"/>
        <v>0.98643118547278963</v>
      </c>
      <c r="J114" s="72">
        <v>10.41095890410959</v>
      </c>
      <c r="K114" s="73" t="s">
        <v>686</v>
      </c>
      <c r="L114" s="73">
        <v>0.14872798434442272</v>
      </c>
    </row>
    <row r="115" spans="1:12" ht="15" thickBot="1" x14ac:dyDescent="0.4">
      <c r="A115" s="49">
        <v>7</v>
      </c>
      <c r="B115" s="3" t="s">
        <v>91</v>
      </c>
      <c r="C115" s="24">
        <v>23.419868159190631</v>
      </c>
      <c r="D115" s="13">
        <v>213</v>
      </c>
      <c r="E115" s="13">
        <v>2.3283796034387376</v>
      </c>
      <c r="F115" s="13">
        <f t="shared" si="4"/>
        <v>-0.11031124190351349</v>
      </c>
      <c r="G115" s="13">
        <v>3743.62</v>
      </c>
      <c r="H115" s="13">
        <v>3.5732917587950457</v>
      </c>
      <c r="I115" s="13">
        <f t="shared" si="3"/>
        <v>0.98643118547278963</v>
      </c>
      <c r="J115" s="72">
        <v>22.419178082191781</v>
      </c>
      <c r="K115" s="73" t="s">
        <v>687</v>
      </c>
      <c r="L115" s="73">
        <v>0.32027397260273971</v>
      </c>
    </row>
    <row r="116" spans="1:12" x14ac:dyDescent="0.35">
      <c r="A116" s="49" t="s">
        <v>470</v>
      </c>
      <c r="B116" s="3" t="s">
        <v>91</v>
      </c>
      <c r="C116" s="24">
        <v>22.529944547727077</v>
      </c>
      <c r="D116" s="13">
        <v>254</v>
      </c>
      <c r="E116" s="13">
        <v>2.4048337166199381</v>
      </c>
      <c r="F116" s="13">
        <f t="shared" si="4"/>
        <v>-3.3857128722313057E-2</v>
      </c>
      <c r="G116" s="13">
        <v>3743.62</v>
      </c>
      <c r="H116" s="13">
        <v>3.5732917587950457</v>
      </c>
      <c r="I116" s="13">
        <f t="shared" si="3"/>
        <v>0.98643118547278963</v>
      </c>
      <c r="K116" s="73"/>
    </row>
    <row r="117" spans="1:12" ht="15" thickBot="1" x14ac:dyDescent="0.4">
      <c r="A117" s="44">
        <v>143</v>
      </c>
      <c r="B117" s="45" t="s">
        <v>93</v>
      </c>
      <c r="C117" s="31">
        <v>19.725349062995996</v>
      </c>
      <c r="D117" s="45">
        <v>238</v>
      </c>
      <c r="E117" s="13">
        <v>2.3765769570565118</v>
      </c>
      <c r="F117" s="13">
        <f t="shared" si="4"/>
        <v>-6.2113888285739272E-2</v>
      </c>
      <c r="G117" s="13">
        <v>648.07000000000005</v>
      </c>
      <c r="H117" s="13">
        <v>2.8116219178641781</v>
      </c>
      <c r="I117" s="13">
        <f t="shared" si="3"/>
        <v>0.22476134454192209</v>
      </c>
      <c r="J117" s="72">
        <v>5.2520547945205482</v>
      </c>
      <c r="K117" s="73" t="s">
        <v>686</v>
      </c>
      <c r="L117" s="73">
        <v>0.17506849315068493</v>
      </c>
    </row>
    <row r="118" spans="1:12" ht="15" thickBot="1" x14ac:dyDescent="0.4">
      <c r="A118" s="49">
        <v>122</v>
      </c>
      <c r="B118" s="49" t="s">
        <v>83</v>
      </c>
      <c r="C118" s="24">
        <v>21.842111190749105</v>
      </c>
      <c r="D118" s="13">
        <v>221</v>
      </c>
      <c r="E118" s="13">
        <v>2.3443922736851106</v>
      </c>
      <c r="F118" s="13">
        <f t="shared" si="4"/>
        <v>-9.4298571657140506E-2</v>
      </c>
      <c r="G118" s="13">
        <v>537.86</v>
      </c>
      <c r="H118" s="13">
        <v>2.730669247525535</v>
      </c>
      <c r="I118" s="13">
        <f t="shared" si="3"/>
        <v>0.14380867420327892</v>
      </c>
      <c r="J118" s="72">
        <v>2.5972602739726027</v>
      </c>
      <c r="K118" s="73" t="s">
        <v>687</v>
      </c>
      <c r="L118" s="73">
        <v>6.8348954578226387E-2</v>
      </c>
    </row>
    <row r="119" spans="1:12" ht="15" thickBot="1" x14ac:dyDescent="0.4">
      <c r="A119" s="49">
        <v>127</v>
      </c>
      <c r="B119" s="49" t="s">
        <v>83</v>
      </c>
      <c r="C119" s="24">
        <v>18.592809151368122</v>
      </c>
      <c r="D119" s="13">
        <v>211</v>
      </c>
      <c r="E119" s="13">
        <v>2.3242824552976926</v>
      </c>
      <c r="F119" s="13">
        <f t="shared" si="4"/>
        <v>-0.11440839004455849</v>
      </c>
      <c r="G119" s="13">
        <v>537.86</v>
      </c>
      <c r="H119" s="13">
        <v>2.730669247525535</v>
      </c>
      <c r="I119" s="13">
        <f t="shared" si="3"/>
        <v>0.14380867420327892</v>
      </c>
      <c r="J119" s="72">
        <v>0.9397260273972603</v>
      </c>
      <c r="K119" s="73" t="s">
        <v>687</v>
      </c>
      <c r="L119" s="73">
        <v>2.4729632299927903E-2</v>
      </c>
    </row>
    <row r="120" spans="1:12" ht="15" thickBot="1" x14ac:dyDescent="0.4">
      <c r="A120" s="52">
        <v>129</v>
      </c>
      <c r="B120" s="52" t="s">
        <v>83</v>
      </c>
      <c r="C120" s="24">
        <v>19.273792219323862</v>
      </c>
      <c r="D120" s="27">
        <v>303</v>
      </c>
      <c r="E120" s="13">
        <v>2.4814426285023048</v>
      </c>
      <c r="F120" s="13">
        <f t="shared" si="4"/>
        <v>4.275178316005368E-2</v>
      </c>
      <c r="G120" s="13">
        <v>537.86</v>
      </c>
      <c r="H120" s="13">
        <v>2.730669247525535</v>
      </c>
      <c r="I120" s="13">
        <f t="shared" si="3"/>
        <v>0.14380867420327892</v>
      </c>
      <c r="J120" s="72">
        <v>6.2821917808219174</v>
      </c>
      <c r="K120" s="73" t="s">
        <v>686</v>
      </c>
      <c r="L120" s="73">
        <v>0.16532083633741887</v>
      </c>
    </row>
    <row r="121" spans="1:12" ht="15" thickBot="1" x14ac:dyDescent="0.4">
      <c r="A121" s="23">
        <v>6096761</v>
      </c>
      <c r="B121" s="23" t="s">
        <v>106</v>
      </c>
      <c r="C121" s="24">
        <v>35.819502950966125</v>
      </c>
      <c r="D121" s="13">
        <v>289</v>
      </c>
      <c r="E121" s="13">
        <v>2.4608978427565478</v>
      </c>
      <c r="F121" s="13">
        <f t="shared" si="4"/>
        <v>2.2206997414296659E-2</v>
      </c>
      <c r="G121" s="13">
        <v>534.99</v>
      </c>
      <c r="H121" s="13">
        <v>2.7283456642914943</v>
      </c>
      <c r="I121" s="13">
        <f t="shared" si="3"/>
        <v>0.14148509096923823</v>
      </c>
      <c r="K121" s="75" t="s">
        <v>686</v>
      </c>
    </row>
    <row r="122" spans="1:12" ht="15" thickBot="1" x14ac:dyDescent="0.4">
      <c r="A122" s="23">
        <v>6114890</v>
      </c>
      <c r="B122" s="23" t="s">
        <v>106</v>
      </c>
      <c r="C122" s="26">
        <v>38.646577335827374</v>
      </c>
      <c r="D122" s="13">
        <v>276</v>
      </c>
      <c r="E122" s="13">
        <v>2.4409090820652177</v>
      </c>
      <c r="F122" s="13">
        <f t="shared" si="4"/>
        <v>2.2182367229666156E-3</v>
      </c>
      <c r="G122" s="13">
        <v>534.99</v>
      </c>
      <c r="H122" s="13">
        <v>2.7283456642914943</v>
      </c>
      <c r="I122" s="13">
        <f t="shared" si="3"/>
        <v>0.14148509096923823</v>
      </c>
      <c r="K122" s="75" t="s">
        <v>687</v>
      </c>
    </row>
    <row r="123" spans="1:12" ht="15" thickBot="1" x14ac:dyDescent="0.4">
      <c r="A123" s="23">
        <v>6114984</v>
      </c>
      <c r="B123" s="23" t="s">
        <v>106</v>
      </c>
      <c r="C123" s="29">
        <v>35.011875250383028</v>
      </c>
      <c r="D123" s="13">
        <v>300</v>
      </c>
      <c r="E123" s="13">
        <v>2.4771212547196626</v>
      </c>
      <c r="F123" s="13">
        <f t="shared" si="4"/>
        <v>3.843040937741149E-2</v>
      </c>
      <c r="G123" s="13">
        <v>534.99</v>
      </c>
      <c r="H123" s="13">
        <v>2.7283456642914943</v>
      </c>
      <c r="I123" s="13">
        <f t="shared" si="3"/>
        <v>0.14148509096923823</v>
      </c>
      <c r="K123" s="75" t="s">
        <v>687</v>
      </c>
    </row>
    <row r="124" spans="1:12" ht="15" thickBot="1" x14ac:dyDescent="0.4">
      <c r="A124" s="23">
        <v>6134827</v>
      </c>
      <c r="B124" s="23" t="s">
        <v>106</v>
      </c>
      <c r="C124" s="31">
        <v>37.451333836258399</v>
      </c>
      <c r="D124" s="13">
        <v>267</v>
      </c>
      <c r="E124" s="13">
        <v>2.4265112613645754</v>
      </c>
      <c r="F124" s="13">
        <f t="shared" si="4"/>
        <v>-1.2179583977675712E-2</v>
      </c>
      <c r="G124" s="13">
        <v>534.99</v>
      </c>
      <c r="H124" s="13">
        <v>2.7283456642914943</v>
      </c>
      <c r="I124" s="13">
        <f t="shared" si="3"/>
        <v>0.14148509096923823</v>
      </c>
      <c r="K124" s="75" t="s">
        <v>687</v>
      </c>
    </row>
    <row r="125" spans="1:12" ht="15" thickBot="1" x14ac:dyDescent="0.4">
      <c r="A125" s="28">
        <v>6187001</v>
      </c>
      <c r="B125" s="28" t="s">
        <v>106</v>
      </c>
      <c r="C125" s="24">
        <v>26.411929876280215</v>
      </c>
      <c r="D125" s="27">
        <v>214</v>
      </c>
      <c r="E125" s="13">
        <v>2.330413773349191</v>
      </c>
      <c r="F125" s="13">
        <f t="shared" si="4"/>
        <v>-0.10827707199306014</v>
      </c>
      <c r="G125" s="13">
        <v>534.99</v>
      </c>
      <c r="H125" s="13">
        <v>2.7283456642914943</v>
      </c>
      <c r="I125" s="13">
        <f t="shared" si="3"/>
        <v>0.14148509096923823</v>
      </c>
      <c r="K125" s="75" t="s">
        <v>686</v>
      </c>
    </row>
    <row r="126" spans="1:12" ht="15" thickBot="1" x14ac:dyDescent="0.4">
      <c r="A126" s="22">
        <v>45</v>
      </c>
      <c r="B126" s="23" t="s">
        <v>90</v>
      </c>
      <c r="C126" s="24">
        <v>24.142911520729974</v>
      </c>
      <c r="D126" s="25">
        <v>384</v>
      </c>
      <c r="E126" s="13">
        <v>2.5843312243675309</v>
      </c>
      <c r="F126" s="13">
        <f t="shared" si="4"/>
        <v>0.14564037902527982</v>
      </c>
      <c r="G126" s="13">
        <v>1400</v>
      </c>
      <c r="H126" s="13">
        <v>3.1461280356782382</v>
      </c>
      <c r="I126" s="13">
        <f t="shared" si="3"/>
        <v>0.55926746235598213</v>
      </c>
      <c r="J126" s="72">
        <v>11.528767123287672</v>
      </c>
      <c r="K126" s="73" t="s">
        <v>687</v>
      </c>
    </row>
    <row r="127" spans="1:12" ht="15" thickBot="1" x14ac:dyDescent="0.4">
      <c r="A127" s="23">
        <v>46</v>
      </c>
      <c r="B127" s="23" t="s">
        <v>90</v>
      </c>
      <c r="C127" s="26">
        <v>17.6305393887971</v>
      </c>
      <c r="D127" s="13">
        <v>335</v>
      </c>
      <c r="E127" s="13">
        <v>2.5250448070368452</v>
      </c>
      <c r="F127" s="13">
        <f t="shared" si="4"/>
        <v>8.6353961694594084E-2</v>
      </c>
      <c r="G127" s="13">
        <v>1400</v>
      </c>
      <c r="H127" s="13">
        <v>3.1461280356782382</v>
      </c>
      <c r="I127" s="13">
        <f t="shared" si="3"/>
        <v>0.55926746235598213</v>
      </c>
      <c r="J127" s="72">
        <v>14.487671232876712</v>
      </c>
      <c r="K127" s="73" t="s">
        <v>686</v>
      </c>
    </row>
    <row r="128" spans="1:12" ht="15" thickBot="1" x14ac:dyDescent="0.4">
      <c r="A128" s="23">
        <v>50</v>
      </c>
      <c r="B128" s="23" t="s">
        <v>90</v>
      </c>
      <c r="C128" s="26">
        <v>24.263178188162531</v>
      </c>
      <c r="D128" s="13">
        <v>326</v>
      </c>
      <c r="E128" s="13">
        <v>2.5132176000679389</v>
      </c>
      <c r="F128" s="13">
        <f t="shared" si="4"/>
        <v>7.4526754725687816E-2</v>
      </c>
      <c r="G128" s="13">
        <v>1400</v>
      </c>
      <c r="H128" s="13">
        <v>3.1461280356782382</v>
      </c>
      <c r="I128" s="13">
        <f t="shared" si="3"/>
        <v>0.55926746235598213</v>
      </c>
      <c r="J128" s="72">
        <v>4.4246575342465757</v>
      </c>
      <c r="K128" s="73" t="s">
        <v>686</v>
      </c>
    </row>
    <row r="129" spans="1:12" ht="15" thickBot="1" x14ac:dyDescent="0.4">
      <c r="A129" s="23">
        <v>51</v>
      </c>
      <c r="B129" s="23" t="s">
        <v>90</v>
      </c>
      <c r="C129" s="31">
        <v>19.296237522007104</v>
      </c>
      <c r="D129" s="13">
        <v>356</v>
      </c>
      <c r="E129" s="13">
        <v>2.5514499979728753</v>
      </c>
      <c r="F129" s="13">
        <f t="shared" si="4"/>
        <v>0.11275915263062419</v>
      </c>
      <c r="G129" s="13">
        <v>1400</v>
      </c>
      <c r="H129" s="13">
        <v>3.1461280356782382</v>
      </c>
      <c r="I129" s="13">
        <f t="shared" si="3"/>
        <v>0.55926746235598213</v>
      </c>
      <c r="J129" s="72">
        <v>4.4246575342465757</v>
      </c>
      <c r="K129" s="73" t="s">
        <v>686</v>
      </c>
    </row>
    <row r="130" spans="1:12" ht="15" thickBot="1" x14ac:dyDescent="0.4">
      <c r="A130" s="28">
        <v>52</v>
      </c>
      <c r="B130" s="28" t="s">
        <v>90</v>
      </c>
      <c r="C130" s="24">
        <v>22.446196346429787</v>
      </c>
      <c r="D130" s="27">
        <v>274</v>
      </c>
      <c r="E130" s="13">
        <v>2.4377505628203879</v>
      </c>
      <c r="F130" s="13">
        <f t="shared" si="4"/>
        <v>-9.4028252186317829E-4</v>
      </c>
      <c r="G130" s="13">
        <v>1400</v>
      </c>
      <c r="H130" s="13">
        <v>3.1461280356782382</v>
      </c>
      <c r="I130" s="13">
        <f t="shared" si="3"/>
        <v>0.55926746235598213</v>
      </c>
      <c r="J130" s="72">
        <v>6.5945205479452058</v>
      </c>
      <c r="K130" s="73" t="s">
        <v>687</v>
      </c>
    </row>
    <row r="131" spans="1:12" ht="15" thickBot="1" x14ac:dyDescent="0.4">
      <c r="A131" s="44">
        <v>5</v>
      </c>
      <c r="B131" s="45" t="s">
        <v>101</v>
      </c>
      <c r="C131" s="31">
        <v>24.8940249000097</v>
      </c>
      <c r="D131" s="45">
        <v>193</v>
      </c>
      <c r="E131" s="13">
        <v>2.2855573090077739</v>
      </c>
      <c r="F131" s="13">
        <f t="shared" si="4"/>
        <v>-0.15313353633447724</v>
      </c>
      <c r="G131" s="13">
        <v>1398</v>
      </c>
      <c r="H131" s="13">
        <v>3.1455071714096627</v>
      </c>
      <c r="I131" s="13">
        <f t="shared" si="3"/>
        <v>0.55864659808740669</v>
      </c>
      <c r="J131" s="72">
        <v>3.4794520547945207</v>
      </c>
      <c r="K131" s="77" t="s">
        <v>686</v>
      </c>
      <c r="L131" s="73">
        <v>0.16108574327752409</v>
      </c>
    </row>
    <row r="132" spans="1:12" ht="15" thickBot="1" x14ac:dyDescent="0.4">
      <c r="A132" s="44">
        <v>6</v>
      </c>
      <c r="B132" s="45" t="s">
        <v>101</v>
      </c>
      <c r="C132" s="26">
        <v>20.817250353792208</v>
      </c>
      <c r="D132" s="45">
        <v>248</v>
      </c>
      <c r="E132" s="13">
        <v>2.3944516808262164</v>
      </c>
      <c r="F132" s="13">
        <f t="shared" si="4"/>
        <v>-4.4239164516034712E-2</v>
      </c>
      <c r="G132" s="13">
        <v>1398</v>
      </c>
      <c r="H132" s="13">
        <v>3.1455071714096627</v>
      </c>
      <c r="I132" s="13">
        <f t="shared" si="3"/>
        <v>0.55864659808740669</v>
      </c>
      <c r="J132" s="72">
        <v>3.4794520547945207</v>
      </c>
      <c r="K132" s="77" t="s">
        <v>687</v>
      </c>
      <c r="L132" s="73">
        <v>0.16108574327752409</v>
      </c>
    </row>
    <row r="133" spans="1:12" ht="15" thickBot="1" x14ac:dyDescent="0.4">
      <c r="A133" s="44">
        <v>7</v>
      </c>
      <c r="B133" s="45" t="s">
        <v>101</v>
      </c>
      <c r="C133" s="26">
        <v>22.188782281846319</v>
      </c>
      <c r="D133" s="45">
        <v>275</v>
      </c>
      <c r="E133" s="13">
        <v>2.4393326938302629</v>
      </c>
      <c r="F133" s="13">
        <f t="shared" si="4"/>
        <v>6.4184848801174255E-4</v>
      </c>
      <c r="G133" s="13">
        <v>1398</v>
      </c>
      <c r="H133" s="13">
        <v>3.1455071714096627</v>
      </c>
      <c r="I133" s="13">
        <f t="shared" ref="I133:I196" si="5">H133-AVERAGE(H:H)</f>
        <v>0.55864659808740669</v>
      </c>
      <c r="J133" s="72">
        <v>3.4794520547945207</v>
      </c>
      <c r="K133" s="77" t="s">
        <v>686</v>
      </c>
      <c r="L133" s="73">
        <v>0.16108574327752409</v>
      </c>
    </row>
    <row r="134" spans="1:12" ht="15" thickBot="1" x14ac:dyDescent="0.4">
      <c r="A134" s="46">
        <v>8</v>
      </c>
      <c r="B134" s="47" t="s">
        <v>101</v>
      </c>
      <c r="C134" s="29">
        <v>22.603139742401066</v>
      </c>
      <c r="D134" s="47">
        <v>259</v>
      </c>
      <c r="E134" s="13">
        <v>2.4132997640812519</v>
      </c>
      <c r="F134" s="13">
        <f t="shared" si="4"/>
        <v>-2.5391081260999204E-2</v>
      </c>
      <c r="G134" s="13">
        <v>1398</v>
      </c>
      <c r="H134" s="13">
        <v>3.1455071714096627</v>
      </c>
      <c r="I134" s="13">
        <f t="shared" si="5"/>
        <v>0.55864659808740669</v>
      </c>
      <c r="J134" s="72">
        <v>1.3835616438356164</v>
      </c>
      <c r="L134" s="73">
        <v>6.4053779807204461E-2</v>
      </c>
    </row>
    <row r="135" spans="1:12" ht="15" thickBot="1" x14ac:dyDescent="0.4">
      <c r="A135" s="44" t="s">
        <v>493</v>
      </c>
      <c r="B135" s="45" t="s">
        <v>97</v>
      </c>
      <c r="C135" s="31">
        <v>21.261868146602154</v>
      </c>
      <c r="D135" s="45">
        <v>205</v>
      </c>
      <c r="E135" s="13">
        <v>2.3117538610557542</v>
      </c>
      <c r="F135" s="13">
        <f t="shared" si="4"/>
        <v>-0.12693698428649691</v>
      </c>
      <c r="G135" s="13">
        <v>2926</v>
      </c>
      <c r="H135" s="13">
        <v>3.466274321789292</v>
      </c>
      <c r="I135" s="13">
        <f t="shared" si="5"/>
        <v>0.87941374846703591</v>
      </c>
      <c r="J135" s="73">
        <v>9.4520547945205475</v>
      </c>
      <c r="K135" s="75" t="s">
        <v>686</v>
      </c>
      <c r="L135" s="73">
        <v>0.30198258129458616</v>
      </c>
    </row>
    <row r="136" spans="1:12" ht="15" thickBot="1" x14ac:dyDescent="0.4">
      <c r="A136" s="46" t="s">
        <v>494</v>
      </c>
      <c r="B136" s="47" t="s">
        <v>97</v>
      </c>
      <c r="C136" s="26">
        <v>23.237562117283893</v>
      </c>
      <c r="D136" s="47">
        <v>263</v>
      </c>
      <c r="E136" s="13">
        <v>2.419955748489758</v>
      </c>
      <c r="F136" s="13">
        <f t="shared" si="4"/>
        <v>-1.8735096852493083E-2</v>
      </c>
      <c r="G136" s="13">
        <v>2926</v>
      </c>
      <c r="H136" s="13">
        <v>3.466274321789292</v>
      </c>
      <c r="I136" s="13">
        <f t="shared" si="5"/>
        <v>0.87941374846703591</v>
      </c>
      <c r="J136" s="73">
        <v>11.504109589041096</v>
      </c>
      <c r="K136" s="75" t="s">
        <v>686</v>
      </c>
      <c r="L136" s="73">
        <v>0.3675434373495558</v>
      </c>
    </row>
    <row r="137" spans="1:12" ht="15" thickBot="1" x14ac:dyDescent="0.4">
      <c r="A137" s="49">
        <v>65</v>
      </c>
      <c r="B137" s="49" t="s">
        <v>51</v>
      </c>
      <c r="C137" s="26">
        <v>15.872787150652796</v>
      </c>
      <c r="D137" s="13">
        <v>182</v>
      </c>
      <c r="E137" s="13">
        <v>2.2600713879850747</v>
      </c>
      <c r="F137" s="13">
        <f t="shared" si="4"/>
        <v>-0.17861945735717644</v>
      </c>
      <c r="G137" s="13">
        <v>5623.16</v>
      </c>
      <c r="H137" s="13">
        <v>3.7499804409926876</v>
      </c>
      <c r="I137" s="13">
        <f t="shared" si="5"/>
        <v>1.1631198676704315</v>
      </c>
      <c r="J137" s="78">
        <v>1.8739726027397261</v>
      </c>
      <c r="K137" s="76" t="s">
        <v>686</v>
      </c>
      <c r="L137" s="73">
        <v>4.6849315068493151E-2</v>
      </c>
    </row>
    <row r="138" spans="1:12" ht="15" thickBot="1" x14ac:dyDescent="0.4">
      <c r="A138" s="49">
        <v>68</v>
      </c>
      <c r="B138" s="49" t="s">
        <v>51</v>
      </c>
      <c r="C138" s="26">
        <v>15.323147719820943</v>
      </c>
      <c r="D138" s="13">
        <v>131</v>
      </c>
      <c r="E138" s="13">
        <v>2.1172712956557644</v>
      </c>
      <c r="F138" s="13">
        <f t="shared" si="4"/>
        <v>-0.32141954968648667</v>
      </c>
      <c r="G138" s="13">
        <v>5623.16</v>
      </c>
      <c r="H138" s="13">
        <v>3.7499804409926876</v>
      </c>
      <c r="I138" s="13">
        <f t="shared" si="5"/>
        <v>1.1631198676704315</v>
      </c>
      <c r="J138" s="78">
        <v>7.1424657534246574</v>
      </c>
      <c r="K138" s="76" t="s">
        <v>687</v>
      </c>
      <c r="L138" s="73">
        <v>0.17856164383561643</v>
      </c>
    </row>
    <row r="139" spans="1:12" ht="15" thickBot="1" x14ac:dyDescent="0.4">
      <c r="A139" s="49">
        <v>82</v>
      </c>
      <c r="B139" s="49" t="s">
        <v>51</v>
      </c>
      <c r="C139" s="31">
        <v>15.854362163525876</v>
      </c>
      <c r="D139" s="13">
        <v>214</v>
      </c>
      <c r="E139" s="13">
        <v>2.330413773349191</v>
      </c>
      <c r="F139" s="13">
        <f t="shared" si="4"/>
        <v>-0.10827707199306014</v>
      </c>
      <c r="G139" s="13">
        <v>5623.16</v>
      </c>
      <c r="H139" s="13">
        <v>3.7499804409926876</v>
      </c>
      <c r="I139" s="13">
        <f t="shared" si="5"/>
        <v>1.1631198676704315</v>
      </c>
      <c r="J139" s="78">
        <v>11.808219178082192</v>
      </c>
      <c r="K139" s="76" t="s">
        <v>686</v>
      </c>
      <c r="L139" s="73">
        <v>0.29520547945205478</v>
      </c>
    </row>
    <row r="140" spans="1:12" ht="15" thickBot="1" x14ac:dyDescent="0.4">
      <c r="A140" s="52">
        <v>83</v>
      </c>
      <c r="B140" s="52" t="s">
        <v>51</v>
      </c>
      <c r="C140" s="26">
        <v>15.041962506626561</v>
      </c>
      <c r="D140" s="27">
        <v>147</v>
      </c>
      <c r="E140" s="13">
        <v>2.167317334748176</v>
      </c>
      <c r="F140" s="13">
        <f t="shared" si="4"/>
        <v>-0.27137351059407511</v>
      </c>
      <c r="G140" s="13">
        <v>5623.16</v>
      </c>
      <c r="H140" s="13">
        <v>3.7499804409926876</v>
      </c>
      <c r="I140" s="13">
        <f t="shared" si="5"/>
        <v>1.1631198676704315</v>
      </c>
      <c r="J140" s="78">
        <v>9.2986301369863007</v>
      </c>
      <c r="K140" s="73" t="s">
        <v>687</v>
      </c>
      <c r="L140" s="73">
        <v>0.23246575342465753</v>
      </c>
    </row>
    <row r="141" spans="1:12" ht="15" thickBot="1" x14ac:dyDescent="0.4">
      <c r="A141" s="49">
        <v>56</v>
      </c>
      <c r="B141" s="49" t="s">
        <v>102</v>
      </c>
      <c r="C141" s="31">
        <v>25.535123638964805</v>
      </c>
      <c r="D141" s="13">
        <v>304</v>
      </c>
      <c r="E141" s="13">
        <v>2.4828735836087539</v>
      </c>
      <c r="F141" s="13">
        <f t="shared" si="4"/>
        <v>4.4182738266502763E-2</v>
      </c>
      <c r="G141" s="13">
        <v>333.8</v>
      </c>
      <c r="H141" s="13">
        <v>2.5234863323432277</v>
      </c>
      <c r="I141" s="13">
        <f t="shared" si="5"/>
        <v>-6.3374240979028329E-2</v>
      </c>
      <c r="J141" s="78">
        <v>3.6054794520547944</v>
      </c>
      <c r="K141" s="73" t="s">
        <v>686</v>
      </c>
      <c r="L141" s="73">
        <v>0.13453281537517889</v>
      </c>
    </row>
    <row r="142" spans="1:12" ht="15" thickBot="1" x14ac:dyDescent="0.4">
      <c r="A142" s="52">
        <v>59</v>
      </c>
      <c r="B142" s="52" t="s">
        <v>102</v>
      </c>
      <c r="C142" s="26">
        <v>22.25730340153385</v>
      </c>
      <c r="D142" s="27">
        <v>369</v>
      </c>
      <c r="E142" s="13">
        <v>2.5670263661590602</v>
      </c>
      <c r="F142" s="13">
        <f t="shared" si="4"/>
        <v>0.1283355208168091</v>
      </c>
      <c r="G142" s="13">
        <v>333.8</v>
      </c>
      <c r="H142" s="13">
        <v>2.5234863323432277</v>
      </c>
      <c r="I142" s="13">
        <f t="shared" si="5"/>
        <v>-6.3374240979028329E-2</v>
      </c>
      <c r="J142" s="78">
        <v>9.5232876712328771</v>
      </c>
      <c r="K142" s="73" t="s">
        <v>686</v>
      </c>
      <c r="L142" s="73">
        <v>0.35534655489674916</v>
      </c>
    </row>
    <row r="143" spans="1:12" ht="15" thickBot="1" x14ac:dyDescent="0.4">
      <c r="A143" s="30">
        <v>134</v>
      </c>
      <c r="B143" s="30" t="s">
        <v>32</v>
      </c>
      <c r="C143" s="26">
        <v>12.339399307099708</v>
      </c>
      <c r="D143" s="32">
        <v>183</v>
      </c>
      <c r="E143" s="13">
        <v>2.2624510897304293</v>
      </c>
      <c r="F143" s="13">
        <f t="shared" si="4"/>
        <v>-0.17623975561182181</v>
      </c>
      <c r="G143" s="13">
        <v>756.37</v>
      </c>
      <c r="H143" s="13">
        <v>2.8787342950370478</v>
      </c>
      <c r="I143" s="13">
        <f t="shared" si="5"/>
        <v>0.29187372171479176</v>
      </c>
      <c r="J143" s="78">
        <v>8.3616438356164391</v>
      </c>
      <c r="K143" s="73" t="s">
        <v>687</v>
      </c>
      <c r="L143" s="73">
        <v>0.39817351598173517</v>
      </c>
    </row>
    <row r="144" spans="1:12" ht="15" thickBot="1" x14ac:dyDescent="0.4">
      <c r="A144" s="42" t="s">
        <v>500</v>
      </c>
      <c r="B144" s="43" t="s">
        <v>27</v>
      </c>
      <c r="C144" s="24">
        <v>12.76198754714917</v>
      </c>
      <c r="D144" s="43">
        <v>291</v>
      </c>
      <c r="E144" s="13">
        <v>2.4638929889859074</v>
      </c>
      <c r="F144" s="13">
        <f t="shared" si="4"/>
        <v>2.520214364365625E-2</v>
      </c>
      <c r="G144" s="13">
        <v>689.99</v>
      </c>
      <c r="H144" s="13">
        <v>2.8388427965687191</v>
      </c>
      <c r="I144" s="13">
        <f t="shared" si="5"/>
        <v>0.25198222324646302</v>
      </c>
      <c r="J144" s="73">
        <v>6.4054794520547942</v>
      </c>
      <c r="K144" s="75" t="s">
        <v>687</v>
      </c>
      <c r="L144" s="73">
        <v>0.23723997970573313</v>
      </c>
    </row>
    <row r="145" spans="1:12" ht="15" thickBot="1" x14ac:dyDescent="0.4">
      <c r="A145" s="44">
        <v>130</v>
      </c>
      <c r="B145" s="45" t="s">
        <v>27</v>
      </c>
      <c r="C145" s="24">
        <v>12.082280343861083</v>
      </c>
      <c r="D145" s="45">
        <v>261</v>
      </c>
      <c r="E145" s="13">
        <v>2.4166405073382808</v>
      </c>
      <c r="F145" s="13">
        <f t="shared" si="4"/>
        <v>-2.2050338003970271E-2</v>
      </c>
      <c r="G145" s="13">
        <v>689.99</v>
      </c>
      <c r="H145" s="13">
        <v>2.8388427965687191</v>
      </c>
      <c r="I145" s="13">
        <f t="shared" si="5"/>
        <v>0.25198222324646302</v>
      </c>
      <c r="J145" s="73">
        <v>9.3397260273972602</v>
      </c>
      <c r="K145" s="73" t="s">
        <v>687</v>
      </c>
      <c r="L145" s="73">
        <v>0.34591577879249114</v>
      </c>
    </row>
    <row r="146" spans="1:12" ht="15" thickBot="1" x14ac:dyDescent="0.4">
      <c r="A146" s="44">
        <v>131</v>
      </c>
      <c r="B146" s="45" t="s">
        <v>27</v>
      </c>
      <c r="C146" s="24">
        <v>10.416162420042605</v>
      </c>
      <c r="D146" s="45">
        <v>239</v>
      </c>
      <c r="E146" s="13">
        <v>2.3783979009481375</v>
      </c>
      <c r="F146" s="13">
        <f t="shared" si="4"/>
        <v>-6.029294439411359E-2</v>
      </c>
      <c r="G146" s="13">
        <v>689.99</v>
      </c>
      <c r="H146" s="13">
        <v>2.8388427965687191</v>
      </c>
      <c r="I146" s="13">
        <f t="shared" si="5"/>
        <v>0.25198222324646302</v>
      </c>
      <c r="J146" s="73">
        <v>2.2027397260273971</v>
      </c>
      <c r="K146" s="73" t="s">
        <v>687</v>
      </c>
      <c r="L146" s="73">
        <v>8.1582952815829515E-2</v>
      </c>
    </row>
    <row r="147" spans="1:12" ht="15" thickBot="1" x14ac:dyDescent="0.4">
      <c r="A147" s="44">
        <v>132</v>
      </c>
      <c r="B147" s="45" t="s">
        <v>27</v>
      </c>
      <c r="C147" s="24">
        <v>11.053431920277387</v>
      </c>
      <c r="D147" s="45">
        <v>231</v>
      </c>
      <c r="E147" s="13">
        <v>2.3636119798921444</v>
      </c>
      <c r="F147" s="13">
        <f t="shared" si="4"/>
        <v>-7.5078865450106669E-2</v>
      </c>
      <c r="G147" s="13">
        <v>689.99</v>
      </c>
      <c r="H147" s="13">
        <v>2.8388427965687191</v>
      </c>
      <c r="I147" s="13">
        <f t="shared" si="5"/>
        <v>0.25198222324646302</v>
      </c>
      <c r="J147" s="73">
        <v>2.2027397260273971</v>
      </c>
      <c r="K147" s="73" t="s">
        <v>686</v>
      </c>
      <c r="L147" s="73">
        <v>8.1582952815829515E-2</v>
      </c>
    </row>
    <row r="148" spans="1:12" ht="15" thickBot="1" x14ac:dyDescent="0.4">
      <c r="A148" s="46">
        <v>133</v>
      </c>
      <c r="B148" s="47" t="s">
        <v>27</v>
      </c>
      <c r="C148" s="24">
        <v>12.722162246889432</v>
      </c>
      <c r="D148" s="47">
        <v>163</v>
      </c>
      <c r="E148" s="13">
        <v>2.2121876044039577</v>
      </c>
      <c r="F148" s="13">
        <f t="shared" si="4"/>
        <v>-0.22650324093829344</v>
      </c>
      <c r="G148" s="13">
        <v>689.99</v>
      </c>
      <c r="H148" s="13">
        <v>2.8388427965687191</v>
      </c>
      <c r="I148" s="13">
        <f t="shared" si="5"/>
        <v>0.25198222324646302</v>
      </c>
      <c r="J148" s="73">
        <v>2.2027397260273971</v>
      </c>
      <c r="K148" s="73" t="s">
        <v>687</v>
      </c>
      <c r="L148" s="73">
        <v>8.1582952815829515E-2</v>
      </c>
    </row>
    <row r="149" spans="1:12" ht="15" thickBot="1" x14ac:dyDescent="0.4">
      <c r="A149" s="35">
        <v>109</v>
      </c>
      <c r="B149" s="35" t="s">
        <v>55</v>
      </c>
      <c r="C149" s="24">
        <v>16.974221718987213</v>
      </c>
      <c r="D149" s="36">
        <v>250</v>
      </c>
      <c r="E149" s="13">
        <v>2.3979400086720375</v>
      </c>
      <c r="F149" s="13">
        <f t="shared" si="4"/>
        <v>-4.0750836670213619E-2</v>
      </c>
      <c r="G149" s="13">
        <v>660.08</v>
      </c>
      <c r="H149" s="13">
        <v>2.8195965741070994</v>
      </c>
      <c r="I149" s="13">
        <f t="shared" si="5"/>
        <v>0.23273600078484336</v>
      </c>
      <c r="J149" s="73">
        <v>9.3068493150684937</v>
      </c>
      <c r="K149" s="73" t="s">
        <v>686</v>
      </c>
      <c r="L149" s="73">
        <v>0.21643835616438356</v>
      </c>
    </row>
    <row r="150" spans="1:12" ht="15" thickBot="1" x14ac:dyDescent="0.4">
      <c r="A150" s="30">
        <v>110</v>
      </c>
      <c r="B150" s="30" t="s">
        <v>55</v>
      </c>
      <c r="C150" s="24">
        <v>14.439634606942773</v>
      </c>
      <c r="D150" s="32">
        <v>231</v>
      </c>
      <c r="E150" s="13">
        <v>2.3636119798921444</v>
      </c>
      <c r="F150" s="13">
        <f t="shared" si="4"/>
        <v>-7.5078865450106669E-2</v>
      </c>
      <c r="G150" s="13">
        <v>660.08</v>
      </c>
      <c r="H150" s="13">
        <v>2.8195965741070994</v>
      </c>
      <c r="I150" s="13">
        <f t="shared" si="5"/>
        <v>0.23273600078484336</v>
      </c>
      <c r="J150" s="73">
        <v>3.1616438356164385</v>
      </c>
      <c r="K150" s="73" t="s">
        <v>687</v>
      </c>
      <c r="L150" s="73">
        <v>7.3526600828289268E-2</v>
      </c>
    </row>
    <row r="151" spans="1:12" ht="15" thickBot="1" x14ac:dyDescent="0.4">
      <c r="A151" s="30">
        <v>111</v>
      </c>
      <c r="B151" s="30" t="s">
        <v>55</v>
      </c>
      <c r="C151" s="24">
        <v>20.774012170612203</v>
      </c>
      <c r="D151" s="32">
        <v>295</v>
      </c>
      <c r="E151" s="13">
        <v>2.469822015978163</v>
      </c>
      <c r="F151" s="13">
        <f t="shared" si="4"/>
        <v>3.1131170635911865E-2</v>
      </c>
      <c r="G151" s="13">
        <v>660.08</v>
      </c>
      <c r="H151" s="13">
        <v>2.8195965741070994</v>
      </c>
      <c r="I151" s="13">
        <f t="shared" si="5"/>
        <v>0.23273600078484336</v>
      </c>
      <c r="J151" s="73">
        <v>2.2547945205479452</v>
      </c>
      <c r="K151" s="73" t="s">
        <v>687</v>
      </c>
      <c r="L151" s="73">
        <v>5.243708187320803E-2</v>
      </c>
    </row>
    <row r="152" spans="1:12" ht="15" thickBot="1" x14ac:dyDescent="0.4">
      <c r="A152" s="30">
        <v>113</v>
      </c>
      <c r="B152" s="30" t="s">
        <v>55</v>
      </c>
      <c r="C152" s="24">
        <v>13.415449114765927</v>
      </c>
      <c r="D152" s="32">
        <v>233</v>
      </c>
      <c r="E152" s="13">
        <v>2.3673559210260189</v>
      </c>
      <c r="F152" s="13">
        <f t="shared" si="4"/>
        <v>-7.1334924316232229E-2</v>
      </c>
      <c r="G152" s="13">
        <v>660.08</v>
      </c>
      <c r="H152" s="13">
        <v>2.8195965741070994</v>
      </c>
      <c r="I152" s="13">
        <f t="shared" si="5"/>
        <v>0.23273600078484336</v>
      </c>
      <c r="J152" s="73">
        <v>2.3452054794520549</v>
      </c>
      <c r="K152" s="73" t="s">
        <v>686</v>
      </c>
      <c r="L152" s="73">
        <v>5.4539662312838487E-2</v>
      </c>
    </row>
    <row r="153" spans="1:12" ht="15" thickBot="1" x14ac:dyDescent="0.4">
      <c r="A153" s="30">
        <v>114</v>
      </c>
      <c r="B153" s="30" t="s">
        <v>55</v>
      </c>
      <c r="C153" s="24">
        <v>15.829392612201961</v>
      </c>
      <c r="D153" s="32">
        <v>212</v>
      </c>
      <c r="E153" s="13">
        <v>2.3263358609287512</v>
      </c>
      <c r="F153" s="13">
        <f t="shared" si="4"/>
        <v>-0.11235498441349989</v>
      </c>
      <c r="G153" s="13">
        <v>660.08</v>
      </c>
      <c r="H153" s="13">
        <v>2.8195965741070994</v>
      </c>
      <c r="I153" s="13">
        <f t="shared" si="5"/>
        <v>0.23273600078484336</v>
      </c>
      <c r="J153" s="73">
        <v>2.2794520547945205</v>
      </c>
      <c r="K153" s="73" t="s">
        <v>686</v>
      </c>
      <c r="L153" s="73">
        <v>5.3010512902198152E-2</v>
      </c>
    </row>
    <row r="154" spans="1:12" ht="15" thickBot="1" x14ac:dyDescent="0.4">
      <c r="A154" s="33">
        <v>115</v>
      </c>
      <c r="B154" s="33" t="s">
        <v>55</v>
      </c>
      <c r="C154" s="26">
        <v>15.511796464458191</v>
      </c>
      <c r="D154" s="34">
        <v>246</v>
      </c>
      <c r="E154" s="13">
        <v>2.3909351071033793</v>
      </c>
      <c r="F154" s="13">
        <f t="shared" si="4"/>
        <v>-4.7755738238871803E-2</v>
      </c>
      <c r="G154" s="13">
        <v>660.08</v>
      </c>
      <c r="H154" s="13">
        <v>2.8195965741070994</v>
      </c>
      <c r="I154" s="13">
        <f t="shared" si="5"/>
        <v>0.23273600078484336</v>
      </c>
      <c r="J154" s="73">
        <v>12.468493150684932</v>
      </c>
      <c r="K154" s="73" t="s">
        <v>687</v>
      </c>
      <c r="L154" s="73">
        <v>0.28996495699267283</v>
      </c>
    </row>
    <row r="155" spans="1:12" ht="15" thickBot="1" x14ac:dyDescent="0.4">
      <c r="A155" s="54" t="s">
        <v>512</v>
      </c>
      <c r="B155" s="30" t="s">
        <v>86</v>
      </c>
      <c r="C155" s="31">
        <v>21.54927410340597</v>
      </c>
      <c r="D155" s="32">
        <v>297</v>
      </c>
      <c r="E155" s="13">
        <v>2.4727564493172123</v>
      </c>
      <c r="F155" s="13">
        <f t="shared" si="4"/>
        <v>3.4065603974961167E-2</v>
      </c>
      <c r="G155" s="13">
        <v>288.37</v>
      </c>
      <c r="H155" s="13">
        <v>2.4599500774338408</v>
      </c>
      <c r="I155" s="13">
        <f t="shared" si="5"/>
        <v>-0.1269104958884153</v>
      </c>
      <c r="K155" s="79" t="s">
        <v>686</v>
      </c>
    </row>
    <row r="156" spans="1:12" ht="15" thickBot="1" x14ac:dyDescent="0.4">
      <c r="A156" s="54" t="s">
        <v>513</v>
      </c>
      <c r="B156" s="30" t="s">
        <v>86</v>
      </c>
      <c r="C156" s="24">
        <v>18.671610166112096</v>
      </c>
      <c r="D156" s="32">
        <v>282</v>
      </c>
      <c r="E156" s="13">
        <v>2.4502491083193609</v>
      </c>
      <c r="F156" s="13">
        <f t="shared" si="4"/>
        <v>1.1558262977109823E-2</v>
      </c>
      <c r="G156" s="13">
        <v>288.37</v>
      </c>
      <c r="H156" s="13">
        <v>2.4599500774338408</v>
      </c>
      <c r="I156" s="13">
        <f t="shared" si="5"/>
        <v>-0.1269104958884153</v>
      </c>
      <c r="K156" s="79" t="s">
        <v>687</v>
      </c>
    </row>
    <row r="157" spans="1:12" ht="15" thickBot="1" x14ac:dyDescent="0.4">
      <c r="A157" s="54" t="s">
        <v>514</v>
      </c>
      <c r="B157" s="30" t="s">
        <v>86</v>
      </c>
      <c r="C157" s="24">
        <v>21.583825544537227</v>
      </c>
      <c r="D157" s="32">
        <v>303</v>
      </c>
      <c r="E157" s="13">
        <v>2.4814426285023048</v>
      </c>
      <c r="F157" s="13">
        <f t="shared" si="4"/>
        <v>4.275178316005368E-2</v>
      </c>
      <c r="G157" s="13">
        <v>288.37</v>
      </c>
      <c r="H157" s="13">
        <v>2.4599500774338408</v>
      </c>
      <c r="I157" s="13">
        <f t="shared" si="5"/>
        <v>-0.1269104958884153</v>
      </c>
      <c r="K157" s="79" t="s">
        <v>687</v>
      </c>
    </row>
    <row r="158" spans="1:12" ht="15" thickBot="1" x14ac:dyDescent="0.4">
      <c r="A158" s="54" t="s">
        <v>515</v>
      </c>
      <c r="B158" s="30" t="s">
        <v>86</v>
      </c>
      <c r="C158" s="24">
        <v>19.7058908456811</v>
      </c>
      <c r="D158" s="32">
        <v>228</v>
      </c>
      <c r="E158" s="13">
        <v>2.357934847000454</v>
      </c>
      <c r="F158" s="13">
        <f t="shared" si="4"/>
        <v>-8.0755998341797142E-2</v>
      </c>
      <c r="G158" s="13">
        <v>288.37</v>
      </c>
      <c r="H158" s="13">
        <v>2.4599500774338408</v>
      </c>
      <c r="I158" s="13">
        <f t="shared" si="5"/>
        <v>-0.1269104958884153</v>
      </c>
      <c r="K158" s="79" t="s">
        <v>687</v>
      </c>
    </row>
    <row r="159" spans="1:12" ht="15" thickBot="1" x14ac:dyDescent="0.4">
      <c r="A159" s="55" t="s">
        <v>517</v>
      </c>
      <c r="B159" s="30" t="s">
        <v>86</v>
      </c>
      <c r="C159" s="24">
        <v>23.265083291505437</v>
      </c>
      <c r="D159" s="34">
        <v>370</v>
      </c>
      <c r="E159" s="13">
        <v>2.568201724066995</v>
      </c>
      <c r="F159" s="13">
        <f t="shared" si="4"/>
        <v>0.12951087872474387</v>
      </c>
      <c r="G159" s="13">
        <v>288.37</v>
      </c>
      <c r="H159" s="13">
        <v>2.4599500774338408</v>
      </c>
      <c r="I159" s="13">
        <f t="shared" si="5"/>
        <v>-0.1269104958884153</v>
      </c>
      <c r="K159" s="79" t="s">
        <v>687</v>
      </c>
    </row>
    <row r="160" spans="1:12" ht="15" thickBot="1" x14ac:dyDescent="0.4">
      <c r="A160" s="23">
        <v>35</v>
      </c>
      <c r="B160" s="23" t="s">
        <v>94</v>
      </c>
      <c r="C160" s="31">
        <v>21.448882580935539</v>
      </c>
      <c r="D160" s="13">
        <v>271</v>
      </c>
      <c r="E160" s="13">
        <v>2.4329692908744058</v>
      </c>
      <c r="F160" s="13">
        <f t="shared" si="4"/>
        <v>-5.7215544678452801E-3</v>
      </c>
      <c r="G160" s="13">
        <v>3771.99</v>
      </c>
      <c r="H160" s="13">
        <v>3.5765705326998147</v>
      </c>
      <c r="I160" s="13">
        <f t="shared" si="5"/>
        <v>0.98970995937755868</v>
      </c>
      <c r="J160" s="78">
        <v>5.375342465753425</v>
      </c>
      <c r="K160" s="76" t="s">
        <v>686</v>
      </c>
      <c r="L160" s="73">
        <v>0.19762288477034651</v>
      </c>
    </row>
    <row r="161" spans="1:12" ht="15" thickBot="1" x14ac:dyDescent="0.4">
      <c r="A161" s="23">
        <v>36</v>
      </c>
      <c r="B161" s="23" t="s">
        <v>94</v>
      </c>
      <c r="C161" s="24">
        <v>20.263221345039604</v>
      </c>
      <c r="D161" s="13">
        <v>278</v>
      </c>
      <c r="E161" s="13">
        <v>2.4440447959180762</v>
      </c>
      <c r="F161" s="13">
        <f t="shared" si="4"/>
        <v>5.353950575825106E-3</v>
      </c>
      <c r="G161" s="13">
        <v>3771.99</v>
      </c>
      <c r="H161" s="13">
        <v>3.5765705326998147</v>
      </c>
      <c r="I161" s="13">
        <f t="shared" si="5"/>
        <v>0.98970995937755868</v>
      </c>
      <c r="J161" s="78">
        <v>5.375342465753425</v>
      </c>
      <c r="K161" s="76" t="s">
        <v>687</v>
      </c>
      <c r="L161" s="73">
        <v>0.19762288477034651</v>
      </c>
    </row>
    <row r="162" spans="1:12" ht="15" thickBot="1" x14ac:dyDescent="0.4">
      <c r="A162" s="23">
        <v>37</v>
      </c>
      <c r="B162" s="23" t="s">
        <v>94</v>
      </c>
      <c r="C162" s="24">
        <v>21.887612725580894</v>
      </c>
      <c r="D162" s="13">
        <v>237</v>
      </c>
      <c r="E162" s="13">
        <v>2.374748346010104</v>
      </c>
      <c r="F162" s="13">
        <f t="shared" ref="F162:F225" si="6">E162-AVERAGE(E:E)</f>
        <v>-6.3942499332147129E-2</v>
      </c>
      <c r="G162" s="13">
        <v>3771.99</v>
      </c>
      <c r="H162" s="13">
        <v>3.5765705326998147</v>
      </c>
      <c r="I162" s="13">
        <f t="shared" si="5"/>
        <v>0.98970995937755868</v>
      </c>
      <c r="J162" s="78">
        <v>5.279452054794521</v>
      </c>
      <c r="K162" s="76" t="s">
        <v>686</v>
      </c>
      <c r="L162" s="73">
        <v>0.19409750201450446</v>
      </c>
    </row>
    <row r="163" spans="1:12" ht="15" thickBot="1" x14ac:dyDescent="0.4">
      <c r="A163" s="23">
        <v>38</v>
      </c>
      <c r="B163" s="23" t="s">
        <v>94</v>
      </c>
      <c r="C163" s="24">
        <v>22.899999189624683</v>
      </c>
      <c r="D163" s="13">
        <v>221</v>
      </c>
      <c r="E163" s="13">
        <v>2.3443922736851106</v>
      </c>
      <c r="F163" s="13">
        <f t="shared" si="6"/>
        <v>-9.4298571657140506E-2</v>
      </c>
      <c r="G163" s="13">
        <v>3771.99</v>
      </c>
      <c r="H163" s="13">
        <v>3.5765705326998147</v>
      </c>
      <c r="I163" s="13">
        <f t="shared" si="5"/>
        <v>0.98970995937755868</v>
      </c>
      <c r="J163" s="78">
        <v>5.279452054794521</v>
      </c>
      <c r="K163" s="76" t="s">
        <v>687</v>
      </c>
      <c r="L163" s="73">
        <v>0.19409750201450446</v>
      </c>
    </row>
    <row r="164" spans="1:12" ht="15" thickBot="1" x14ac:dyDescent="0.4">
      <c r="A164" s="28">
        <v>55</v>
      </c>
      <c r="B164" s="23" t="s">
        <v>94</v>
      </c>
      <c r="C164" s="24">
        <v>24.454490301952099</v>
      </c>
      <c r="D164" s="27">
        <v>217</v>
      </c>
      <c r="E164" s="13">
        <v>2.3364597338485296</v>
      </c>
      <c r="F164" s="13">
        <f t="shared" si="6"/>
        <v>-0.10223111149372155</v>
      </c>
      <c r="G164" s="13">
        <v>3771.99</v>
      </c>
      <c r="H164" s="13">
        <v>3.5765705326998147</v>
      </c>
      <c r="I164" s="13">
        <f t="shared" si="5"/>
        <v>0.98970995937755868</v>
      </c>
      <c r="J164" s="78">
        <v>5.4986301369863018</v>
      </c>
      <c r="K164" s="76" t="s">
        <v>686</v>
      </c>
      <c r="L164" s="73">
        <v>0.20215551974214346</v>
      </c>
    </row>
    <row r="165" spans="1:12" ht="15" thickBot="1" x14ac:dyDescent="0.4">
      <c r="A165" s="22">
        <v>74</v>
      </c>
      <c r="B165" s="22" t="s">
        <v>92</v>
      </c>
      <c r="C165" s="24">
        <v>19.388874372435069</v>
      </c>
      <c r="D165" s="25">
        <v>252</v>
      </c>
      <c r="E165" s="13">
        <v>2.4014005407815442</v>
      </c>
      <c r="F165" s="13">
        <f t="shared" si="6"/>
        <v>-3.7290304560706922E-2</v>
      </c>
      <c r="G165" s="13">
        <v>1202</v>
      </c>
      <c r="H165" s="13">
        <v>3.0799044676667209</v>
      </c>
      <c r="I165" s="13">
        <f t="shared" si="5"/>
        <v>0.49304389434446483</v>
      </c>
      <c r="J165" s="78">
        <v>1.3698630136986301</v>
      </c>
      <c r="K165" s="76" t="s">
        <v>687</v>
      </c>
      <c r="L165" s="73">
        <v>3.7023324694557568E-2</v>
      </c>
    </row>
    <row r="166" spans="1:12" ht="15" thickBot="1" x14ac:dyDescent="0.4">
      <c r="A166" s="23">
        <v>75</v>
      </c>
      <c r="B166" s="23" t="s">
        <v>92</v>
      </c>
      <c r="C166" s="24">
        <v>19.870113870360267</v>
      </c>
      <c r="D166" s="13">
        <v>259</v>
      </c>
      <c r="E166" s="13">
        <v>2.4132997640812519</v>
      </c>
      <c r="F166" s="13">
        <f t="shared" si="6"/>
        <v>-2.5391081260999204E-2</v>
      </c>
      <c r="G166" s="13">
        <v>1202</v>
      </c>
      <c r="H166" s="13">
        <v>3.0799044676667209</v>
      </c>
      <c r="I166" s="13">
        <f t="shared" si="5"/>
        <v>0.49304389434446483</v>
      </c>
      <c r="J166" s="78">
        <v>1.3698630136986301</v>
      </c>
      <c r="K166" s="76" t="s">
        <v>687</v>
      </c>
      <c r="L166" s="73">
        <v>3.7023324694557568E-2</v>
      </c>
    </row>
    <row r="167" spans="1:12" ht="15" thickBot="1" x14ac:dyDescent="0.4">
      <c r="A167" s="23">
        <v>76</v>
      </c>
      <c r="B167" s="23" t="s">
        <v>92</v>
      </c>
      <c r="C167" s="26">
        <v>24.335840053942739</v>
      </c>
      <c r="D167" s="13">
        <v>283</v>
      </c>
      <c r="E167" s="13">
        <v>2.4517864355242902</v>
      </c>
      <c r="F167" s="13">
        <f t="shared" si="6"/>
        <v>1.3095590182039096E-2</v>
      </c>
      <c r="G167" s="13">
        <v>1202</v>
      </c>
      <c r="H167" s="13">
        <v>3.0799044676667209</v>
      </c>
      <c r="I167" s="13">
        <f t="shared" si="5"/>
        <v>0.49304389434446483</v>
      </c>
      <c r="J167" s="78">
        <v>13.632876712328768</v>
      </c>
      <c r="K167" s="76" t="s">
        <v>687</v>
      </c>
      <c r="L167" s="73">
        <v>0.36845612736023697</v>
      </c>
    </row>
    <row r="168" spans="1:12" ht="15" thickBot="1" x14ac:dyDescent="0.4">
      <c r="A168" s="23">
        <v>77</v>
      </c>
      <c r="B168" s="23" t="s">
        <v>92</v>
      </c>
      <c r="C168" s="29">
        <v>20.777552498993412</v>
      </c>
      <c r="D168" s="13">
        <v>214</v>
      </c>
      <c r="E168" s="13">
        <v>2.330413773349191</v>
      </c>
      <c r="F168" s="13">
        <f t="shared" si="6"/>
        <v>-0.10827707199306014</v>
      </c>
      <c r="G168" s="13">
        <v>1202</v>
      </c>
      <c r="H168" s="13">
        <v>3.0799044676667209</v>
      </c>
      <c r="I168" s="13">
        <f t="shared" si="5"/>
        <v>0.49304389434446483</v>
      </c>
      <c r="J168" s="78">
        <v>5.6986301369863011</v>
      </c>
      <c r="K168" s="76" t="s">
        <v>686</v>
      </c>
      <c r="L168" s="73">
        <v>0.15401703072935949</v>
      </c>
    </row>
    <row r="169" spans="1:12" ht="15" thickBot="1" x14ac:dyDescent="0.4">
      <c r="A169" s="30">
        <v>16</v>
      </c>
      <c r="B169" s="30" t="s">
        <v>66</v>
      </c>
      <c r="C169" s="31">
        <v>18.169885156344538</v>
      </c>
      <c r="D169" s="32">
        <v>269</v>
      </c>
      <c r="E169" s="13">
        <v>2.4297522800024081</v>
      </c>
      <c r="F169" s="13">
        <f t="shared" si="6"/>
        <v>-8.938565339843052E-3</v>
      </c>
      <c r="G169" s="13">
        <v>6067.87</v>
      </c>
      <c r="H169" s="13">
        <v>3.7830362677495919</v>
      </c>
      <c r="I169" s="13">
        <f t="shared" si="5"/>
        <v>1.1961756944273358</v>
      </c>
      <c r="J169" s="78">
        <v>4.5972602739726032</v>
      </c>
      <c r="K169" s="77" t="s">
        <v>686</v>
      </c>
      <c r="L169" s="73">
        <v>0.10284698599491282</v>
      </c>
    </row>
    <row r="170" spans="1:12" ht="15" thickBot="1" x14ac:dyDescent="0.4">
      <c r="A170" s="30">
        <v>17</v>
      </c>
      <c r="B170" s="30" t="s">
        <v>66</v>
      </c>
      <c r="C170" s="24">
        <v>17.742752718750914</v>
      </c>
      <c r="D170" s="32">
        <v>273</v>
      </c>
      <c r="E170" s="13">
        <v>2.436162647040756</v>
      </c>
      <c r="F170" s="13">
        <f t="shared" si="6"/>
        <v>-2.5281983014950882E-3</v>
      </c>
      <c r="G170" s="13">
        <v>6067.87</v>
      </c>
      <c r="H170" s="13">
        <v>3.7830362677495919</v>
      </c>
      <c r="I170" s="13">
        <f t="shared" si="5"/>
        <v>1.1961756944273358</v>
      </c>
      <c r="J170" s="78">
        <v>28.358904109589041</v>
      </c>
      <c r="K170" s="77" t="s">
        <v>687</v>
      </c>
      <c r="L170" s="73">
        <v>0.63442738500199192</v>
      </c>
    </row>
    <row r="171" spans="1:12" ht="15" thickBot="1" x14ac:dyDescent="0.4">
      <c r="A171" s="30">
        <v>18</v>
      </c>
      <c r="B171" s="30" t="s">
        <v>66</v>
      </c>
      <c r="C171" s="24">
        <v>17.37018153315751</v>
      </c>
      <c r="D171" s="32">
        <v>255</v>
      </c>
      <c r="E171" s="13">
        <v>2.406540180433955</v>
      </c>
      <c r="F171" s="13">
        <f t="shared" si="6"/>
        <v>-3.21506649082961E-2</v>
      </c>
      <c r="G171" s="13">
        <v>6067.87</v>
      </c>
      <c r="H171" s="13">
        <v>3.7830362677495919</v>
      </c>
      <c r="I171" s="13">
        <f t="shared" si="5"/>
        <v>1.1961756944273358</v>
      </c>
      <c r="J171" s="78">
        <v>16</v>
      </c>
      <c r="K171" s="77" t="s">
        <v>686</v>
      </c>
      <c r="L171" s="73">
        <v>0.35794183445190153</v>
      </c>
    </row>
    <row r="172" spans="1:12" ht="15" thickBot="1" x14ac:dyDescent="0.4">
      <c r="A172" s="30">
        <v>39</v>
      </c>
      <c r="B172" s="30" t="s">
        <v>66</v>
      </c>
      <c r="C172" s="24">
        <v>16.531586491030222</v>
      </c>
      <c r="D172" s="32">
        <v>253</v>
      </c>
      <c r="E172" s="13">
        <v>2.403120521175818</v>
      </c>
      <c r="F172" s="13">
        <f t="shared" si="6"/>
        <v>-3.5570324166433132E-2</v>
      </c>
      <c r="G172" s="13">
        <v>6067.87</v>
      </c>
      <c r="H172" s="13">
        <v>3.7830362677495919</v>
      </c>
      <c r="I172" s="13">
        <f t="shared" si="5"/>
        <v>1.1961756944273358</v>
      </c>
      <c r="J172" s="78">
        <v>3.4986301369863013</v>
      </c>
      <c r="K172" s="76" t="s">
        <v>687</v>
      </c>
      <c r="L172" s="73">
        <v>7.8269130581349017E-2</v>
      </c>
    </row>
    <row r="173" spans="1:12" ht="15" thickBot="1" x14ac:dyDescent="0.4">
      <c r="A173" s="33">
        <v>40</v>
      </c>
      <c r="B173" s="33" t="s">
        <v>66</v>
      </c>
      <c r="C173" s="26">
        <v>17.359276958862495</v>
      </c>
      <c r="D173" s="34">
        <v>273</v>
      </c>
      <c r="E173" s="13">
        <v>2.436162647040756</v>
      </c>
      <c r="F173" s="13">
        <f t="shared" si="6"/>
        <v>-2.5281983014950882E-3</v>
      </c>
      <c r="G173" s="13">
        <v>6067.87</v>
      </c>
      <c r="H173" s="13">
        <v>3.7830362677495919</v>
      </c>
      <c r="I173" s="13">
        <f t="shared" si="5"/>
        <v>1.1961756944273358</v>
      </c>
      <c r="J173" s="78">
        <v>11.424657534246576</v>
      </c>
      <c r="K173" s="76" t="s">
        <v>687</v>
      </c>
      <c r="L173" s="73">
        <v>0.25558517973705985</v>
      </c>
    </row>
    <row r="174" spans="1:12" x14ac:dyDescent="0.35">
      <c r="A174" s="30">
        <v>136</v>
      </c>
      <c r="B174" s="30" t="s">
        <v>75</v>
      </c>
      <c r="C174" s="31">
        <v>19.857685240862857</v>
      </c>
      <c r="D174" s="32">
        <v>488</v>
      </c>
      <c r="E174" s="13">
        <v>2.6884198220027105</v>
      </c>
      <c r="F174" s="13">
        <f t="shared" si="6"/>
        <v>0.24972897666045935</v>
      </c>
      <c r="G174" s="13">
        <v>91.3</v>
      </c>
      <c r="H174" s="13">
        <v>1.9604707775342989</v>
      </c>
      <c r="I174" s="13">
        <f t="shared" si="5"/>
        <v>-0.62638979578795717</v>
      </c>
      <c r="J174" s="78">
        <v>9.1260273972602732</v>
      </c>
      <c r="K174" s="80" t="s">
        <v>687</v>
      </c>
      <c r="L174" s="73">
        <v>0.3042009132420091</v>
      </c>
    </row>
    <row r="175" spans="1:12" ht="15" thickBot="1" x14ac:dyDescent="0.4">
      <c r="A175" s="30" t="s">
        <v>535</v>
      </c>
      <c r="B175" s="30" t="s">
        <v>76</v>
      </c>
      <c r="C175" s="31">
        <v>19.598429426438109</v>
      </c>
      <c r="D175" s="32">
        <v>198</v>
      </c>
      <c r="E175" s="13">
        <v>2.2966651902615309</v>
      </c>
      <c r="F175" s="13">
        <f t="shared" si="6"/>
        <v>-0.14202565508072018</v>
      </c>
      <c r="G175" s="13">
        <v>2066.5100000000002</v>
      </c>
      <c r="H175" s="13">
        <v>3.3152375112070378</v>
      </c>
      <c r="I175" s="13">
        <f t="shared" si="5"/>
        <v>0.72837693788478175</v>
      </c>
      <c r="J175" s="73">
        <v>6.5041095890410956</v>
      </c>
      <c r="K175" s="75" t="s">
        <v>687</v>
      </c>
    </row>
    <row r="176" spans="1:12" ht="15" thickBot="1" x14ac:dyDescent="0.4">
      <c r="A176" s="33" t="s">
        <v>536</v>
      </c>
      <c r="B176" s="33" t="s">
        <v>76</v>
      </c>
      <c r="C176" s="24">
        <v>18.660664254810818</v>
      </c>
      <c r="D176" s="34">
        <v>224</v>
      </c>
      <c r="E176" s="13">
        <v>2.3502480183341627</v>
      </c>
      <c r="F176" s="13">
        <f t="shared" si="6"/>
        <v>-8.8442827008088365E-2</v>
      </c>
      <c r="G176" s="13">
        <v>2066.5100000000002</v>
      </c>
      <c r="H176" s="13">
        <v>3.3152375112070378</v>
      </c>
      <c r="I176" s="13">
        <f t="shared" si="5"/>
        <v>0.72837693788478175</v>
      </c>
      <c r="J176" s="73">
        <v>6.5041095890410956</v>
      </c>
      <c r="K176" s="75" t="s">
        <v>686</v>
      </c>
    </row>
    <row r="177" spans="1:12" ht="15" thickBot="1" x14ac:dyDescent="0.4">
      <c r="A177" s="35">
        <v>178</v>
      </c>
      <c r="B177" s="35" t="s">
        <v>49</v>
      </c>
      <c r="C177" s="24">
        <v>15.176478416274216</v>
      </c>
      <c r="D177" s="36">
        <v>219</v>
      </c>
      <c r="E177" s="13">
        <v>2.3404441148401185</v>
      </c>
      <c r="F177" s="13">
        <f t="shared" si="6"/>
        <v>-9.8246730502132618E-2</v>
      </c>
      <c r="G177" s="13">
        <v>583</v>
      </c>
      <c r="H177" s="13">
        <v>2.7656685547590141</v>
      </c>
      <c r="I177" s="13">
        <f t="shared" si="5"/>
        <v>0.17880798143675802</v>
      </c>
      <c r="J177" s="78">
        <v>6.2821917808219174</v>
      </c>
      <c r="K177" s="73" t="s">
        <v>687</v>
      </c>
      <c r="L177" s="73">
        <v>0.26175799086757989</v>
      </c>
    </row>
    <row r="178" spans="1:12" ht="15" thickBot="1" x14ac:dyDescent="0.4">
      <c r="A178" s="33">
        <v>139</v>
      </c>
      <c r="B178" s="33" t="s">
        <v>60</v>
      </c>
      <c r="C178" s="26">
        <v>17.052858570303879</v>
      </c>
      <c r="D178" s="34">
        <v>280</v>
      </c>
      <c r="E178" s="13">
        <v>2.4471580313422194</v>
      </c>
      <c r="F178" s="13">
        <f t="shared" si="6"/>
        <v>8.4671859999683186E-3</v>
      </c>
      <c r="G178" s="13">
        <v>1090.96</v>
      </c>
      <c r="H178" s="13">
        <v>3.0378088274923383</v>
      </c>
      <c r="I178" s="13">
        <f t="shared" si="5"/>
        <v>0.45094825417008222</v>
      </c>
      <c r="J178" s="78">
        <v>13.419178082191781</v>
      </c>
      <c r="K178" s="73" t="s">
        <v>686</v>
      </c>
      <c r="L178" s="73">
        <v>0.51612223393045309</v>
      </c>
    </row>
    <row r="179" spans="1:12" ht="15" thickBot="1" x14ac:dyDescent="0.4">
      <c r="A179" s="30">
        <v>151</v>
      </c>
      <c r="B179" s="30" t="s">
        <v>99</v>
      </c>
      <c r="C179" s="31">
        <v>18.280397905425637</v>
      </c>
      <c r="D179" s="32">
        <v>229</v>
      </c>
      <c r="E179" s="13">
        <v>2.3598354823398879</v>
      </c>
      <c r="F179" s="13">
        <f t="shared" si="6"/>
        <v>-7.8855363002363177E-2</v>
      </c>
      <c r="G179" s="13">
        <v>2082</v>
      </c>
      <c r="H179" s="13">
        <v>3.3184807251745174</v>
      </c>
      <c r="I179" s="13">
        <f t="shared" si="5"/>
        <v>0.73162015185226137</v>
      </c>
      <c r="J179" s="78">
        <v>7.3835616438356197</v>
      </c>
      <c r="K179" s="73" t="s">
        <v>687</v>
      </c>
      <c r="L179" s="73">
        <v>0.17171073590315394</v>
      </c>
    </row>
    <row r="180" spans="1:12" ht="15" thickBot="1" x14ac:dyDescent="0.4">
      <c r="A180" s="33">
        <v>152</v>
      </c>
      <c r="B180" s="33" t="s">
        <v>99</v>
      </c>
      <c r="C180" s="26">
        <v>26.412478826174254</v>
      </c>
      <c r="D180" s="34">
        <v>259</v>
      </c>
      <c r="E180" s="13">
        <v>2.4132997640812519</v>
      </c>
      <c r="F180" s="13">
        <f t="shared" si="6"/>
        <v>-2.5391081260999204E-2</v>
      </c>
      <c r="G180" s="13">
        <v>2082</v>
      </c>
      <c r="H180" s="13">
        <v>3.3184807251745174</v>
      </c>
      <c r="I180" s="13">
        <f t="shared" si="5"/>
        <v>0.73162015185226137</v>
      </c>
      <c r="J180" s="78">
        <v>7.4027397260273968</v>
      </c>
      <c r="K180" s="73" t="s">
        <v>686</v>
      </c>
      <c r="L180" s="73">
        <v>0.17215673781459062</v>
      </c>
    </row>
    <row r="181" spans="1:12" x14ac:dyDescent="0.35">
      <c r="A181" s="30">
        <v>146</v>
      </c>
      <c r="B181" s="30" t="s">
        <v>70</v>
      </c>
      <c r="C181" s="24">
        <v>21.693061608228245</v>
      </c>
      <c r="D181" s="32">
        <v>505</v>
      </c>
      <c r="E181" s="13">
        <v>2.7032913781186614</v>
      </c>
      <c r="F181" s="13">
        <f t="shared" si="6"/>
        <v>0.26460053277641027</v>
      </c>
      <c r="G181" s="13">
        <v>302.76</v>
      </c>
      <c r="H181" s="13">
        <v>2.4810984965651994</v>
      </c>
      <c r="I181" s="13">
        <f t="shared" si="5"/>
        <v>-0.10576207675705662</v>
      </c>
      <c r="J181" s="78">
        <v>4.463013698630137</v>
      </c>
      <c r="K181" s="73" t="s">
        <v>686</v>
      </c>
      <c r="L181" s="73">
        <v>0.24794520547945206</v>
      </c>
    </row>
    <row r="182" spans="1:12" ht="15" thickBot="1" x14ac:dyDescent="0.4">
      <c r="A182" s="23">
        <v>102</v>
      </c>
      <c r="B182" s="3" t="s">
        <v>65</v>
      </c>
      <c r="C182" s="31">
        <v>17.670309411976259</v>
      </c>
      <c r="D182" s="13">
        <v>279</v>
      </c>
      <c r="E182" s="13">
        <v>2.4456042032735974</v>
      </c>
      <c r="F182" s="13">
        <f t="shared" si="6"/>
        <v>6.9133579313462867E-3</v>
      </c>
      <c r="G182" s="13">
        <v>1299</v>
      </c>
      <c r="H182" s="13">
        <v>3.1136091510730277</v>
      </c>
      <c r="I182" s="13">
        <f t="shared" si="5"/>
        <v>0.52674857775077166</v>
      </c>
      <c r="J182" s="78">
        <v>1.273972602739726</v>
      </c>
      <c r="L182" s="73">
        <v>4.1095890410958902E-2</v>
      </c>
    </row>
    <row r="183" spans="1:12" ht="15" thickBot="1" x14ac:dyDescent="0.4">
      <c r="A183" s="23">
        <v>103</v>
      </c>
      <c r="B183" s="3" t="s">
        <v>65</v>
      </c>
      <c r="C183" s="24">
        <v>16.512968004923184</v>
      </c>
      <c r="D183" s="13">
        <v>338</v>
      </c>
      <c r="E183" s="13">
        <v>2.5289167002776547</v>
      </c>
      <c r="F183" s="13">
        <f t="shared" si="6"/>
        <v>9.0225854935403582E-2</v>
      </c>
      <c r="G183" s="13">
        <v>1299</v>
      </c>
      <c r="H183" s="13">
        <v>3.1136091510730277</v>
      </c>
      <c r="I183" s="13">
        <f t="shared" si="5"/>
        <v>0.52674857775077166</v>
      </c>
      <c r="J183" s="78">
        <v>1.273972602739726</v>
      </c>
      <c r="L183" s="73">
        <v>4.1095890410958902E-2</v>
      </c>
    </row>
    <row r="184" spans="1:12" ht="15" thickBot="1" x14ac:dyDescent="0.4">
      <c r="A184" s="23">
        <v>105</v>
      </c>
      <c r="B184" s="3" t="s">
        <v>65</v>
      </c>
      <c r="C184" s="24">
        <v>18.911515494096808</v>
      </c>
      <c r="D184" s="13">
        <v>376</v>
      </c>
      <c r="E184" s="13">
        <v>2.5751878449276608</v>
      </c>
      <c r="F184" s="13">
        <f t="shared" si="6"/>
        <v>0.13649699958540973</v>
      </c>
      <c r="G184" s="13">
        <v>1299</v>
      </c>
      <c r="H184" s="13">
        <v>3.1136091510730277</v>
      </c>
      <c r="I184" s="13">
        <f t="shared" si="5"/>
        <v>0.52674857775077166</v>
      </c>
      <c r="J184" s="78">
        <v>1.273972602739726</v>
      </c>
      <c r="L184" s="73">
        <v>4.1095890410958902E-2</v>
      </c>
    </row>
    <row r="185" spans="1:12" ht="15" thickBot="1" x14ac:dyDescent="0.4">
      <c r="A185" s="28">
        <v>106</v>
      </c>
      <c r="B185" s="3" t="s">
        <v>65</v>
      </c>
      <c r="C185" s="24">
        <v>15.861794859262334</v>
      </c>
      <c r="D185" s="27">
        <v>440</v>
      </c>
      <c r="E185" s="13">
        <v>2.6434526764861874</v>
      </c>
      <c r="F185" s="13">
        <f t="shared" si="6"/>
        <v>0.20476183114393631</v>
      </c>
      <c r="G185" s="13">
        <v>1299</v>
      </c>
      <c r="H185" s="13">
        <v>3.1136091510730277</v>
      </c>
      <c r="I185" s="13">
        <f t="shared" si="5"/>
        <v>0.52674857775077166</v>
      </c>
      <c r="J185" s="78">
        <v>1.273972602739726</v>
      </c>
      <c r="L185" s="73">
        <v>4.1095890410958902E-2</v>
      </c>
    </row>
    <row r="186" spans="1:12" ht="15" thickBot="1" x14ac:dyDescent="0.4">
      <c r="A186" s="30">
        <v>29</v>
      </c>
      <c r="B186" s="30" t="s">
        <v>69</v>
      </c>
      <c r="C186" s="24">
        <v>17.74507324654547</v>
      </c>
      <c r="D186" s="32">
        <v>336</v>
      </c>
      <c r="E186" s="13">
        <v>2.5263392773898441</v>
      </c>
      <c r="F186" s="13">
        <f t="shared" si="6"/>
        <v>8.7648432047592983E-2</v>
      </c>
      <c r="G186" s="13">
        <v>539</v>
      </c>
      <c r="H186" s="13">
        <v>2.7315887651867388</v>
      </c>
      <c r="I186" s="13">
        <f t="shared" si="5"/>
        <v>0.14472819186448271</v>
      </c>
      <c r="J186" s="78">
        <v>0.41095890410958902</v>
      </c>
      <c r="K186" s="76" t="s">
        <v>686</v>
      </c>
    </row>
    <row r="187" spans="1:12" ht="15" thickBot="1" x14ac:dyDescent="0.4">
      <c r="A187" s="30">
        <v>30</v>
      </c>
      <c r="B187" s="30" t="s">
        <v>69</v>
      </c>
      <c r="C187" s="24">
        <v>19.287402193947717</v>
      </c>
      <c r="D187" s="32">
        <v>355</v>
      </c>
      <c r="E187" s="13">
        <v>2.5502283530550942</v>
      </c>
      <c r="F187" s="13">
        <f t="shared" si="6"/>
        <v>0.1115375077128431</v>
      </c>
      <c r="G187" s="13">
        <v>539</v>
      </c>
      <c r="H187" s="13">
        <v>2.7315887651867388</v>
      </c>
      <c r="I187" s="13">
        <f t="shared" si="5"/>
        <v>0.14472819186448271</v>
      </c>
      <c r="J187" s="78">
        <v>1.3013698630136987</v>
      </c>
      <c r="K187" s="76" t="s">
        <v>686</v>
      </c>
    </row>
    <row r="188" spans="1:12" ht="15" thickBot="1" x14ac:dyDescent="0.4">
      <c r="A188" s="33">
        <v>31</v>
      </c>
      <c r="B188" s="33" t="s">
        <v>69</v>
      </c>
      <c r="C188" s="26">
        <v>16.808986126837222</v>
      </c>
      <c r="D188" s="34">
        <v>296</v>
      </c>
      <c r="E188" s="13">
        <v>2.4712917110589387</v>
      </c>
      <c r="F188" s="13">
        <f t="shared" si="6"/>
        <v>3.2600865716687633E-2</v>
      </c>
      <c r="G188" s="13">
        <v>539</v>
      </c>
      <c r="H188" s="13">
        <v>2.7315887651867388</v>
      </c>
      <c r="I188" s="13">
        <f t="shared" si="5"/>
        <v>0.14472819186448271</v>
      </c>
      <c r="J188" s="78">
        <v>7.5671232876712331</v>
      </c>
      <c r="K188" s="76" t="s">
        <v>687</v>
      </c>
    </row>
    <row r="189" spans="1:12" ht="15" thickBot="1" x14ac:dyDescent="0.4">
      <c r="A189" s="23">
        <v>870138</v>
      </c>
      <c r="B189" s="23" t="s">
        <v>88</v>
      </c>
      <c r="C189" s="31">
        <v>21.787369444661131</v>
      </c>
      <c r="D189" s="13">
        <v>234</v>
      </c>
      <c r="E189" s="13">
        <v>2.369215857410143</v>
      </c>
      <c r="F189" s="13">
        <f t="shared" si="6"/>
        <v>-6.9474987932108156E-2</v>
      </c>
      <c r="G189" s="13">
        <v>9512.09</v>
      </c>
      <c r="H189" s="13">
        <v>3.9782759507694303</v>
      </c>
      <c r="I189" s="13">
        <f t="shared" si="5"/>
        <v>1.3914153774471743</v>
      </c>
      <c r="J189" s="73">
        <v>31.906849315068492</v>
      </c>
      <c r="K189" s="75" t="s">
        <v>687</v>
      </c>
      <c r="L189" s="73">
        <v>0.88630136986301367</v>
      </c>
    </row>
    <row r="190" spans="1:12" ht="15" thickBot="1" x14ac:dyDescent="0.4">
      <c r="A190" s="28">
        <v>66</v>
      </c>
      <c r="B190" s="28" t="s">
        <v>88</v>
      </c>
      <c r="C190" s="26">
        <v>20.706204209268748</v>
      </c>
      <c r="D190" s="27">
        <v>172</v>
      </c>
      <c r="E190" s="13">
        <v>2.2355284469075487</v>
      </c>
      <c r="F190" s="13">
        <f t="shared" si="6"/>
        <v>-0.20316239843470241</v>
      </c>
      <c r="G190" s="13">
        <v>9512.09</v>
      </c>
      <c r="H190" s="13">
        <v>3.9782759507694303</v>
      </c>
      <c r="I190" s="13">
        <f t="shared" si="5"/>
        <v>1.3914153774471743</v>
      </c>
      <c r="J190" s="78">
        <v>7.4520547945205475</v>
      </c>
      <c r="K190" s="73" t="s">
        <v>686</v>
      </c>
      <c r="L190" s="73">
        <v>0.20700152207001521</v>
      </c>
    </row>
    <row r="191" spans="1:12" ht="15" thickBot="1" x14ac:dyDescent="0.4">
      <c r="A191" s="49">
        <v>19</v>
      </c>
      <c r="B191" s="49" t="s">
        <v>72</v>
      </c>
      <c r="C191" s="26">
        <v>16.603979969379765</v>
      </c>
      <c r="D191" s="13">
        <v>264</v>
      </c>
      <c r="E191" s="13">
        <v>2.4216039268698313</v>
      </c>
      <c r="F191" s="13">
        <f t="shared" si="6"/>
        <v>-1.7086918472419832E-2</v>
      </c>
      <c r="G191" s="13">
        <v>9322.31</v>
      </c>
      <c r="H191" s="13">
        <v>3.9695235406745417</v>
      </c>
      <c r="I191" s="13">
        <f t="shared" si="5"/>
        <v>1.3826629673522857</v>
      </c>
      <c r="J191" s="78">
        <v>19.342465753424658</v>
      </c>
      <c r="K191" s="77" t="s">
        <v>686</v>
      </c>
      <c r="L191" s="73">
        <v>0.37926403438087564</v>
      </c>
    </row>
    <row r="192" spans="1:12" ht="15" thickBot="1" x14ac:dyDescent="0.4">
      <c r="A192" s="49">
        <v>20</v>
      </c>
      <c r="B192" s="49" t="s">
        <v>72</v>
      </c>
      <c r="C192" s="26">
        <v>18.465201126124256</v>
      </c>
      <c r="D192" s="31">
        <v>251</v>
      </c>
      <c r="E192" s="13">
        <v>2.399673721481038</v>
      </c>
      <c r="F192" s="13">
        <f t="shared" si="6"/>
        <v>-3.9017123861213143E-2</v>
      </c>
      <c r="G192" s="13">
        <v>9322.31</v>
      </c>
      <c r="H192" s="13">
        <v>3.9695235406745417</v>
      </c>
      <c r="I192" s="13">
        <f t="shared" si="5"/>
        <v>1.3826629673522857</v>
      </c>
      <c r="J192" s="78">
        <v>7.646575342465753</v>
      </c>
      <c r="K192" s="77" t="s">
        <v>686</v>
      </c>
      <c r="L192" s="73">
        <v>0.14993284985226968</v>
      </c>
    </row>
    <row r="193" spans="1:12" ht="15" thickBot="1" x14ac:dyDescent="0.4">
      <c r="A193" s="49">
        <v>21</v>
      </c>
      <c r="B193" s="49" t="s">
        <v>72</v>
      </c>
      <c r="C193" s="31">
        <v>19.735129109763292</v>
      </c>
      <c r="D193" s="31">
        <v>298</v>
      </c>
      <c r="E193" s="13">
        <v>2.4742162640762553</v>
      </c>
      <c r="F193" s="13">
        <f t="shared" si="6"/>
        <v>3.5525418734004166E-2</v>
      </c>
      <c r="G193" s="13">
        <v>9322.31</v>
      </c>
      <c r="H193" s="13">
        <v>3.9695235406745417</v>
      </c>
      <c r="I193" s="13">
        <f t="shared" si="5"/>
        <v>1.3826629673522857</v>
      </c>
      <c r="J193" s="78">
        <v>21.926027397260274</v>
      </c>
      <c r="K193" s="77" t="s">
        <v>686</v>
      </c>
      <c r="L193" s="73">
        <v>0.42992210582863283</v>
      </c>
    </row>
    <row r="194" spans="1:12" ht="15" thickBot="1" x14ac:dyDescent="0.4">
      <c r="A194" s="49">
        <v>22</v>
      </c>
      <c r="B194" s="49" t="s">
        <v>72</v>
      </c>
      <c r="C194" s="24">
        <v>17.784201476526157</v>
      </c>
      <c r="D194" s="31">
        <v>260</v>
      </c>
      <c r="E194" s="13">
        <v>2.4149733479708178</v>
      </c>
      <c r="F194" s="13">
        <f t="shared" si="6"/>
        <v>-2.371749737143336E-2</v>
      </c>
      <c r="G194" s="13">
        <v>9322.31</v>
      </c>
      <c r="H194" s="13">
        <v>3.9695235406745417</v>
      </c>
      <c r="I194" s="13">
        <f t="shared" si="5"/>
        <v>1.3826629673522857</v>
      </c>
      <c r="J194" s="78">
        <v>21.920547945205481</v>
      </c>
      <c r="K194" s="77" t="s">
        <v>687</v>
      </c>
      <c r="L194" s="73">
        <v>0.42981466559226433</v>
      </c>
    </row>
    <row r="195" spans="1:12" ht="15" thickBot="1" x14ac:dyDescent="0.4">
      <c r="A195" s="52">
        <v>23</v>
      </c>
      <c r="B195" s="52" t="s">
        <v>72</v>
      </c>
      <c r="C195" s="26">
        <v>19.773217713114221</v>
      </c>
      <c r="D195" s="27">
        <v>359</v>
      </c>
      <c r="E195" s="13">
        <v>2.5550944485783194</v>
      </c>
      <c r="F195" s="13">
        <f t="shared" si="6"/>
        <v>0.11640360323606824</v>
      </c>
      <c r="G195" s="13">
        <v>9322.31</v>
      </c>
      <c r="H195" s="13">
        <v>3.9695235406745417</v>
      </c>
      <c r="I195" s="13">
        <f t="shared" si="5"/>
        <v>1.3826629673522857</v>
      </c>
      <c r="J195" s="78">
        <v>4.5534246575342463</v>
      </c>
      <c r="K195" s="77" t="s">
        <v>687</v>
      </c>
      <c r="L195" s="73">
        <v>8.9282836422240122E-2</v>
      </c>
    </row>
    <row r="196" spans="1:12" ht="15" thickBot="1" x14ac:dyDescent="0.4">
      <c r="A196" s="30">
        <v>14</v>
      </c>
      <c r="B196" s="30" t="s">
        <v>20</v>
      </c>
      <c r="C196" s="26">
        <v>10.182139693820739</v>
      </c>
      <c r="D196" s="32">
        <v>105</v>
      </c>
      <c r="E196" s="13">
        <v>2.0211892990699383</v>
      </c>
      <c r="F196" s="13">
        <f t="shared" si="6"/>
        <v>-0.41750154627231284</v>
      </c>
      <c r="G196" s="13">
        <v>3031.59</v>
      </c>
      <c r="H196" s="13">
        <v>3.4816704658327953</v>
      </c>
      <c r="I196" s="13">
        <f t="shared" si="5"/>
        <v>0.89480989251053922</v>
      </c>
      <c r="J196" s="78">
        <v>0.29589041095890412</v>
      </c>
      <c r="K196" s="73" t="s">
        <v>686</v>
      </c>
      <c r="L196" s="73">
        <v>4.4831880448318803E-3</v>
      </c>
    </row>
    <row r="197" spans="1:12" ht="15" thickBot="1" x14ac:dyDescent="0.4">
      <c r="A197" s="30">
        <v>15</v>
      </c>
      <c r="B197" s="30" t="s">
        <v>20</v>
      </c>
      <c r="C197" s="29">
        <v>9.9503559921613718</v>
      </c>
      <c r="D197" s="32">
        <v>123</v>
      </c>
      <c r="E197" s="13">
        <v>2.0899051114393981</v>
      </c>
      <c r="F197" s="13">
        <f t="shared" si="6"/>
        <v>-0.34878573390285306</v>
      </c>
      <c r="G197" s="13">
        <v>3031.59</v>
      </c>
      <c r="H197" s="13">
        <v>3.4816704658327953</v>
      </c>
      <c r="I197" s="13">
        <f t="shared" ref="I197:I260" si="7">H197-AVERAGE(H:H)</f>
        <v>0.89480989251053922</v>
      </c>
      <c r="J197" s="78">
        <v>0.27123287671232876</v>
      </c>
      <c r="K197" s="73" t="s">
        <v>686</v>
      </c>
      <c r="L197" s="73">
        <v>4.10958904109589E-3</v>
      </c>
    </row>
    <row r="198" spans="1:12" ht="15" thickBot="1" x14ac:dyDescent="0.4">
      <c r="A198" s="30">
        <v>16</v>
      </c>
      <c r="B198" s="30" t="s">
        <v>20</v>
      </c>
      <c r="C198" s="31">
        <v>10.643963617652105</v>
      </c>
      <c r="D198" s="32">
        <v>117</v>
      </c>
      <c r="E198" s="13">
        <v>2.0681858617461617</v>
      </c>
      <c r="F198" s="13">
        <f t="shared" si="6"/>
        <v>-0.37050498359608941</v>
      </c>
      <c r="G198" s="13">
        <v>3031.59</v>
      </c>
      <c r="H198" s="13">
        <v>3.4816704658327953</v>
      </c>
      <c r="I198" s="13">
        <f t="shared" si="7"/>
        <v>0.89480989251053922</v>
      </c>
      <c r="J198" s="78">
        <v>0.29863013698630136</v>
      </c>
      <c r="K198" s="73" t="s">
        <v>687</v>
      </c>
      <c r="L198" s="73">
        <v>4.5246990452469903E-3</v>
      </c>
    </row>
    <row r="199" spans="1:12" ht="15" thickBot="1" x14ac:dyDescent="0.4">
      <c r="A199" s="30">
        <v>22</v>
      </c>
      <c r="B199" s="30" t="s">
        <v>20</v>
      </c>
      <c r="C199" s="26">
        <v>8.5748060056453994</v>
      </c>
      <c r="D199" s="32">
        <v>196</v>
      </c>
      <c r="E199" s="13">
        <v>2.2922560713564759</v>
      </c>
      <c r="F199" s="13">
        <f t="shared" si="6"/>
        <v>-0.1464347739857752</v>
      </c>
      <c r="G199" s="13">
        <v>3031.59</v>
      </c>
      <c r="H199" s="13">
        <v>3.4816704658327953</v>
      </c>
      <c r="I199" s="13">
        <f t="shared" si="7"/>
        <v>0.89480989251053922</v>
      </c>
      <c r="J199" s="78">
        <v>48.850684931506848</v>
      </c>
      <c r="K199" s="73" t="s">
        <v>687</v>
      </c>
      <c r="L199" s="73">
        <v>0.74016189290161893</v>
      </c>
    </row>
    <row r="200" spans="1:12" ht="15" thickBot="1" x14ac:dyDescent="0.4">
      <c r="A200" s="30">
        <v>25</v>
      </c>
      <c r="B200" s="30" t="s">
        <v>20</v>
      </c>
      <c r="C200" s="31">
        <v>10.443017965671199</v>
      </c>
      <c r="D200" s="32">
        <v>190</v>
      </c>
      <c r="E200" s="13">
        <v>2.2787536009528289</v>
      </c>
      <c r="F200" s="13">
        <f t="shared" si="6"/>
        <v>-0.15993724438942225</v>
      </c>
      <c r="G200" s="13">
        <v>3031.59</v>
      </c>
      <c r="H200" s="13">
        <v>3.4816704658327953</v>
      </c>
      <c r="I200" s="13">
        <f t="shared" si="7"/>
        <v>0.89480989251053922</v>
      </c>
      <c r="J200" s="78">
        <v>1.3315068493150686</v>
      </c>
      <c r="K200" s="73" t="s">
        <v>687</v>
      </c>
      <c r="L200" s="73">
        <v>2.0174346201743465E-2</v>
      </c>
    </row>
    <row r="201" spans="1:12" ht="15" thickBot="1" x14ac:dyDescent="0.4">
      <c r="A201" s="30">
        <v>32</v>
      </c>
      <c r="B201" s="30" t="s">
        <v>95</v>
      </c>
      <c r="C201" s="26">
        <v>21.66930415904725</v>
      </c>
      <c r="D201" s="32">
        <v>231</v>
      </c>
      <c r="E201" s="13">
        <v>2.3636119798921444</v>
      </c>
      <c r="F201" s="13">
        <f t="shared" si="6"/>
        <v>-7.5078865450106669E-2</v>
      </c>
      <c r="G201" s="13">
        <v>1026</v>
      </c>
      <c r="H201" s="13">
        <v>3.0111473607757975</v>
      </c>
      <c r="I201" s="13">
        <f t="shared" si="7"/>
        <v>0.42428678745354143</v>
      </c>
      <c r="J201" s="78">
        <v>14.657534246575343</v>
      </c>
      <c r="K201" s="76" t="s">
        <v>687</v>
      </c>
    </row>
    <row r="202" spans="1:12" ht="15" thickBot="1" x14ac:dyDescent="0.4">
      <c r="A202" s="30">
        <v>33</v>
      </c>
      <c r="B202" s="30" t="s">
        <v>95</v>
      </c>
      <c r="C202" s="26">
        <v>24.034917224341015</v>
      </c>
      <c r="D202" s="32">
        <v>289</v>
      </c>
      <c r="E202" s="13">
        <v>2.4608978427565478</v>
      </c>
      <c r="F202" s="13">
        <f t="shared" si="6"/>
        <v>2.2206997414296659E-2</v>
      </c>
      <c r="G202" s="13">
        <v>1026</v>
      </c>
      <c r="H202" s="13">
        <v>3.0111473607757975</v>
      </c>
      <c r="I202" s="13">
        <f t="shared" si="7"/>
        <v>0.42428678745354143</v>
      </c>
      <c r="J202" s="78">
        <v>17.457534246575342</v>
      </c>
      <c r="K202" s="76" t="s">
        <v>686</v>
      </c>
    </row>
    <row r="203" spans="1:12" ht="15" thickBot="1" x14ac:dyDescent="0.4">
      <c r="A203" s="33">
        <v>87</v>
      </c>
      <c r="B203" s="33" t="s">
        <v>95</v>
      </c>
      <c r="C203" s="29">
        <v>20.922018913121402</v>
      </c>
      <c r="D203" s="34">
        <v>252</v>
      </c>
      <c r="E203" s="13">
        <v>2.4014005407815442</v>
      </c>
      <c r="F203" s="13">
        <f t="shared" si="6"/>
        <v>-3.7290304560706922E-2</v>
      </c>
      <c r="G203" s="13">
        <v>1026</v>
      </c>
      <c r="H203" s="13">
        <v>3.0111473607757975</v>
      </c>
      <c r="I203" s="13">
        <f t="shared" si="7"/>
        <v>0.42428678745354143</v>
      </c>
      <c r="J203" s="78">
        <v>14.857534246575343</v>
      </c>
      <c r="K203" s="76" t="s">
        <v>687</v>
      </c>
    </row>
    <row r="204" spans="1:12" ht="15" thickBot="1" x14ac:dyDescent="0.4">
      <c r="A204" s="44" t="s">
        <v>574</v>
      </c>
      <c r="B204" s="3" t="s">
        <v>36</v>
      </c>
      <c r="C204" s="24">
        <v>14.372716772031636</v>
      </c>
      <c r="D204" s="45">
        <v>187</v>
      </c>
      <c r="E204" s="13">
        <v>2.271841606536499</v>
      </c>
      <c r="F204" s="13">
        <f t="shared" si="6"/>
        <v>-0.16684923880575209</v>
      </c>
      <c r="G204" s="13">
        <v>1490</v>
      </c>
      <c r="H204" s="13">
        <v>3.173186268412274</v>
      </c>
      <c r="I204" s="13">
        <f t="shared" si="7"/>
        <v>0.58632569509001797</v>
      </c>
      <c r="J204" s="73">
        <v>6.506849315068493</v>
      </c>
      <c r="K204" s="75" t="s">
        <v>686</v>
      </c>
      <c r="L204" s="73">
        <v>0.22437411431270665</v>
      </c>
    </row>
    <row r="205" spans="1:12" ht="15" thickBot="1" x14ac:dyDescent="0.4">
      <c r="A205" s="44" t="s">
        <v>576</v>
      </c>
      <c r="B205" s="3" t="s">
        <v>36</v>
      </c>
      <c r="C205" s="24">
        <v>13.961025358561896</v>
      </c>
      <c r="D205" s="45">
        <v>191</v>
      </c>
      <c r="E205" s="13">
        <v>2.2810333672477277</v>
      </c>
      <c r="F205" s="13">
        <f t="shared" si="6"/>
        <v>-0.15765747809452346</v>
      </c>
      <c r="G205" s="13">
        <v>1490</v>
      </c>
      <c r="H205" s="13">
        <v>3.173186268412274</v>
      </c>
      <c r="I205" s="13">
        <f t="shared" si="7"/>
        <v>0.58632569509001797</v>
      </c>
      <c r="J205" s="73">
        <v>5.3178082191780822</v>
      </c>
      <c r="K205" s="75" t="s">
        <v>687</v>
      </c>
      <c r="L205" s="73">
        <v>0.18337269721303731</v>
      </c>
    </row>
    <row r="206" spans="1:12" ht="15" thickBot="1" x14ac:dyDescent="0.4">
      <c r="A206" s="23">
        <v>14108</v>
      </c>
      <c r="B206" s="49" t="s">
        <v>100</v>
      </c>
      <c r="C206" s="26">
        <v>25.070146298947055</v>
      </c>
      <c r="D206" s="13">
        <v>175</v>
      </c>
      <c r="E206" s="13">
        <v>2.2430380486862944</v>
      </c>
      <c r="F206" s="13">
        <f t="shared" si="6"/>
        <v>-0.1956527966559567</v>
      </c>
      <c r="G206" s="13">
        <v>23000</v>
      </c>
      <c r="H206" s="13">
        <v>4.3617278360175931</v>
      </c>
      <c r="I206" s="13">
        <f t="shared" si="7"/>
        <v>1.774867262695337</v>
      </c>
      <c r="J206" s="72">
        <v>4.558904109589041</v>
      </c>
      <c r="K206" s="75" t="s">
        <v>687</v>
      </c>
      <c r="L206" s="73">
        <v>0.30392694063926939</v>
      </c>
    </row>
    <row r="207" spans="1:12" ht="15" thickBot="1" x14ac:dyDescent="0.4">
      <c r="A207" s="23">
        <v>15104</v>
      </c>
      <c r="B207" s="49" t="s">
        <v>100</v>
      </c>
      <c r="C207" s="26">
        <v>33.072559950590303</v>
      </c>
      <c r="D207" s="13">
        <v>183</v>
      </c>
      <c r="E207" s="13">
        <v>2.2624510897304293</v>
      </c>
      <c r="F207" s="13">
        <f t="shared" si="6"/>
        <v>-0.17623975561182181</v>
      </c>
      <c r="G207" s="13">
        <v>23000</v>
      </c>
      <c r="H207" s="13">
        <v>4.3617278360175931</v>
      </c>
      <c r="I207" s="13">
        <f t="shared" si="7"/>
        <v>1.774867262695337</v>
      </c>
      <c r="J207" s="72">
        <v>3.4575342465753423</v>
      </c>
      <c r="K207" s="75" t="s">
        <v>687</v>
      </c>
      <c r="L207" s="73">
        <v>0.23050228310502283</v>
      </c>
    </row>
    <row r="208" spans="1:12" ht="15" thickBot="1" x14ac:dyDescent="0.4">
      <c r="A208" s="28">
        <v>18076</v>
      </c>
      <c r="B208" s="49" t="s">
        <v>100</v>
      </c>
      <c r="C208" s="29">
        <v>23.908820268171954</v>
      </c>
      <c r="D208" s="27">
        <v>216</v>
      </c>
      <c r="E208" s="13">
        <v>2.3344537511509307</v>
      </c>
      <c r="F208" s="13">
        <f t="shared" si="6"/>
        <v>-0.10423709419132043</v>
      </c>
      <c r="G208" s="13">
        <v>23000</v>
      </c>
      <c r="H208" s="13">
        <v>4.3617278360175931</v>
      </c>
      <c r="I208" s="13">
        <f t="shared" si="7"/>
        <v>1.774867262695337</v>
      </c>
      <c r="J208" s="72">
        <v>0.48493150684931507</v>
      </c>
      <c r="K208" s="75" t="s">
        <v>686</v>
      </c>
      <c r="L208" s="73">
        <v>3.2328767123287673E-2</v>
      </c>
    </row>
    <row r="209" spans="1:12" ht="15" thickBot="1" x14ac:dyDescent="0.4">
      <c r="A209" s="49">
        <v>82</v>
      </c>
      <c r="B209" s="49" t="s">
        <v>100</v>
      </c>
      <c r="C209" s="26">
        <v>21.807134199994362</v>
      </c>
      <c r="D209" s="13">
        <v>148</v>
      </c>
      <c r="E209" s="13">
        <v>2.1702617153949575</v>
      </c>
      <c r="F209" s="13">
        <f t="shared" si="6"/>
        <v>-0.26842912994729362</v>
      </c>
      <c r="G209" s="13">
        <v>23900</v>
      </c>
      <c r="H209" s="13">
        <v>4.378397900948138</v>
      </c>
      <c r="I209" s="13">
        <f t="shared" si="7"/>
        <v>1.7915373276258819</v>
      </c>
      <c r="J209" s="78">
        <v>6.3917808219178083</v>
      </c>
      <c r="K209" s="73" t="s">
        <v>687</v>
      </c>
      <c r="L209" s="73">
        <v>0.42611872146118723</v>
      </c>
    </row>
    <row r="210" spans="1:12" ht="15" thickBot="1" x14ac:dyDescent="0.4">
      <c r="A210" s="49">
        <v>87</v>
      </c>
      <c r="B210" s="49" t="s">
        <v>100</v>
      </c>
      <c r="C210" s="31">
        <v>22.568603287631074</v>
      </c>
      <c r="D210" s="13">
        <v>167</v>
      </c>
      <c r="E210" s="13">
        <v>2.2227164711475833</v>
      </c>
      <c r="F210" s="13">
        <f t="shared" si="6"/>
        <v>-0.21597437419466781</v>
      </c>
      <c r="G210" s="13">
        <v>23900</v>
      </c>
      <c r="H210" s="13">
        <v>4.378397900948138</v>
      </c>
      <c r="I210" s="13">
        <f t="shared" si="7"/>
        <v>1.7915373276258819</v>
      </c>
      <c r="J210" s="78">
        <v>0.48493150684931507</v>
      </c>
      <c r="K210" s="73" t="s">
        <v>686</v>
      </c>
      <c r="L210" s="73">
        <v>3.2328767123287673E-2</v>
      </c>
    </row>
    <row r="211" spans="1:12" ht="15" thickBot="1" x14ac:dyDescent="0.4">
      <c r="A211" s="49">
        <v>88</v>
      </c>
      <c r="B211" s="49" t="s">
        <v>100</v>
      </c>
      <c r="C211" s="24">
        <v>20.49164387696489</v>
      </c>
      <c r="D211" s="13">
        <v>154</v>
      </c>
      <c r="E211" s="13">
        <v>2.1875207208364631</v>
      </c>
      <c r="F211" s="13">
        <f t="shared" si="6"/>
        <v>-0.25117012450578802</v>
      </c>
      <c r="G211" s="13">
        <v>23900</v>
      </c>
      <c r="H211" s="13">
        <v>4.378397900948138</v>
      </c>
      <c r="I211" s="13">
        <f t="shared" si="7"/>
        <v>1.7915373276258819</v>
      </c>
      <c r="J211" s="78">
        <v>0.43835616438356162</v>
      </c>
      <c r="K211" s="73" t="s">
        <v>686</v>
      </c>
      <c r="L211" s="73">
        <v>2.9223744292237442E-2</v>
      </c>
    </row>
    <row r="212" spans="1:12" ht="15" thickBot="1" x14ac:dyDescent="0.4">
      <c r="A212" s="49">
        <v>89</v>
      </c>
      <c r="B212" s="49" t="s">
        <v>100</v>
      </c>
      <c r="C212" s="24">
        <v>21.225837308741681</v>
      </c>
      <c r="D212" s="13">
        <v>181</v>
      </c>
      <c r="E212" s="13">
        <v>2.2576785748691846</v>
      </c>
      <c r="F212" s="13">
        <f t="shared" si="6"/>
        <v>-0.18101227047306656</v>
      </c>
      <c r="G212" s="13">
        <v>23900</v>
      </c>
      <c r="H212" s="13">
        <v>4.378397900948138</v>
      </c>
      <c r="I212" s="13">
        <f t="shared" si="7"/>
        <v>1.7915373276258819</v>
      </c>
      <c r="J212" s="78">
        <v>0.46027397260273972</v>
      </c>
      <c r="K212" s="73" t="s">
        <v>687</v>
      </c>
      <c r="L212" s="73">
        <v>3.0684931506849315E-2</v>
      </c>
    </row>
    <row r="213" spans="1:12" ht="15" thickBot="1" x14ac:dyDescent="0.4">
      <c r="A213" s="23">
        <v>83</v>
      </c>
      <c r="B213" s="23" t="s">
        <v>100</v>
      </c>
      <c r="C213" s="24">
        <v>25.261635940144096</v>
      </c>
      <c r="D213" s="13">
        <v>186</v>
      </c>
      <c r="E213" s="13">
        <v>2.2695129442179165</v>
      </c>
      <c r="F213" s="13">
        <f t="shared" si="6"/>
        <v>-0.16917790112433462</v>
      </c>
      <c r="G213" s="13">
        <v>23900</v>
      </c>
      <c r="H213" s="13">
        <v>4.378397900948138</v>
      </c>
      <c r="I213" s="13">
        <f t="shared" si="7"/>
        <v>1.7915373276258819</v>
      </c>
      <c r="J213" s="78">
        <v>12.413698630136986</v>
      </c>
      <c r="K213" s="73" t="s">
        <v>686</v>
      </c>
      <c r="L213" s="73">
        <v>0.82757990867579911</v>
      </c>
    </row>
    <row r="214" spans="1:12" ht="15" thickBot="1" x14ac:dyDescent="0.4">
      <c r="A214" s="28">
        <v>85</v>
      </c>
      <c r="B214" s="28" t="s">
        <v>100</v>
      </c>
      <c r="C214" s="26">
        <v>23.799646519447116</v>
      </c>
      <c r="D214" s="27">
        <v>147</v>
      </c>
      <c r="E214" s="13">
        <v>2.167317334748176</v>
      </c>
      <c r="F214" s="13">
        <f t="shared" si="6"/>
        <v>-0.27137351059407511</v>
      </c>
      <c r="G214" s="13">
        <v>23900</v>
      </c>
      <c r="H214" s="13">
        <v>4.378397900948138</v>
      </c>
      <c r="I214" s="13">
        <f t="shared" si="7"/>
        <v>1.7915373276258819</v>
      </c>
      <c r="J214" s="78">
        <v>0.43835616438356162</v>
      </c>
      <c r="K214" s="73" t="s">
        <v>687</v>
      </c>
      <c r="L214" s="73">
        <v>2.9223744292237442E-2</v>
      </c>
    </row>
    <row r="215" spans="1:12" ht="15" thickBot="1" x14ac:dyDescent="0.4">
      <c r="A215" s="49">
        <v>64</v>
      </c>
      <c r="B215" s="49" t="s">
        <v>39</v>
      </c>
      <c r="C215" s="26">
        <v>13.565608654215129</v>
      </c>
      <c r="D215" s="13">
        <v>258</v>
      </c>
      <c r="E215" s="13">
        <v>2.4116197059632301</v>
      </c>
      <c r="F215" s="13">
        <f t="shared" si="6"/>
        <v>-2.7071139379021059E-2</v>
      </c>
      <c r="G215" s="13">
        <v>2610</v>
      </c>
      <c r="H215" s="13">
        <v>3.4166405073382808</v>
      </c>
      <c r="I215" s="13">
        <f t="shared" si="7"/>
        <v>0.82977993401602479</v>
      </c>
      <c r="J215" s="78">
        <v>4.2410958904109588</v>
      </c>
      <c r="K215" s="73" t="s">
        <v>686</v>
      </c>
      <c r="L215" s="73">
        <v>0.19726027397260273</v>
      </c>
    </row>
    <row r="216" spans="1:12" ht="15" thickBot="1" x14ac:dyDescent="0.4">
      <c r="A216" s="49">
        <v>65</v>
      </c>
      <c r="B216" s="49" t="s">
        <v>39</v>
      </c>
      <c r="C216" s="29">
        <v>12.247350550367104</v>
      </c>
      <c r="D216" s="13">
        <v>174</v>
      </c>
      <c r="E216" s="13">
        <v>2.2405492482825999</v>
      </c>
      <c r="F216" s="13">
        <f t="shared" si="6"/>
        <v>-0.19814159705965118</v>
      </c>
      <c r="G216" s="13">
        <v>2610</v>
      </c>
      <c r="H216" s="13">
        <v>3.4166405073382808</v>
      </c>
      <c r="I216" s="13">
        <f t="shared" si="7"/>
        <v>0.82977993401602479</v>
      </c>
      <c r="J216" s="78">
        <v>4.2410958904109588</v>
      </c>
      <c r="K216" s="73" t="s">
        <v>686</v>
      </c>
      <c r="L216" s="73">
        <v>0.19726027397260273</v>
      </c>
    </row>
    <row r="217" spans="1:12" ht="15" thickBot="1" x14ac:dyDescent="0.4">
      <c r="A217" s="49">
        <v>70</v>
      </c>
      <c r="B217" s="49" t="s">
        <v>39</v>
      </c>
      <c r="C217" s="29">
        <v>13.426789336780836</v>
      </c>
      <c r="D217" s="13">
        <v>205</v>
      </c>
      <c r="E217" s="13">
        <v>2.3117538610557542</v>
      </c>
      <c r="F217" s="13">
        <f t="shared" si="6"/>
        <v>-0.12693698428649691</v>
      </c>
      <c r="G217" s="13">
        <v>2610</v>
      </c>
      <c r="H217" s="13">
        <v>3.4166405073382808</v>
      </c>
      <c r="I217" s="13">
        <f t="shared" si="7"/>
        <v>0.82977993401602479</v>
      </c>
      <c r="J217" s="78">
        <v>1.2301369863013698</v>
      </c>
      <c r="K217" s="73" t="s">
        <v>687</v>
      </c>
      <c r="L217" s="73">
        <v>5.7215673781459059E-2</v>
      </c>
    </row>
    <row r="218" spans="1:12" ht="15" thickBot="1" x14ac:dyDescent="0.4">
      <c r="A218" s="49">
        <v>71</v>
      </c>
      <c r="B218" s="49" t="s">
        <v>39</v>
      </c>
      <c r="C218" s="24">
        <v>13.646184831969604</v>
      </c>
      <c r="D218" s="13">
        <v>191</v>
      </c>
      <c r="E218" s="13">
        <v>2.2810333672477277</v>
      </c>
      <c r="F218" s="13">
        <f t="shared" si="6"/>
        <v>-0.15765747809452346</v>
      </c>
      <c r="G218" s="13">
        <v>2610</v>
      </c>
      <c r="H218" s="13">
        <v>3.4166405073382808</v>
      </c>
      <c r="I218" s="13">
        <f t="shared" si="7"/>
        <v>0.82977993401602479</v>
      </c>
      <c r="J218" s="78">
        <v>1.2301369863013698</v>
      </c>
      <c r="K218" s="73" t="s">
        <v>686</v>
      </c>
      <c r="L218" s="73">
        <v>5.7215673781459059E-2</v>
      </c>
    </row>
    <row r="219" spans="1:12" ht="15" thickBot="1" x14ac:dyDescent="0.4">
      <c r="A219" s="49">
        <v>72</v>
      </c>
      <c r="B219" s="49" t="s">
        <v>39</v>
      </c>
      <c r="C219" s="26">
        <v>13.076036687024715</v>
      </c>
      <c r="D219" s="13">
        <v>207</v>
      </c>
      <c r="E219" s="13">
        <v>2.3159703454569178</v>
      </c>
      <c r="F219" s="13">
        <f t="shared" si="6"/>
        <v>-0.12272049988533329</v>
      </c>
      <c r="G219" s="13">
        <v>2610</v>
      </c>
      <c r="H219" s="13">
        <v>3.4166405073382808</v>
      </c>
      <c r="I219" s="13">
        <f t="shared" si="7"/>
        <v>0.82977993401602479</v>
      </c>
      <c r="J219" s="78">
        <v>1.2301369863013698</v>
      </c>
      <c r="K219" s="73" t="s">
        <v>686</v>
      </c>
      <c r="L219" s="73">
        <v>5.7215673781459059E-2</v>
      </c>
    </row>
    <row r="220" spans="1:12" ht="15" thickBot="1" x14ac:dyDescent="0.4">
      <c r="A220" s="49">
        <v>163</v>
      </c>
      <c r="B220" s="49" t="s">
        <v>39</v>
      </c>
      <c r="C220" s="26">
        <v>18.983591481601859</v>
      </c>
      <c r="D220" s="13">
        <v>179</v>
      </c>
      <c r="E220" s="13">
        <v>2.2528530309798933</v>
      </c>
      <c r="F220" s="13">
        <f t="shared" si="6"/>
        <v>-0.1858378143623578</v>
      </c>
      <c r="G220" s="13">
        <v>2610</v>
      </c>
      <c r="H220" s="13">
        <v>3.4166405073382808</v>
      </c>
      <c r="I220" s="13">
        <f t="shared" si="7"/>
        <v>0.82977993401602479</v>
      </c>
      <c r="J220" s="78">
        <v>4.2438356164383562</v>
      </c>
      <c r="K220" s="73" t="s">
        <v>687</v>
      </c>
      <c r="L220" s="73">
        <v>0.1973877030901561</v>
      </c>
    </row>
    <row r="221" spans="1:12" ht="15" thickBot="1" x14ac:dyDescent="0.4">
      <c r="A221" s="42" t="s">
        <v>584</v>
      </c>
      <c r="B221" s="43" t="s">
        <v>50</v>
      </c>
      <c r="C221" s="24">
        <v>15.136407388525667</v>
      </c>
      <c r="D221" s="43">
        <v>210</v>
      </c>
      <c r="E221" s="13">
        <v>2.3222192947339191</v>
      </c>
      <c r="F221" s="13">
        <f t="shared" si="6"/>
        <v>-0.11647155060833203</v>
      </c>
      <c r="G221" s="13">
        <v>268</v>
      </c>
      <c r="H221" s="13">
        <v>2.428134794028789</v>
      </c>
      <c r="I221" s="13">
        <f t="shared" si="7"/>
        <v>-0.1587257792934671</v>
      </c>
      <c r="J221" s="81">
        <v>40</v>
      </c>
      <c r="K221" s="73" t="s">
        <v>687</v>
      </c>
      <c r="L221" s="73">
        <v>0.83333333333333337</v>
      </c>
    </row>
    <row r="222" spans="1:12" ht="15" thickBot="1" x14ac:dyDescent="0.4">
      <c r="A222" s="44" t="s">
        <v>586</v>
      </c>
      <c r="B222" s="45" t="s">
        <v>50</v>
      </c>
      <c r="C222" s="24">
        <v>11.648365294889039</v>
      </c>
      <c r="D222" s="45">
        <v>265</v>
      </c>
      <c r="E222" s="13">
        <v>2.4232458739368079</v>
      </c>
      <c r="F222" s="13">
        <f t="shared" si="6"/>
        <v>-1.5444971405443209E-2</v>
      </c>
      <c r="G222" s="13">
        <v>268</v>
      </c>
      <c r="H222" s="13">
        <v>2.428134794028789</v>
      </c>
      <c r="I222" s="13">
        <f t="shared" si="7"/>
        <v>-0.1587257792934671</v>
      </c>
      <c r="J222" s="81">
        <v>27</v>
      </c>
      <c r="L222" s="73">
        <v>0.5625</v>
      </c>
    </row>
    <row r="223" spans="1:12" ht="15" thickBot="1" x14ac:dyDescent="0.4">
      <c r="A223" s="44" t="s">
        <v>587</v>
      </c>
      <c r="B223" s="45" t="s">
        <v>50</v>
      </c>
      <c r="C223" s="24">
        <v>13.022485707475566</v>
      </c>
      <c r="D223" s="45">
        <v>241</v>
      </c>
      <c r="E223" s="13">
        <v>2.3820170425748683</v>
      </c>
      <c r="F223" s="13">
        <f t="shared" si="6"/>
        <v>-5.6673802767382764E-2</v>
      </c>
      <c r="G223" s="13">
        <v>268</v>
      </c>
      <c r="H223" s="13">
        <v>2.428134794028789</v>
      </c>
      <c r="I223" s="13">
        <f t="shared" si="7"/>
        <v>-0.1587257792934671</v>
      </c>
      <c r="J223" s="81">
        <v>14</v>
      </c>
      <c r="L223" s="73">
        <v>0.29166666666666669</v>
      </c>
    </row>
    <row r="224" spans="1:12" ht="15" thickBot="1" x14ac:dyDescent="0.4">
      <c r="A224" s="44" t="s">
        <v>588</v>
      </c>
      <c r="B224" s="45" t="s">
        <v>50</v>
      </c>
      <c r="C224" s="24">
        <v>10.644036663404348</v>
      </c>
      <c r="D224" s="45">
        <v>243</v>
      </c>
      <c r="E224" s="13">
        <v>2.3856062735983121</v>
      </c>
      <c r="F224" s="13">
        <f t="shared" si="6"/>
        <v>-5.3084571743938991E-2</v>
      </c>
      <c r="G224" s="13">
        <v>268</v>
      </c>
      <c r="H224" s="13">
        <v>2.428134794028789</v>
      </c>
      <c r="I224" s="13">
        <f t="shared" si="7"/>
        <v>-0.1587257792934671</v>
      </c>
      <c r="J224" s="81">
        <v>26</v>
      </c>
      <c r="L224" s="73">
        <v>0.54166666666666663</v>
      </c>
    </row>
    <row r="225" spans="1:12" ht="15" thickBot="1" x14ac:dyDescent="0.4">
      <c r="A225" s="44" t="s">
        <v>589</v>
      </c>
      <c r="B225" s="45" t="s">
        <v>50</v>
      </c>
      <c r="C225" s="24">
        <v>10.486294169545372</v>
      </c>
      <c r="D225" s="45">
        <v>204</v>
      </c>
      <c r="E225" s="13">
        <v>2.3096301674258988</v>
      </c>
      <c r="F225" s="13">
        <f t="shared" si="6"/>
        <v>-0.12906067791635234</v>
      </c>
      <c r="G225" s="13">
        <v>268</v>
      </c>
      <c r="H225" s="13">
        <v>2.428134794028789</v>
      </c>
      <c r="I225" s="13">
        <f t="shared" si="7"/>
        <v>-0.1587257792934671</v>
      </c>
      <c r="J225" s="81">
        <v>30</v>
      </c>
      <c r="L225" s="73">
        <v>0.625</v>
      </c>
    </row>
    <row r="226" spans="1:12" ht="15" thickBot="1" x14ac:dyDescent="0.4">
      <c r="A226" s="44" t="s">
        <v>590</v>
      </c>
      <c r="B226" s="45" t="s">
        <v>50</v>
      </c>
      <c r="C226" s="24">
        <v>17.632587024490778</v>
      </c>
      <c r="D226" s="45">
        <v>246</v>
      </c>
      <c r="E226" s="13">
        <v>2.3909351071033793</v>
      </c>
      <c r="F226" s="13">
        <f t="shared" ref="F226:F289" si="8">E226-AVERAGE(E:E)</f>
        <v>-4.7755738238871803E-2</v>
      </c>
      <c r="G226" s="13">
        <v>268</v>
      </c>
      <c r="H226" s="13">
        <v>2.428134794028789</v>
      </c>
      <c r="I226" s="13">
        <f t="shared" si="7"/>
        <v>-0.1587257792934671</v>
      </c>
      <c r="J226" s="81">
        <v>47</v>
      </c>
      <c r="L226" s="73">
        <v>0.97916666666666663</v>
      </c>
    </row>
    <row r="227" spans="1:12" ht="15" thickBot="1" x14ac:dyDescent="0.4">
      <c r="A227" s="44" t="s">
        <v>591</v>
      </c>
      <c r="B227" s="45" t="s">
        <v>50</v>
      </c>
      <c r="C227" s="24">
        <v>16.447942913368252</v>
      </c>
      <c r="D227" s="45">
        <v>245</v>
      </c>
      <c r="E227" s="13">
        <v>2.3891660843645326</v>
      </c>
      <c r="F227" s="13">
        <f t="shared" si="8"/>
        <v>-4.9524760977718518E-2</v>
      </c>
      <c r="G227" s="13">
        <v>268</v>
      </c>
      <c r="H227" s="13">
        <v>2.428134794028789</v>
      </c>
      <c r="I227" s="13">
        <f t="shared" si="7"/>
        <v>-0.1587257792934671</v>
      </c>
      <c r="J227" s="81">
        <v>15</v>
      </c>
      <c r="L227" s="73">
        <v>0.3125</v>
      </c>
    </row>
    <row r="228" spans="1:12" ht="15" thickBot="1" x14ac:dyDescent="0.4">
      <c r="A228" s="44" t="s">
        <v>592</v>
      </c>
      <c r="B228" s="45" t="s">
        <v>50</v>
      </c>
      <c r="C228" s="24">
        <v>12.587123348072636</v>
      </c>
      <c r="D228" s="45">
        <v>221</v>
      </c>
      <c r="E228" s="13">
        <v>2.3443922736851106</v>
      </c>
      <c r="F228" s="13">
        <f t="shared" si="8"/>
        <v>-9.4298571657140506E-2</v>
      </c>
      <c r="G228" s="13">
        <v>268</v>
      </c>
      <c r="H228" s="13">
        <v>2.428134794028789</v>
      </c>
      <c r="I228" s="13">
        <f t="shared" si="7"/>
        <v>-0.1587257792934671</v>
      </c>
      <c r="J228" s="81">
        <v>48</v>
      </c>
      <c r="L228" s="73">
        <v>1</v>
      </c>
    </row>
    <row r="229" spans="1:12" ht="15" thickBot="1" x14ac:dyDescent="0.4">
      <c r="A229" s="44" t="s">
        <v>593</v>
      </c>
      <c r="B229" s="45" t="s">
        <v>50</v>
      </c>
      <c r="C229" s="24">
        <v>13.351532589997809</v>
      </c>
      <c r="D229" s="45">
        <v>218</v>
      </c>
      <c r="E229" s="13">
        <v>2.3384564936046046</v>
      </c>
      <c r="F229" s="13">
        <f t="shared" si="8"/>
        <v>-0.1002343517376465</v>
      </c>
      <c r="G229" s="13">
        <v>268</v>
      </c>
      <c r="H229" s="13">
        <v>2.428134794028789</v>
      </c>
      <c r="I229" s="13">
        <f t="shared" si="7"/>
        <v>-0.1587257792934671</v>
      </c>
      <c r="J229" s="81">
        <v>31</v>
      </c>
      <c r="L229" s="73">
        <v>0.64583333333333337</v>
      </c>
    </row>
    <row r="230" spans="1:12" ht="15" thickBot="1" x14ac:dyDescent="0.4">
      <c r="A230" s="23" t="s">
        <v>594</v>
      </c>
      <c r="B230" s="23" t="s">
        <v>52</v>
      </c>
      <c r="C230" s="26">
        <v>12.208480158542612</v>
      </c>
      <c r="D230" s="13">
        <v>296</v>
      </c>
      <c r="E230" s="13">
        <v>2.4712917110589387</v>
      </c>
      <c r="F230" s="13">
        <f t="shared" si="8"/>
        <v>3.2600865716687633E-2</v>
      </c>
      <c r="G230" s="13">
        <v>16.7</v>
      </c>
      <c r="H230" s="13">
        <v>1.2227164711475833</v>
      </c>
      <c r="I230" s="13">
        <f t="shared" si="7"/>
        <v>-1.3641441021746727</v>
      </c>
      <c r="J230" s="78"/>
      <c r="K230" s="75" t="s">
        <v>686</v>
      </c>
    </row>
    <row r="231" spans="1:12" ht="15" thickBot="1" x14ac:dyDescent="0.4">
      <c r="A231" s="23" t="s">
        <v>595</v>
      </c>
      <c r="B231" s="23" t="s">
        <v>52</v>
      </c>
      <c r="C231" s="29">
        <v>12.467715888961765</v>
      </c>
      <c r="D231" s="13">
        <v>297</v>
      </c>
      <c r="E231" s="13">
        <v>2.4727564493172123</v>
      </c>
      <c r="F231" s="13">
        <f t="shared" si="8"/>
        <v>3.4065603974961167E-2</v>
      </c>
      <c r="G231" s="13">
        <v>16.7</v>
      </c>
      <c r="H231" s="13">
        <v>1.2227164711475833</v>
      </c>
      <c r="I231" s="13">
        <f t="shared" si="7"/>
        <v>-1.3641441021746727</v>
      </c>
      <c r="J231" s="78"/>
      <c r="K231" s="75" t="s">
        <v>686</v>
      </c>
    </row>
    <row r="232" spans="1:12" ht="15" thickBot="1" x14ac:dyDescent="0.4">
      <c r="A232" s="23" t="s">
        <v>596</v>
      </c>
      <c r="B232" s="23" t="s">
        <v>52</v>
      </c>
      <c r="C232" s="31">
        <v>19.639793365665284</v>
      </c>
      <c r="D232" s="13">
        <v>296</v>
      </c>
      <c r="E232" s="13">
        <v>2.4712917110589387</v>
      </c>
      <c r="F232" s="13">
        <f t="shared" si="8"/>
        <v>3.2600865716687633E-2</v>
      </c>
      <c r="G232" s="13">
        <v>16.7</v>
      </c>
      <c r="H232" s="13">
        <v>1.2227164711475833</v>
      </c>
      <c r="I232" s="13">
        <f t="shared" si="7"/>
        <v>-1.3641441021746727</v>
      </c>
      <c r="K232" s="75" t="s">
        <v>686</v>
      </c>
    </row>
    <row r="233" spans="1:12" ht="15" thickBot="1" x14ac:dyDescent="0.4">
      <c r="A233" s="23" t="s">
        <v>597</v>
      </c>
      <c r="B233" s="23" t="s">
        <v>52</v>
      </c>
      <c r="C233" s="24">
        <v>20.618095965664374</v>
      </c>
      <c r="D233" s="13">
        <v>351</v>
      </c>
      <c r="E233" s="13">
        <v>2.5453071164658239</v>
      </c>
      <c r="F233" s="13">
        <f t="shared" si="8"/>
        <v>0.10661627112357275</v>
      </c>
      <c r="G233" s="13">
        <v>16.7</v>
      </c>
      <c r="H233" s="13">
        <v>1.2227164711475833</v>
      </c>
      <c r="I233" s="13">
        <f t="shared" si="7"/>
        <v>-1.3641441021746727</v>
      </c>
      <c r="K233" s="75" t="s">
        <v>686</v>
      </c>
    </row>
    <row r="234" spans="1:12" ht="15" thickBot="1" x14ac:dyDescent="0.4">
      <c r="A234" s="28" t="s">
        <v>598</v>
      </c>
      <c r="B234" s="28" t="s">
        <v>52</v>
      </c>
      <c r="C234" s="26">
        <v>13.030215119511116</v>
      </c>
      <c r="D234" s="27">
        <v>378</v>
      </c>
      <c r="E234" s="13">
        <v>2.5774917998372255</v>
      </c>
      <c r="F234" s="13">
        <f t="shared" si="8"/>
        <v>0.13880095449497443</v>
      </c>
      <c r="G234" s="13">
        <v>16.7</v>
      </c>
      <c r="H234" s="13">
        <v>1.2227164711475833</v>
      </c>
      <c r="I234" s="13">
        <f t="shared" si="7"/>
        <v>-1.3641441021746727</v>
      </c>
      <c r="K234" s="75" t="s">
        <v>687</v>
      </c>
    </row>
    <row r="235" spans="1:12" ht="15" thickBot="1" x14ac:dyDescent="0.4">
      <c r="A235" s="22">
        <v>1</v>
      </c>
      <c r="B235" s="23" t="s">
        <v>79</v>
      </c>
      <c r="C235" s="24">
        <v>20.439249052103499</v>
      </c>
      <c r="D235" s="25">
        <v>268</v>
      </c>
      <c r="E235" s="13">
        <v>2.428134794028789</v>
      </c>
      <c r="F235" s="13">
        <f t="shared" si="8"/>
        <v>-1.0556051313462156E-2</v>
      </c>
      <c r="G235" s="13">
        <v>2155.5500000000002</v>
      </c>
      <c r="H235" s="13">
        <v>3.3335581011737836</v>
      </c>
      <c r="I235" s="13">
        <f t="shared" si="7"/>
        <v>0.74669752785152754</v>
      </c>
      <c r="J235" s="82">
        <v>3.5013698630136987</v>
      </c>
      <c r="K235" s="77" t="s">
        <v>687</v>
      </c>
      <c r="L235" s="73">
        <v>0.18331779387506275</v>
      </c>
    </row>
    <row r="236" spans="1:12" ht="15" thickBot="1" x14ac:dyDescent="0.4">
      <c r="A236" s="23">
        <v>2</v>
      </c>
      <c r="B236" s="23" t="s">
        <v>79</v>
      </c>
      <c r="C236" s="24">
        <v>18.76001999451173</v>
      </c>
      <c r="D236" s="13">
        <v>272</v>
      </c>
      <c r="E236" s="13">
        <v>2.4345689040341987</v>
      </c>
      <c r="F236" s="13">
        <f t="shared" si="8"/>
        <v>-4.1219413080524347E-3</v>
      </c>
      <c r="G236" s="13">
        <v>2155.5500000000002</v>
      </c>
      <c r="H236" s="13">
        <v>3.3335581011737836</v>
      </c>
      <c r="I236" s="13">
        <f t="shared" si="7"/>
        <v>0.74669752785152754</v>
      </c>
      <c r="J236" s="82">
        <v>1.3780821917808219</v>
      </c>
      <c r="K236" s="77" t="s">
        <v>687</v>
      </c>
      <c r="L236" s="73">
        <v>7.2150900093236742E-2</v>
      </c>
    </row>
    <row r="237" spans="1:12" ht="15" thickBot="1" x14ac:dyDescent="0.4">
      <c r="A237" s="23">
        <v>3</v>
      </c>
      <c r="B237" s="23" t="s">
        <v>79</v>
      </c>
      <c r="C237" s="24">
        <v>19.602113330957554</v>
      </c>
      <c r="D237" s="13">
        <v>241</v>
      </c>
      <c r="E237" s="13">
        <v>2.3820170425748683</v>
      </c>
      <c r="F237" s="13">
        <f t="shared" si="8"/>
        <v>-5.6673802767382764E-2</v>
      </c>
      <c r="G237" s="13">
        <v>2155.5500000000002</v>
      </c>
      <c r="H237" s="13">
        <v>3.3335581011737836</v>
      </c>
      <c r="I237" s="13">
        <f t="shared" si="7"/>
        <v>0.74669752785152754</v>
      </c>
      <c r="J237" s="82">
        <v>1.3780821917808219</v>
      </c>
      <c r="K237" s="77" t="s">
        <v>686</v>
      </c>
      <c r="L237" s="73">
        <v>7.2150900093236742E-2</v>
      </c>
    </row>
    <row r="238" spans="1:12" ht="15" thickBot="1" x14ac:dyDescent="0.4">
      <c r="A238" s="28">
        <v>4</v>
      </c>
      <c r="B238" s="28" t="s">
        <v>79</v>
      </c>
      <c r="C238" s="26">
        <v>18.561216280374182</v>
      </c>
      <c r="D238" s="27">
        <v>283</v>
      </c>
      <c r="E238" s="13">
        <v>2.4517864355242902</v>
      </c>
      <c r="F238" s="13">
        <f t="shared" si="8"/>
        <v>1.3095590182039096E-2</v>
      </c>
      <c r="G238" s="13">
        <v>2155.5500000000002</v>
      </c>
      <c r="H238" s="13">
        <v>3.3335581011737836</v>
      </c>
      <c r="I238" s="13">
        <f t="shared" si="7"/>
        <v>0.74669752785152754</v>
      </c>
      <c r="J238" s="82">
        <v>5.463013698630137</v>
      </c>
      <c r="K238" s="77" t="s">
        <v>687</v>
      </c>
      <c r="L238" s="73">
        <v>0.28602165961414328</v>
      </c>
    </row>
    <row r="239" spans="1:12" x14ac:dyDescent="0.35">
      <c r="A239" s="44">
        <v>147</v>
      </c>
      <c r="B239" s="45" t="s">
        <v>96</v>
      </c>
      <c r="C239" s="24">
        <v>19.707319740466399</v>
      </c>
      <c r="D239" s="45">
        <v>227</v>
      </c>
      <c r="E239" s="13">
        <v>2.3560258571931225</v>
      </c>
      <c r="F239" s="13">
        <f t="shared" si="8"/>
        <v>-8.2664988149128593E-2</v>
      </c>
      <c r="G239" s="13">
        <v>261.24</v>
      </c>
      <c r="H239" s="13">
        <v>2.4170396750887191</v>
      </c>
      <c r="I239" s="13">
        <f t="shared" si="7"/>
        <v>-0.16982089823353697</v>
      </c>
      <c r="J239" s="72">
        <v>9.2273972602739729</v>
      </c>
      <c r="K239" s="73" t="s">
        <v>686</v>
      </c>
    </row>
    <row r="240" spans="1:12" ht="15" thickBot="1" x14ac:dyDescent="0.4">
      <c r="A240" s="23" t="s">
        <v>614</v>
      </c>
      <c r="B240" s="23" t="s">
        <v>47</v>
      </c>
      <c r="C240" s="31">
        <v>12.445388156207947</v>
      </c>
      <c r="D240" s="13">
        <v>233</v>
      </c>
      <c r="E240" s="13">
        <v>2.3673559210260189</v>
      </c>
      <c r="F240" s="13">
        <f t="shared" si="8"/>
        <v>-7.1334924316232229E-2</v>
      </c>
      <c r="G240" s="13">
        <v>102.73</v>
      </c>
      <c r="H240" s="13">
        <v>2.0116972881141426</v>
      </c>
      <c r="I240" s="13">
        <f t="shared" si="7"/>
        <v>-0.57516328520811344</v>
      </c>
      <c r="K240" s="75" t="s">
        <v>686</v>
      </c>
    </row>
    <row r="241" spans="1:12" ht="15" thickBot="1" x14ac:dyDescent="0.4">
      <c r="A241" s="23" t="s">
        <v>615</v>
      </c>
      <c r="B241" s="23" t="s">
        <v>47</v>
      </c>
      <c r="C241" s="24">
        <v>15.668126692862504</v>
      </c>
      <c r="D241" s="13">
        <v>424</v>
      </c>
      <c r="E241" s="13">
        <v>2.6273658565927325</v>
      </c>
      <c r="F241" s="13">
        <f t="shared" si="8"/>
        <v>0.18867501125048136</v>
      </c>
      <c r="G241" s="13">
        <v>102.73</v>
      </c>
      <c r="H241" s="13">
        <v>2.0116972881141426</v>
      </c>
      <c r="I241" s="13">
        <f t="shared" si="7"/>
        <v>-0.57516328520811344</v>
      </c>
      <c r="K241" s="75" t="s">
        <v>686</v>
      </c>
    </row>
    <row r="242" spans="1:12" ht="15" thickBot="1" x14ac:dyDescent="0.4">
      <c r="A242" s="23" t="s">
        <v>616</v>
      </c>
      <c r="B242" s="23" t="s">
        <v>47</v>
      </c>
      <c r="C242" s="24">
        <v>15.482440816287934</v>
      </c>
      <c r="D242" s="13">
        <v>364</v>
      </c>
      <c r="E242" s="13">
        <v>2.5611013836490559</v>
      </c>
      <c r="F242" s="13">
        <f t="shared" si="8"/>
        <v>0.12241053830680482</v>
      </c>
      <c r="G242" s="13">
        <v>102.73</v>
      </c>
      <c r="H242" s="13">
        <v>2.0116972881141426</v>
      </c>
      <c r="I242" s="13">
        <f t="shared" si="7"/>
        <v>-0.57516328520811344</v>
      </c>
      <c r="K242" s="75" t="s">
        <v>687</v>
      </c>
    </row>
    <row r="243" spans="1:12" ht="15" thickBot="1" x14ac:dyDescent="0.4">
      <c r="A243" s="23" t="s">
        <v>617</v>
      </c>
      <c r="B243" s="23" t="s">
        <v>47</v>
      </c>
      <c r="C243" s="24">
        <v>16.205936308729669</v>
      </c>
      <c r="D243" s="13">
        <v>165</v>
      </c>
      <c r="E243" s="13">
        <v>2.2174839442139063</v>
      </c>
      <c r="F243" s="13">
        <f t="shared" si="8"/>
        <v>-0.22120690112834485</v>
      </c>
      <c r="G243" s="13">
        <v>102.73</v>
      </c>
      <c r="H243" s="13">
        <v>2.0116972881141426</v>
      </c>
      <c r="I243" s="13">
        <f t="shared" si="7"/>
        <v>-0.57516328520811344</v>
      </c>
      <c r="K243" s="75" t="s">
        <v>686</v>
      </c>
    </row>
    <row r="244" spans="1:12" ht="15" thickBot="1" x14ac:dyDescent="0.4">
      <c r="A244" s="28" t="s">
        <v>618</v>
      </c>
      <c r="B244" s="28" t="s">
        <v>47</v>
      </c>
      <c r="C244" s="26">
        <v>15.243294337145299</v>
      </c>
      <c r="D244" s="27">
        <v>326</v>
      </c>
      <c r="E244" s="13">
        <v>2.5132176000679389</v>
      </c>
      <c r="F244" s="13">
        <f t="shared" si="8"/>
        <v>7.4526754725687816E-2</v>
      </c>
      <c r="G244" s="13">
        <v>102.73</v>
      </c>
      <c r="H244" s="13">
        <v>2.0116972881141426</v>
      </c>
      <c r="I244" s="13">
        <f t="shared" si="7"/>
        <v>-0.57516328520811344</v>
      </c>
      <c r="K244" s="75" t="s">
        <v>687</v>
      </c>
    </row>
    <row r="245" spans="1:12" ht="15" thickBot="1" x14ac:dyDescent="0.4">
      <c r="A245" s="23">
        <v>47</v>
      </c>
      <c r="B245" s="23" t="s">
        <v>105</v>
      </c>
      <c r="C245" s="31">
        <v>25.497041128074905</v>
      </c>
      <c r="D245" s="13">
        <v>244</v>
      </c>
      <c r="E245" s="13">
        <v>2.3873898263387292</v>
      </c>
      <c r="F245" s="13">
        <f t="shared" si="8"/>
        <v>-5.1301019003521908E-2</v>
      </c>
      <c r="G245" s="13">
        <v>7435.99</v>
      </c>
      <c r="H245" s="13">
        <v>3.8713387970563242</v>
      </c>
      <c r="I245" s="13">
        <f t="shared" si="7"/>
        <v>1.2844782237340682</v>
      </c>
      <c r="J245" s="72">
        <v>5.3315068493150681</v>
      </c>
      <c r="K245" s="73" t="s">
        <v>686</v>
      </c>
      <c r="L245" s="73">
        <v>0.12878035867910792</v>
      </c>
    </row>
    <row r="246" spans="1:12" ht="15" thickBot="1" x14ac:dyDescent="0.4">
      <c r="A246" s="23">
        <v>48</v>
      </c>
      <c r="B246" s="23" t="s">
        <v>105</v>
      </c>
      <c r="C246" s="24">
        <v>23.621060483347843</v>
      </c>
      <c r="D246" s="13">
        <v>264</v>
      </c>
      <c r="E246" s="13">
        <v>2.4216039268698313</v>
      </c>
      <c r="F246" s="13">
        <f t="shared" si="8"/>
        <v>-1.7086918472419832E-2</v>
      </c>
      <c r="G246" s="13">
        <v>7435.99</v>
      </c>
      <c r="H246" s="13">
        <v>3.8713387970563242</v>
      </c>
      <c r="I246" s="13">
        <f t="shared" si="7"/>
        <v>1.2844782237340682</v>
      </c>
      <c r="J246" s="72">
        <v>9.2602739726027394</v>
      </c>
      <c r="K246" s="73" t="s">
        <v>686</v>
      </c>
      <c r="L246" s="73">
        <v>0.22367811528025941</v>
      </c>
    </row>
    <row r="247" spans="1:12" ht="15" thickBot="1" x14ac:dyDescent="0.4">
      <c r="A247" s="23">
        <v>49</v>
      </c>
      <c r="B247" s="23" t="s">
        <v>105</v>
      </c>
      <c r="C247" s="24">
        <v>24.878402002876701</v>
      </c>
      <c r="D247" s="13">
        <v>365</v>
      </c>
      <c r="E247" s="13">
        <v>2.5622928644564746</v>
      </c>
      <c r="F247" s="13">
        <f t="shared" si="8"/>
        <v>0.12360201911422353</v>
      </c>
      <c r="G247" s="13">
        <v>7435.99</v>
      </c>
      <c r="H247" s="13">
        <v>3.8713387970563242</v>
      </c>
      <c r="I247" s="13">
        <f t="shared" si="7"/>
        <v>1.2844782237340682</v>
      </c>
      <c r="J247" s="72">
        <v>10.41095890410959</v>
      </c>
      <c r="K247" s="73" t="s">
        <v>686</v>
      </c>
      <c r="L247" s="73">
        <v>0.2514724372973331</v>
      </c>
    </row>
    <row r="248" spans="1:12" ht="15" thickBot="1" x14ac:dyDescent="0.4">
      <c r="A248" s="23">
        <v>72</v>
      </c>
      <c r="B248" s="23" t="s">
        <v>105</v>
      </c>
      <c r="C248" s="24">
        <v>29.08948671341717</v>
      </c>
      <c r="D248" s="13">
        <v>368</v>
      </c>
      <c r="E248" s="13">
        <v>2.5658478186735176</v>
      </c>
      <c r="F248" s="13">
        <f t="shared" si="8"/>
        <v>0.12715697333126652</v>
      </c>
      <c r="G248" s="13">
        <v>7435.99</v>
      </c>
      <c r="H248" s="13">
        <v>3.8713387970563242</v>
      </c>
      <c r="I248" s="13">
        <f t="shared" si="7"/>
        <v>1.2844782237340682</v>
      </c>
      <c r="J248" s="72">
        <v>1.2301369863013698</v>
      </c>
      <c r="K248" s="73" t="s">
        <v>686</v>
      </c>
      <c r="L248" s="73">
        <v>2.9713453775395408E-2</v>
      </c>
    </row>
    <row r="249" spans="1:12" ht="15" thickBot="1" x14ac:dyDescent="0.4">
      <c r="A249" s="28">
        <v>73</v>
      </c>
      <c r="B249" s="28" t="s">
        <v>105</v>
      </c>
      <c r="C249" s="26">
        <v>30.113416719629413</v>
      </c>
      <c r="D249" s="27">
        <v>302</v>
      </c>
      <c r="E249" s="13">
        <v>2.4800069429571505</v>
      </c>
      <c r="F249" s="13">
        <f t="shared" si="8"/>
        <v>4.1316097614899405E-2</v>
      </c>
      <c r="G249" s="13">
        <v>7435.99</v>
      </c>
      <c r="H249" s="13">
        <v>3.8713387970563242</v>
      </c>
      <c r="I249" s="13">
        <f t="shared" si="7"/>
        <v>1.2844782237340682</v>
      </c>
      <c r="J249" s="72">
        <v>5.8301369863013699</v>
      </c>
      <c r="K249" s="73" t="s">
        <v>687</v>
      </c>
      <c r="L249" s="73">
        <v>0.14082456488650652</v>
      </c>
    </row>
    <row r="250" spans="1:12" x14ac:dyDescent="0.35">
      <c r="A250" s="23" t="s">
        <v>621</v>
      </c>
      <c r="B250" s="23" t="s">
        <v>108</v>
      </c>
      <c r="C250" s="13">
        <v>20.268278193082754</v>
      </c>
      <c r="D250" s="13">
        <v>296</v>
      </c>
      <c r="E250" s="13">
        <v>2.4712917110589387</v>
      </c>
      <c r="F250" s="13">
        <f t="shared" si="8"/>
        <v>3.2600865716687633E-2</v>
      </c>
      <c r="G250" s="13">
        <v>12</v>
      </c>
      <c r="H250" s="13">
        <v>1.0791812460476249</v>
      </c>
      <c r="I250" s="13">
        <f t="shared" si="7"/>
        <v>-1.5076793272746312</v>
      </c>
      <c r="J250" s="72">
        <v>5.9205479452054792</v>
      </c>
      <c r="K250" s="81" t="s">
        <v>687</v>
      </c>
      <c r="L250" s="73">
        <v>0.4083136513934813</v>
      </c>
    </row>
    <row r="251" spans="1:12" x14ac:dyDescent="0.35">
      <c r="A251" s="23" t="s">
        <v>622</v>
      </c>
      <c r="B251" s="23" t="s">
        <v>108</v>
      </c>
      <c r="C251" s="13">
        <v>18.362352361088778</v>
      </c>
      <c r="D251" s="13">
        <v>424</v>
      </c>
      <c r="E251" s="13">
        <v>2.6273658565927325</v>
      </c>
      <c r="F251" s="13">
        <f t="shared" si="8"/>
        <v>0.18867501125048136</v>
      </c>
      <c r="G251" s="13">
        <v>12</v>
      </c>
      <c r="H251" s="13">
        <v>1.0791812460476249</v>
      </c>
      <c r="I251" s="13">
        <f t="shared" si="7"/>
        <v>-1.5076793272746312</v>
      </c>
      <c r="J251" s="72">
        <v>4.2931506849315069</v>
      </c>
      <c r="K251" s="81" t="s">
        <v>686</v>
      </c>
      <c r="L251" s="73">
        <v>0.29607935758148324</v>
      </c>
    </row>
    <row r="252" spans="1:12" x14ac:dyDescent="0.35">
      <c r="A252" s="23" t="s">
        <v>623</v>
      </c>
      <c r="B252" s="23" t="s">
        <v>108</v>
      </c>
      <c r="C252" s="13">
        <v>21.45415068174923</v>
      </c>
      <c r="D252" s="13">
        <v>436</v>
      </c>
      <c r="E252" s="13">
        <v>2.6394864892685859</v>
      </c>
      <c r="F252" s="13">
        <f t="shared" si="8"/>
        <v>0.20079564392633475</v>
      </c>
      <c r="G252" s="13">
        <v>12</v>
      </c>
      <c r="H252" s="13">
        <v>1.0791812460476249</v>
      </c>
      <c r="I252" s="13">
        <f t="shared" si="7"/>
        <v>-1.5076793272746312</v>
      </c>
      <c r="J252" s="72">
        <v>4.2876712328767121</v>
      </c>
      <c r="K252" s="81" t="s">
        <v>687</v>
      </c>
      <c r="L252" s="73">
        <v>0.29570146433632499</v>
      </c>
    </row>
    <row r="253" spans="1:12" x14ac:dyDescent="0.35">
      <c r="A253" s="23" t="s">
        <v>624</v>
      </c>
      <c r="B253" s="23" t="s">
        <v>108</v>
      </c>
      <c r="C253" s="13">
        <v>22.095930004709906</v>
      </c>
      <c r="D253" s="13">
        <v>403</v>
      </c>
      <c r="E253" s="13">
        <v>2.6053050461411096</v>
      </c>
      <c r="F253" s="13">
        <f t="shared" si="8"/>
        <v>0.16661420079885847</v>
      </c>
      <c r="G253" s="13">
        <v>12</v>
      </c>
      <c r="H253" s="13">
        <v>1.0791812460476249</v>
      </c>
      <c r="I253" s="13">
        <f t="shared" si="7"/>
        <v>-1.5076793272746312</v>
      </c>
      <c r="J253" s="72">
        <v>4.1863013698630134</v>
      </c>
      <c r="K253" s="81" t="s">
        <v>686</v>
      </c>
      <c r="L253" s="73">
        <v>0.28871043930089746</v>
      </c>
    </row>
    <row r="254" spans="1:12" x14ac:dyDescent="0.35">
      <c r="A254" s="23" t="s">
        <v>625</v>
      </c>
      <c r="B254" s="23" t="s">
        <v>108</v>
      </c>
      <c r="C254" s="13">
        <v>17.686642464480691</v>
      </c>
      <c r="D254" s="13">
        <v>358</v>
      </c>
      <c r="E254" s="13">
        <v>2.5538830266438746</v>
      </c>
      <c r="F254" s="13">
        <f t="shared" si="8"/>
        <v>0.11519218130162345</v>
      </c>
      <c r="G254" s="13">
        <v>12</v>
      </c>
      <c r="H254" s="13">
        <v>1.0791812460476249</v>
      </c>
      <c r="I254" s="13">
        <f t="shared" si="7"/>
        <v>-1.5076793272746312</v>
      </c>
      <c r="J254" s="72">
        <v>4.183561643835616</v>
      </c>
      <c r="K254" s="81" t="s">
        <v>686</v>
      </c>
      <c r="L254" s="73">
        <v>0.28852149267831834</v>
      </c>
    </row>
    <row r="255" spans="1:12" x14ac:dyDescent="0.35">
      <c r="A255" s="23">
        <v>154</v>
      </c>
      <c r="B255" s="23" t="s">
        <v>108</v>
      </c>
      <c r="C255" s="13">
        <v>22.986690983275309</v>
      </c>
      <c r="D255" s="13">
        <v>407</v>
      </c>
      <c r="E255" s="13">
        <v>2.6095944092252199</v>
      </c>
      <c r="F255" s="13">
        <f t="shared" si="8"/>
        <v>0.17090356388296879</v>
      </c>
      <c r="G255" s="13">
        <v>12</v>
      </c>
      <c r="H255" s="13">
        <v>1.0791812460476249</v>
      </c>
      <c r="I255" s="13">
        <f t="shared" si="7"/>
        <v>-1.5076793272746312</v>
      </c>
      <c r="J255" s="72">
        <v>2.9643835616438357</v>
      </c>
      <c r="K255" s="81" t="s">
        <v>687</v>
      </c>
      <c r="L255" s="73">
        <v>0.20444024563060936</v>
      </c>
    </row>
    <row r="256" spans="1:12" x14ac:dyDescent="0.35">
      <c r="A256" s="23">
        <v>165</v>
      </c>
      <c r="B256" s="23" t="s">
        <v>108</v>
      </c>
      <c r="C256" s="13">
        <v>20.568760479476008</v>
      </c>
      <c r="D256" s="13">
        <v>397</v>
      </c>
      <c r="E256" s="13">
        <v>2.5987905067631152</v>
      </c>
      <c r="F256" s="13">
        <f t="shared" si="8"/>
        <v>0.16009966142086407</v>
      </c>
      <c r="G256" s="13">
        <v>12</v>
      </c>
      <c r="H256" s="13">
        <v>1.0791812460476249</v>
      </c>
      <c r="I256" s="13">
        <f t="shared" si="7"/>
        <v>-1.5076793272746312</v>
      </c>
      <c r="J256" s="72">
        <v>2.6438356164383561</v>
      </c>
      <c r="K256" s="81" t="s">
        <v>687</v>
      </c>
      <c r="L256" s="73">
        <v>0.18233349078885214</v>
      </c>
    </row>
    <row r="257" spans="1:12" x14ac:dyDescent="0.35">
      <c r="A257" s="23" t="s">
        <v>626</v>
      </c>
      <c r="B257" s="23" t="s">
        <v>108</v>
      </c>
      <c r="C257" s="13">
        <v>17.84844740886145</v>
      </c>
      <c r="D257" s="13">
        <v>423</v>
      </c>
      <c r="E257" s="13">
        <v>2.6263403673750423</v>
      </c>
      <c r="F257" s="13">
        <f t="shared" si="8"/>
        <v>0.18764952203279117</v>
      </c>
      <c r="G257" s="13">
        <v>12</v>
      </c>
      <c r="H257" s="13">
        <v>1.0791812460476249</v>
      </c>
      <c r="I257" s="13">
        <f t="shared" si="7"/>
        <v>-1.5076793272746312</v>
      </c>
      <c r="J257" s="72">
        <v>3.1753424657534248</v>
      </c>
      <c r="K257" s="81" t="s">
        <v>687</v>
      </c>
      <c r="L257" s="73">
        <v>0.21898913556920171</v>
      </c>
    </row>
    <row r="258" spans="1:12" x14ac:dyDescent="0.35">
      <c r="A258" s="23" t="s">
        <v>627</v>
      </c>
      <c r="B258" s="23" t="s">
        <v>108</v>
      </c>
      <c r="C258" s="13">
        <v>17.471470152620203</v>
      </c>
      <c r="D258" s="13">
        <v>328</v>
      </c>
      <c r="E258" s="13">
        <v>2.5158738437116792</v>
      </c>
      <c r="F258" s="13">
        <f t="shared" si="8"/>
        <v>7.7182998369428102E-2</v>
      </c>
      <c r="G258" s="13">
        <v>12</v>
      </c>
      <c r="H258" s="13">
        <v>1.0791812460476249</v>
      </c>
      <c r="I258" s="13">
        <f t="shared" si="7"/>
        <v>-1.5076793272746312</v>
      </c>
      <c r="J258" s="72">
        <v>6.3808219178082188</v>
      </c>
      <c r="K258" s="81" t="s">
        <v>686</v>
      </c>
      <c r="L258" s="73">
        <v>0.44005668398677372</v>
      </c>
    </row>
    <row r="259" spans="1:12" x14ac:dyDescent="0.35">
      <c r="A259" s="23" t="s">
        <v>628</v>
      </c>
      <c r="B259" s="23" t="s">
        <v>108</v>
      </c>
      <c r="C259" s="13">
        <v>22.690344790812528</v>
      </c>
      <c r="D259" s="13">
        <v>400</v>
      </c>
      <c r="E259" s="13">
        <v>2.6020599913279625</v>
      </c>
      <c r="F259" s="13">
        <f t="shared" si="8"/>
        <v>0.16336914598571139</v>
      </c>
      <c r="G259" s="13">
        <v>12</v>
      </c>
      <c r="H259" s="13">
        <v>1.0791812460476249</v>
      </c>
      <c r="I259" s="13">
        <f t="shared" si="7"/>
        <v>-1.5076793272746312</v>
      </c>
      <c r="J259" s="72">
        <v>4.1260273972602741</v>
      </c>
      <c r="K259" s="81" t="s">
        <v>687</v>
      </c>
      <c r="L259" s="73">
        <v>0.28455361360415682</v>
      </c>
    </row>
    <row r="260" spans="1:12" x14ac:dyDescent="0.35">
      <c r="A260" s="23" t="s">
        <v>629</v>
      </c>
      <c r="B260" s="23" t="s">
        <v>108</v>
      </c>
      <c r="C260" s="13">
        <v>20.349711851328451</v>
      </c>
      <c r="D260" s="13">
        <v>367</v>
      </c>
      <c r="E260" s="13">
        <v>2.5646660642520893</v>
      </c>
      <c r="F260" s="13">
        <f t="shared" si="8"/>
        <v>0.1259752189098382</v>
      </c>
      <c r="G260" s="13">
        <v>12</v>
      </c>
      <c r="H260" s="13">
        <v>1.0791812460476249</v>
      </c>
      <c r="I260" s="13">
        <f t="shared" si="7"/>
        <v>-1.5076793272746312</v>
      </c>
      <c r="J260" s="72">
        <v>4.1863013698630134</v>
      </c>
      <c r="K260" s="81" t="s">
        <v>686</v>
      </c>
      <c r="L260" s="73">
        <v>0.28871043930089746</v>
      </c>
    </row>
    <row r="261" spans="1:12" x14ac:dyDescent="0.35">
      <c r="A261" s="23" t="s">
        <v>630</v>
      </c>
      <c r="B261" s="23" t="s">
        <v>108</v>
      </c>
      <c r="C261" s="13">
        <v>21.753825502112566</v>
      </c>
      <c r="D261" s="13">
        <v>324</v>
      </c>
      <c r="E261" s="13">
        <v>2.510545010206612</v>
      </c>
      <c r="F261" s="13">
        <f t="shared" si="8"/>
        <v>7.1854164864360914E-2</v>
      </c>
      <c r="G261" s="13">
        <v>12</v>
      </c>
      <c r="H261" s="13">
        <v>1.0791812460476249</v>
      </c>
      <c r="I261" s="13">
        <f t="shared" ref="I261:I309" si="9">H261-AVERAGE(H:H)</f>
        <v>-1.5076793272746312</v>
      </c>
      <c r="J261" s="72">
        <v>3.2931506849315069</v>
      </c>
      <c r="K261" s="81" t="s">
        <v>687</v>
      </c>
      <c r="L261" s="73">
        <v>0.22711384034010393</v>
      </c>
    </row>
    <row r="262" spans="1:12" x14ac:dyDescent="0.35">
      <c r="A262" s="23">
        <v>156</v>
      </c>
      <c r="B262" s="23" t="s">
        <v>108</v>
      </c>
      <c r="C262" s="13">
        <v>23.524948190174012</v>
      </c>
      <c r="D262" s="13">
        <v>404</v>
      </c>
      <c r="E262" s="13">
        <v>2.6063813651106051</v>
      </c>
      <c r="F262" s="13">
        <f t="shared" si="8"/>
        <v>0.16769051976835403</v>
      </c>
      <c r="G262" s="13">
        <v>12</v>
      </c>
      <c r="H262" s="13">
        <v>1.0791812460476249</v>
      </c>
      <c r="I262" s="13">
        <f t="shared" si="9"/>
        <v>-1.5076793272746312</v>
      </c>
      <c r="J262" s="72">
        <v>2.9643835616438357</v>
      </c>
      <c r="K262" s="81" t="s">
        <v>687</v>
      </c>
      <c r="L262" s="73">
        <v>0.20444024563060936</v>
      </c>
    </row>
    <row r="263" spans="1:12" x14ac:dyDescent="0.35">
      <c r="A263" s="23" t="s">
        <v>631</v>
      </c>
      <c r="B263" s="23" t="s">
        <v>108</v>
      </c>
      <c r="C263" s="13">
        <v>19.475286800831437</v>
      </c>
      <c r="D263" s="13">
        <v>390</v>
      </c>
      <c r="E263" s="13">
        <v>2.5910646070264991</v>
      </c>
      <c r="F263" s="13">
        <f t="shared" si="8"/>
        <v>0.15237376168424799</v>
      </c>
      <c r="G263" s="13">
        <v>12</v>
      </c>
      <c r="H263" s="13">
        <v>1.0791812460476249</v>
      </c>
      <c r="I263" s="13">
        <f t="shared" si="9"/>
        <v>-1.5076793272746312</v>
      </c>
      <c r="J263" s="72">
        <v>5.8082191780821919</v>
      </c>
      <c r="K263" s="81" t="s">
        <v>686</v>
      </c>
      <c r="L263" s="73">
        <v>0.40056683986773739</v>
      </c>
    </row>
    <row r="264" spans="1:12" x14ac:dyDescent="0.35">
      <c r="A264" s="23" t="s">
        <v>632</v>
      </c>
      <c r="B264" s="23" t="s">
        <v>108</v>
      </c>
      <c r="C264" s="13">
        <v>21.122105458551694</v>
      </c>
      <c r="D264" s="13">
        <v>378</v>
      </c>
      <c r="E264" s="13">
        <v>2.5774917998372255</v>
      </c>
      <c r="F264" s="13">
        <f t="shared" si="8"/>
        <v>0.13880095449497443</v>
      </c>
      <c r="G264" s="13">
        <v>12</v>
      </c>
      <c r="H264" s="13">
        <v>1.0791812460476249</v>
      </c>
      <c r="I264" s="13">
        <f t="shared" si="9"/>
        <v>-1.5076793272746312</v>
      </c>
      <c r="J264" s="72">
        <v>5.8438356164383558</v>
      </c>
      <c r="K264" s="81" t="s">
        <v>687</v>
      </c>
      <c r="L264" s="73">
        <v>0.40302314596126593</v>
      </c>
    </row>
    <row r="265" spans="1:12" x14ac:dyDescent="0.35">
      <c r="A265" s="23" t="s">
        <v>633</v>
      </c>
      <c r="B265" s="23" t="s">
        <v>108</v>
      </c>
      <c r="C265" s="13">
        <v>18.223541362618121</v>
      </c>
      <c r="D265" s="13">
        <v>297</v>
      </c>
      <c r="E265" s="13">
        <v>2.4727564493172123</v>
      </c>
      <c r="F265" s="13">
        <f t="shared" si="8"/>
        <v>3.4065603974961167E-2</v>
      </c>
      <c r="G265" s="13">
        <v>12</v>
      </c>
      <c r="H265" s="13">
        <v>1.0791812460476249</v>
      </c>
      <c r="I265" s="13">
        <f t="shared" si="9"/>
        <v>-1.5076793272746312</v>
      </c>
      <c r="J265" s="72">
        <v>4.2986301369863016</v>
      </c>
      <c r="K265" s="81" t="s">
        <v>686</v>
      </c>
      <c r="L265" s="73">
        <v>0.29645725082664148</v>
      </c>
    </row>
    <row r="266" spans="1:12" x14ac:dyDescent="0.35">
      <c r="A266" s="23" t="s">
        <v>634</v>
      </c>
      <c r="B266" s="23" t="s">
        <v>108</v>
      </c>
      <c r="C266" s="13">
        <v>21.483676681498626</v>
      </c>
      <c r="D266" s="13">
        <v>369</v>
      </c>
      <c r="E266" s="13">
        <v>2.5670263661590602</v>
      </c>
      <c r="F266" s="13">
        <f t="shared" si="8"/>
        <v>0.1283355208168091</v>
      </c>
      <c r="G266" s="13">
        <v>12</v>
      </c>
      <c r="H266" s="13">
        <v>1.0791812460476249</v>
      </c>
      <c r="I266" s="13">
        <f t="shared" si="9"/>
        <v>-1.5076793272746312</v>
      </c>
      <c r="J266" s="72">
        <v>3.3013698630136985</v>
      </c>
      <c r="K266" s="81" t="s">
        <v>686</v>
      </c>
      <c r="L266" s="73">
        <v>0.22768068020784127</v>
      </c>
    </row>
    <row r="267" spans="1:12" x14ac:dyDescent="0.35">
      <c r="A267" s="23" t="s">
        <v>635</v>
      </c>
      <c r="B267" s="23" t="s">
        <v>108</v>
      </c>
      <c r="C267" s="13">
        <v>18.635351339919001</v>
      </c>
      <c r="D267" s="13">
        <v>436</v>
      </c>
      <c r="E267" s="13">
        <v>2.6394864892685859</v>
      </c>
      <c r="F267" s="13">
        <f t="shared" si="8"/>
        <v>0.20079564392633475</v>
      </c>
      <c r="G267" s="13">
        <v>12</v>
      </c>
      <c r="H267" s="13">
        <v>1.0791812460476249</v>
      </c>
      <c r="I267" s="13">
        <f t="shared" si="9"/>
        <v>-1.5076793272746312</v>
      </c>
      <c r="J267" s="72">
        <v>4.2054794520547949</v>
      </c>
      <c r="K267" s="81" t="s">
        <v>686</v>
      </c>
      <c r="L267" s="73">
        <v>0.29003306565895137</v>
      </c>
    </row>
    <row r="268" spans="1:12" x14ac:dyDescent="0.35">
      <c r="A268" s="23" t="s">
        <v>636</v>
      </c>
      <c r="B268" s="23" t="s">
        <v>108</v>
      </c>
      <c r="C268" s="13">
        <v>21.820724640209164</v>
      </c>
      <c r="D268" s="13">
        <v>360</v>
      </c>
      <c r="E268" s="13">
        <v>2.5563025007672873</v>
      </c>
      <c r="F268" s="13">
        <f t="shared" si="8"/>
        <v>0.11761165542503615</v>
      </c>
      <c r="G268" s="13">
        <v>12</v>
      </c>
      <c r="H268" s="13">
        <v>1.0791812460476249</v>
      </c>
      <c r="I268" s="13">
        <f t="shared" si="9"/>
        <v>-1.5076793272746312</v>
      </c>
      <c r="J268" s="72">
        <v>6.2547945205479456</v>
      </c>
      <c r="K268" s="81" t="s">
        <v>687</v>
      </c>
      <c r="L268" s="73">
        <v>0.4313651393481342</v>
      </c>
    </row>
    <row r="269" spans="1:12" x14ac:dyDescent="0.35">
      <c r="A269" s="23" t="s">
        <v>637</v>
      </c>
      <c r="B269" s="23" t="s">
        <v>108</v>
      </c>
      <c r="C269" s="13">
        <v>21.782214812892082</v>
      </c>
      <c r="D269" s="13">
        <v>470</v>
      </c>
      <c r="E269" s="13">
        <v>2.6720978579357175</v>
      </c>
      <c r="F269" s="13">
        <f t="shared" si="8"/>
        <v>0.23340701259346641</v>
      </c>
      <c r="G269" s="13">
        <v>12</v>
      </c>
      <c r="H269" s="13">
        <v>1.0791812460476249</v>
      </c>
      <c r="I269" s="13">
        <f t="shared" si="9"/>
        <v>-1.5076793272746312</v>
      </c>
      <c r="J269" s="72">
        <v>5.8410958904109593</v>
      </c>
      <c r="K269" s="81" t="s">
        <v>686</v>
      </c>
      <c r="L269" s="73">
        <v>0.40283419933868686</v>
      </c>
    </row>
    <row r="270" spans="1:12" x14ac:dyDescent="0.35">
      <c r="A270" s="23" t="s">
        <v>638</v>
      </c>
      <c r="B270" s="23" t="s">
        <v>108</v>
      </c>
      <c r="C270" s="13">
        <v>19.295729823435266</v>
      </c>
      <c r="D270" s="13">
        <v>352</v>
      </c>
      <c r="E270" s="13">
        <v>2.5465426634781312</v>
      </c>
      <c r="F270" s="13">
        <f t="shared" si="8"/>
        <v>0.10785181813588007</v>
      </c>
      <c r="G270" s="13">
        <v>12</v>
      </c>
      <c r="H270" s="13">
        <v>1.0791812460476249</v>
      </c>
      <c r="I270" s="13">
        <f t="shared" si="9"/>
        <v>-1.5076793272746312</v>
      </c>
      <c r="J270" s="72">
        <v>6.2493150684931509</v>
      </c>
      <c r="K270" s="81" t="s">
        <v>687</v>
      </c>
      <c r="L270" s="73">
        <v>0.4309872461029759</v>
      </c>
    </row>
    <row r="271" spans="1:12" x14ac:dyDescent="0.35">
      <c r="A271" s="23" t="s">
        <v>639</v>
      </c>
      <c r="B271" s="23" t="s">
        <v>108</v>
      </c>
      <c r="C271" s="13">
        <v>20.102293447800793</v>
      </c>
      <c r="D271" s="13">
        <v>340</v>
      </c>
      <c r="E271" s="13">
        <v>2.5314789170422549</v>
      </c>
      <c r="F271" s="13">
        <f t="shared" si="8"/>
        <v>9.2788071700003805E-2</v>
      </c>
      <c r="G271" s="13">
        <v>12</v>
      </c>
      <c r="H271" s="13">
        <v>1.0791812460476249</v>
      </c>
      <c r="I271" s="13">
        <f t="shared" si="9"/>
        <v>-1.5076793272746312</v>
      </c>
      <c r="J271" s="72">
        <v>4.2767123287671236</v>
      </c>
      <c r="K271" s="81" t="s">
        <v>686</v>
      </c>
      <c r="L271" s="73">
        <v>0.2949456778460085</v>
      </c>
    </row>
    <row r="272" spans="1:12" x14ac:dyDescent="0.35">
      <c r="A272" s="23">
        <v>127</v>
      </c>
      <c r="B272" s="23" t="s">
        <v>108</v>
      </c>
      <c r="C272" s="13">
        <v>20.523539168952141</v>
      </c>
      <c r="D272" s="13">
        <v>348</v>
      </c>
      <c r="E272" s="13">
        <v>2.5415792439465807</v>
      </c>
      <c r="F272" s="13">
        <f t="shared" si="8"/>
        <v>0.10288839860432963</v>
      </c>
      <c r="G272" s="13">
        <v>12</v>
      </c>
      <c r="H272" s="13">
        <v>1.0791812460476249</v>
      </c>
      <c r="I272" s="13">
        <f t="shared" si="9"/>
        <v>-1.5076793272746312</v>
      </c>
      <c r="J272" s="72">
        <v>3.0356164383561643</v>
      </c>
      <c r="K272" s="81" t="s">
        <v>686</v>
      </c>
      <c r="L272" s="73">
        <v>0.20935285781766649</v>
      </c>
    </row>
    <row r="273" spans="1:12" x14ac:dyDescent="0.35">
      <c r="A273" s="23">
        <v>139</v>
      </c>
      <c r="B273" s="23" t="s">
        <v>108</v>
      </c>
      <c r="C273" s="13">
        <v>18.749448736796953</v>
      </c>
      <c r="D273" s="13">
        <v>365</v>
      </c>
      <c r="E273" s="13">
        <v>2.5622928644564746</v>
      </c>
      <c r="F273" s="13">
        <f t="shared" si="8"/>
        <v>0.12360201911422353</v>
      </c>
      <c r="G273" s="13">
        <v>12</v>
      </c>
      <c r="H273" s="13">
        <v>1.0791812460476249</v>
      </c>
      <c r="I273" s="13">
        <f t="shared" si="9"/>
        <v>-1.5076793272746312</v>
      </c>
      <c r="J273" s="72">
        <v>2.9643835616438357</v>
      </c>
      <c r="K273" s="81" t="s">
        <v>687</v>
      </c>
      <c r="L273" s="73">
        <v>0.20444024563060936</v>
      </c>
    </row>
    <row r="274" spans="1:12" x14ac:dyDescent="0.35">
      <c r="A274" s="23" t="s">
        <v>640</v>
      </c>
      <c r="B274" s="23" t="s">
        <v>108</v>
      </c>
      <c r="C274" s="13">
        <v>23.180055209097045</v>
      </c>
      <c r="D274" s="13">
        <v>322</v>
      </c>
      <c r="E274" s="13">
        <v>2.5078558716958308</v>
      </c>
      <c r="F274" s="13">
        <f t="shared" si="8"/>
        <v>6.9165026353579684E-2</v>
      </c>
      <c r="G274" s="13">
        <v>12</v>
      </c>
      <c r="H274" s="13">
        <v>1.0791812460476249</v>
      </c>
      <c r="I274" s="13">
        <f t="shared" si="9"/>
        <v>-1.5076793272746312</v>
      </c>
      <c r="J274" s="72">
        <v>4.1260273972602741</v>
      </c>
      <c r="K274" s="81" t="s">
        <v>687</v>
      </c>
      <c r="L274" s="73">
        <v>0.28455361360415682</v>
      </c>
    </row>
    <row r="275" spans="1:12" x14ac:dyDescent="0.35">
      <c r="A275" s="23" t="s">
        <v>641</v>
      </c>
      <c r="B275" s="23" t="s">
        <v>108</v>
      </c>
      <c r="C275" s="13">
        <v>17.095627863459299</v>
      </c>
      <c r="D275" s="13">
        <v>388</v>
      </c>
      <c r="E275" s="13">
        <v>2.5888317255942073</v>
      </c>
      <c r="F275" s="13">
        <f t="shared" si="8"/>
        <v>0.15014088025195615</v>
      </c>
      <c r="G275" s="13">
        <v>12</v>
      </c>
      <c r="H275" s="13">
        <v>1.0791812460476249</v>
      </c>
      <c r="I275" s="13">
        <f t="shared" si="9"/>
        <v>-1.5076793272746312</v>
      </c>
      <c r="J275" s="72">
        <v>5.9424657534246572</v>
      </c>
      <c r="K275" s="81" t="s">
        <v>687</v>
      </c>
      <c r="L275" s="73">
        <v>0.40982522437411428</v>
      </c>
    </row>
    <row r="276" spans="1:12" x14ac:dyDescent="0.35">
      <c r="A276" s="23" t="s">
        <v>642</v>
      </c>
      <c r="B276" s="23" t="s">
        <v>108</v>
      </c>
      <c r="C276" s="13">
        <v>22.16482536039463</v>
      </c>
      <c r="D276" s="13">
        <v>380</v>
      </c>
      <c r="E276" s="13">
        <v>2.5797835966168101</v>
      </c>
      <c r="F276" s="13">
        <f t="shared" si="8"/>
        <v>0.141092751274559</v>
      </c>
      <c r="G276" s="13">
        <v>12</v>
      </c>
      <c r="H276" s="13">
        <v>1.0791812460476249</v>
      </c>
      <c r="I276" s="13">
        <f t="shared" si="9"/>
        <v>-1.5076793272746312</v>
      </c>
      <c r="J276" s="72">
        <v>4.1890410958904107</v>
      </c>
      <c r="K276" s="81" t="s">
        <v>687</v>
      </c>
      <c r="L276" s="73">
        <v>0.28889938592347658</v>
      </c>
    </row>
    <row r="277" spans="1:12" x14ac:dyDescent="0.35">
      <c r="A277" s="23" t="s">
        <v>643</v>
      </c>
      <c r="B277" s="23" t="s">
        <v>108</v>
      </c>
      <c r="C277" s="13">
        <v>19.859188204288067</v>
      </c>
      <c r="D277" s="13">
        <v>308</v>
      </c>
      <c r="E277" s="13">
        <v>2.4885507165004443</v>
      </c>
      <c r="F277" s="13">
        <f t="shared" si="8"/>
        <v>4.9859871158193236E-2</v>
      </c>
      <c r="G277" s="13">
        <v>12</v>
      </c>
      <c r="H277" s="13">
        <v>1.0791812460476249</v>
      </c>
      <c r="I277" s="13">
        <f t="shared" si="9"/>
        <v>-1.5076793272746312</v>
      </c>
      <c r="J277" s="72">
        <v>4.1890410958904107</v>
      </c>
      <c r="K277" s="81" t="s">
        <v>686</v>
      </c>
      <c r="L277" s="73">
        <v>0.28889938592347658</v>
      </c>
    </row>
    <row r="278" spans="1:12" x14ac:dyDescent="0.35">
      <c r="A278" s="23" t="s">
        <v>644</v>
      </c>
      <c r="B278" s="23" t="s">
        <v>108</v>
      </c>
      <c r="C278" s="13">
        <v>18.835120163643261</v>
      </c>
      <c r="D278" s="13">
        <v>361</v>
      </c>
      <c r="E278" s="13">
        <v>2.5575072019056577</v>
      </c>
      <c r="F278" s="13">
        <f t="shared" si="8"/>
        <v>0.11881635656340661</v>
      </c>
      <c r="G278" s="13">
        <v>12</v>
      </c>
      <c r="H278" s="13">
        <v>1.0791812460476249</v>
      </c>
      <c r="I278" s="13">
        <f t="shared" si="9"/>
        <v>-1.5076793272746312</v>
      </c>
      <c r="J278" s="72">
        <v>4.1863013698630134</v>
      </c>
      <c r="K278" s="81" t="s">
        <v>686</v>
      </c>
      <c r="L278" s="73">
        <v>0.28871043930089746</v>
      </c>
    </row>
    <row r="279" spans="1:12" x14ac:dyDescent="0.35">
      <c r="A279" s="23" t="s">
        <v>645</v>
      </c>
      <c r="B279" s="23" t="s">
        <v>108</v>
      </c>
      <c r="C279" s="13">
        <v>22.376468788370492</v>
      </c>
      <c r="D279" s="13">
        <v>461</v>
      </c>
      <c r="E279" s="13">
        <v>2.663700925389648</v>
      </c>
      <c r="F279" s="13">
        <f t="shared" si="8"/>
        <v>0.22501008004739687</v>
      </c>
      <c r="G279" s="13">
        <v>12</v>
      </c>
      <c r="H279" s="13">
        <v>1.0791812460476249</v>
      </c>
      <c r="I279" s="13">
        <f t="shared" si="9"/>
        <v>-1.5076793272746312</v>
      </c>
      <c r="J279" s="72">
        <v>6.3863013698630136</v>
      </c>
      <c r="K279" s="81" t="s">
        <v>686</v>
      </c>
      <c r="L279" s="73">
        <v>0.44043457723193197</v>
      </c>
    </row>
    <row r="280" spans="1:12" x14ac:dyDescent="0.35">
      <c r="A280" s="23" t="s">
        <v>646</v>
      </c>
      <c r="B280" s="23" t="s">
        <v>108</v>
      </c>
      <c r="C280" s="13">
        <v>17.716291843479706</v>
      </c>
      <c r="D280" s="13">
        <v>361</v>
      </c>
      <c r="E280" s="13">
        <v>2.5575072019056577</v>
      </c>
      <c r="F280" s="13">
        <f t="shared" si="8"/>
        <v>0.11881635656340661</v>
      </c>
      <c r="G280" s="13">
        <v>12</v>
      </c>
      <c r="H280" s="13">
        <v>1.0791812460476249</v>
      </c>
      <c r="I280" s="13">
        <f t="shared" si="9"/>
        <v>-1.5076793272746312</v>
      </c>
      <c r="J280" s="72">
        <v>4.2931506849315069</v>
      </c>
      <c r="K280" s="81" t="s">
        <v>687</v>
      </c>
      <c r="L280" s="73">
        <v>0.29607935758148324</v>
      </c>
    </row>
    <row r="281" spans="1:12" x14ac:dyDescent="0.35">
      <c r="A281" s="23" t="s">
        <v>647</v>
      </c>
      <c r="B281" s="23" t="s">
        <v>108</v>
      </c>
      <c r="C281" s="13">
        <v>17.222797616647814</v>
      </c>
      <c r="D281" s="13">
        <v>401</v>
      </c>
      <c r="E281" s="13">
        <v>2.6031443726201822</v>
      </c>
      <c r="F281" s="13">
        <f t="shared" si="8"/>
        <v>0.16445352727793106</v>
      </c>
      <c r="G281" s="13">
        <v>12</v>
      </c>
      <c r="H281" s="13">
        <v>1.0791812460476249</v>
      </c>
      <c r="I281" s="13">
        <f t="shared" si="9"/>
        <v>-1.5076793272746312</v>
      </c>
      <c r="J281" s="72">
        <v>5.9369863013698634</v>
      </c>
      <c r="K281" s="81" t="s">
        <v>687</v>
      </c>
      <c r="L281" s="73">
        <v>0.40944733112895609</v>
      </c>
    </row>
    <row r="282" spans="1:12" x14ac:dyDescent="0.35">
      <c r="A282" s="23" t="s">
        <v>648</v>
      </c>
      <c r="B282" s="23" t="s">
        <v>108</v>
      </c>
      <c r="C282" s="13">
        <v>17.963268964540667</v>
      </c>
      <c r="D282" s="13">
        <v>257</v>
      </c>
      <c r="E282" s="13">
        <v>2.4099331233312946</v>
      </c>
      <c r="F282" s="13">
        <f t="shared" si="8"/>
        <v>-2.8757722010956499E-2</v>
      </c>
      <c r="G282" s="13">
        <v>12</v>
      </c>
      <c r="H282" s="13">
        <v>1.0791812460476249</v>
      </c>
      <c r="I282" s="13">
        <f t="shared" si="9"/>
        <v>-1.5076793272746312</v>
      </c>
      <c r="J282" s="72">
        <v>4.2986301369863016</v>
      </c>
      <c r="K282" s="81" t="s">
        <v>686</v>
      </c>
      <c r="L282" s="73">
        <v>0.29645725082664148</v>
      </c>
    </row>
    <row r="283" spans="1:12" x14ac:dyDescent="0.35">
      <c r="A283" s="23" t="s">
        <v>649</v>
      </c>
      <c r="B283" s="23" t="s">
        <v>108</v>
      </c>
      <c r="C283" s="13">
        <v>18.264893118476223</v>
      </c>
      <c r="D283" s="13">
        <v>321</v>
      </c>
      <c r="E283" s="13">
        <v>2.5065050324048719</v>
      </c>
      <c r="F283" s="13">
        <f t="shared" si="8"/>
        <v>6.7814187062620768E-2</v>
      </c>
      <c r="G283" s="13">
        <v>12</v>
      </c>
      <c r="H283" s="13">
        <v>1.0791812460476249</v>
      </c>
      <c r="I283" s="13">
        <f t="shared" si="9"/>
        <v>-1.5076793272746312</v>
      </c>
      <c r="J283" s="72">
        <v>6.3945205479452056</v>
      </c>
      <c r="K283" s="81" t="s">
        <v>686</v>
      </c>
      <c r="L283" s="73">
        <v>0.44100141709966934</v>
      </c>
    </row>
    <row r="284" spans="1:12" x14ac:dyDescent="0.35">
      <c r="A284" s="23">
        <v>618</v>
      </c>
      <c r="B284" s="23" t="s">
        <v>108</v>
      </c>
      <c r="C284" s="13">
        <v>18.4869011877833</v>
      </c>
      <c r="D284" s="13">
        <v>374</v>
      </c>
      <c r="E284" s="13">
        <v>2.5728716022004803</v>
      </c>
      <c r="F284" s="13">
        <f t="shared" si="8"/>
        <v>0.13418075685822917</v>
      </c>
      <c r="G284" s="13">
        <v>12</v>
      </c>
      <c r="H284" s="13">
        <v>1.0791812460476249</v>
      </c>
      <c r="I284" s="13">
        <f t="shared" si="9"/>
        <v>-1.5076793272746312</v>
      </c>
      <c r="J284" s="72">
        <v>4.117808219178082</v>
      </c>
      <c r="K284" s="81" t="s">
        <v>687</v>
      </c>
      <c r="L284" s="73">
        <v>0.28398677373641945</v>
      </c>
    </row>
    <row r="285" spans="1:12" x14ac:dyDescent="0.35">
      <c r="A285" s="23" t="s">
        <v>650</v>
      </c>
      <c r="B285" s="23" t="s">
        <v>108</v>
      </c>
      <c r="C285" s="13">
        <v>18.357570520860655</v>
      </c>
      <c r="D285" s="13">
        <v>343</v>
      </c>
      <c r="E285" s="13">
        <v>2.5352941200427703</v>
      </c>
      <c r="F285" s="13">
        <f t="shared" si="8"/>
        <v>9.6603274700519215E-2</v>
      </c>
      <c r="G285" s="13">
        <v>12</v>
      </c>
      <c r="H285" s="13">
        <v>1.0791812460476249</v>
      </c>
      <c r="I285" s="13">
        <f t="shared" si="9"/>
        <v>-1.5076793272746312</v>
      </c>
      <c r="J285" s="72">
        <v>5.9863013698630141</v>
      </c>
      <c r="K285" s="81" t="s">
        <v>686</v>
      </c>
      <c r="L285" s="73">
        <v>0.4128483703353803</v>
      </c>
    </row>
    <row r="286" spans="1:12" x14ac:dyDescent="0.35">
      <c r="A286" s="23" t="s">
        <v>651</v>
      </c>
      <c r="B286" s="23" t="s">
        <v>108</v>
      </c>
      <c r="C286" s="13">
        <v>22.800202982299187</v>
      </c>
      <c r="D286" s="13">
        <v>316</v>
      </c>
      <c r="E286" s="13">
        <v>2.4996870826184039</v>
      </c>
      <c r="F286" s="13">
        <f t="shared" si="8"/>
        <v>6.0996237276152776E-2</v>
      </c>
      <c r="G286" s="13">
        <v>12</v>
      </c>
      <c r="H286" s="13">
        <v>1.0791812460476249</v>
      </c>
      <c r="I286" s="13">
        <f t="shared" si="9"/>
        <v>-1.5076793272746312</v>
      </c>
      <c r="J286" s="72">
        <v>4.1506849315068495</v>
      </c>
      <c r="K286" s="81" t="s">
        <v>686</v>
      </c>
      <c r="L286" s="73">
        <v>0.28625413320736892</v>
      </c>
    </row>
    <row r="287" spans="1:12" x14ac:dyDescent="0.35">
      <c r="A287" s="23" t="s">
        <v>652</v>
      </c>
      <c r="B287" s="23" t="s">
        <v>108</v>
      </c>
      <c r="C287" s="13">
        <v>18.501497190092557</v>
      </c>
      <c r="D287" s="13">
        <v>349</v>
      </c>
      <c r="E287" s="13">
        <v>2.5428254269591797</v>
      </c>
      <c r="F287" s="13">
        <f t="shared" si="8"/>
        <v>0.10413458161692857</v>
      </c>
      <c r="G287" s="13">
        <v>12</v>
      </c>
      <c r="H287" s="13">
        <v>1.0791812460476249</v>
      </c>
      <c r="I287" s="13">
        <f t="shared" si="9"/>
        <v>-1.5076793272746312</v>
      </c>
      <c r="J287" s="72">
        <v>6.3863013698630136</v>
      </c>
      <c r="K287" s="81" t="s">
        <v>687</v>
      </c>
      <c r="L287" s="73">
        <v>0.44043457723193197</v>
      </c>
    </row>
    <row r="288" spans="1:12" x14ac:dyDescent="0.35">
      <c r="A288" s="23" t="s">
        <v>653</v>
      </c>
      <c r="B288" s="23" t="s">
        <v>108</v>
      </c>
      <c r="C288" s="13">
        <v>0</v>
      </c>
      <c r="D288" s="13">
        <v>320</v>
      </c>
      <c r="E288" s="13">
        <v>2.5051499783199058</v>
      </c>
      <c r="F288" s="13">
        <f t="shared" si="8"/>
        <v>6.6459132977654711E-2</v>
      </c>
      <c r="G288" s="13">
        <v>12</v>
      </c>
      <c r="H288" s="13">
        <v>1.0791812460476249</v>
      </c>
      <c r="I288" s="13">
        <f t="shared" si="9"/>
        <v>-1.5076793272746312</v>
      </c>
      <c r="J288" s="72">
        <v>3.3041095890410959</v>
      </c>
      <c r="K288" s="81" t="s">
        <v>686</v>
      </c>
      <c r="L288" s="73">
        <v>0.22786962683042039</v>
      </c>
    </row>
    <row r="289" spans="1:12" x14ac:dyDescent="0.35">
      <c r="A289" s="23">
        <v>35</v>
      </c>
      <c r="B289" s="23" t="s">
        <v>108</v>
      </c>
      <c r="C289" s="13">
        <v>18.873503525731113</v>
      </c>
      <c r="D289" s="13">
        <v>466</v>
      </c>
      <c r="E289" s="13">
        <v>2.6683859166900001</v>
      </c>
      <c r="F289" s="13">
        <f t="shared" si="8"/>
        <v>0.22969507134774902</v>
      </c>
      <c r="G289" s="13">
        <v>12</v>
      </c>
      <c r="H289" s="13">
        <v>1.0791812460476249</v>
      </c>
      <c r="I289" s="13">
        <f t="shared" si="9"/>
        <v>-1.5076793272746312</v>
      </c>
      <c r="J289" s="72">
        <v>4.1808219178082195</v>
      </c>
      <c r="K289" s="81" t="s">
        <v>686</v>
      </c>
      <c r="L289" s="73">
        <v>0.28833254605573927</v>
      </c>
    </row>
    <row r="290" spans="1:12" x14ac:dyDescent="0.35">
      <c r="A290" s="23" t="s">
        <v>654</v>
      </c>
      <c r="B290" s="23" t="s">
        <v>108</v>
      </c>
      <c r="C290" s="13">
        <v>20.315590174028724</v>
      </c>
      <c r="D290" s="13">
        <v>387</v>
      </c>
      <c r="E290" s="13">
        <v>2.5877109650189114</v>
      </c>
      <c r="F290" s="13">
        <f t="shared" ref="F290:F309" si="10">E290-AVERAGE(E:E)</f>
        <v>0.14902011967666029</v>
      </c>
      <c r="G290" s="13">
        <v>12</v>
      </c>
      <c r="H290" s="13">
        <v>1.0791812460476249</v>
      </c>
      <c r="I290" s="13">
        <f t="shared" si="9"/>
        <v>-1.5076793272746312</v>
      </c>
      <c r="J290" s="72">
        <v>5.1369863013698627</v>
      </c>
      <c r="K290" s="81" t="s">
        <v>686</v>
      </c>
      <c r="L290" s="73">
        <v>0.35427491733585259</v>
      </c>
    </row>
    <row r="291" spans="1:12" x14ac:dyDescent="0.35">
      <c r="A291" s="23">
        <v>19</v>
      </c>
      <c r="B291" s="23" t="s">
        <v>108</v>
      </c>
      <c r="C291" s="13">
        <v>23.719465335192432</v>
      </c>
      <c r="D291" s="13">
        <v>330</v>
      </c>
      <c r="E291" s="13">
        <v>2.5185139398778875</v>
      </c>
      <c r="F291" s="13">
        <f t="shared" si="10"/>
        <v>7.9823094535636407E-2</v>
      </c>
      <c r="G291" s="13">
        <v>12</v>
      </c>
      <c r="H291" s="13">
        <v>1.0791812460476249</v>
      </c>
      <c r="I291" s="13">
        <f t="shared" si="9"/>
        <v>-1.5076793272746312</v>
      </c>
      <c r="J291" s="72">
        <v>5.8794520547945206</v>
      </c>
      <c r="K291" s="81" t="s">
        <v>686</v>
      </c>
      <c r="L291" s="73">
        <v>0.40547945205479452</v>
      </c>
    </row>
    <row r="292" spans="1:12" x14ac:dyDescent="0.35">
      <c r="A292" s="23" t="s">
        <v>655</v>
      </c>
      <c r="B292" s="23" t="s">
        <v>108</v>
      </c>
      <c r="C292" s="13">
        <v>17.754456016921878</v>
      </c>
      <c r="D292" s="13">
        <v>340</v>
      </c>
      <c r="E292" s="13">
        <v>2.5314789170422549</v>
      </c>
      <c r="F292" s="13">
        <f t="shared" si="10"/>
        <v>9.2788071700003805E-2</v>
      </c>
      <c r="G292" s="13">
        <v>12</v>
      </c>
      <c r="H292" s="13">
        <v>1.0791812460476249</v>
      </c>
      <c r="I292" s="13">
        <f t="shared" si="9"/>
        <v>-1.5076793272746312</v>
      </c>
      <c r="J292" s="72">
        <v>6.3726027397260276</v>
      </c>
      <c r="K292" s="81" t="s">
        <v>686</v>
      </c>
      <c r="L292" s="73">
        <v>0.43948984411903641</v>
      </c>
    </row>
    <row r="293" spans="1:12" x14ac:dyDescent="0.35">
      <c r="A293" s="23">
        <v>1008</v>
      </c>
      <c r="B293" s="23" t="s">
        <v>108</v>
      </c>
      <c r="C293" s="13">
        <v>19.077719625312103</v>
      </c>
      <c r="D293" s="13">
        <v>418</v>
      </c>
      <c r="E293" s="13">
        <v>2.621176281775035</v>
      </c>
      <c r="F293" s="13">
        <f t="shared" si="10"/>
        <v>0.18248543643278392</v>
      </c>
      <c r="G293" s="13">
        <v>12</v>
      </c>
      <c r="H293" s="13">
        <v>1.0791812460476249</v>
      </c>
      <c r="I293" s="13">
        <f t="shared" si="9"/>
        <v>-1.5076793272746312</v>
      </c>
      <c r="J293" s="72">
        <v>2.1780821917808217</v>
      </c>
      <c r="K293" s="81" t="s">
        <v>687</v>
      </c>
      <c r="L293" s="73">
        <v>0.1502125649504015</v>
      </c>
    </row>
    <row r="294" spans="1:12" x14ac:dyDescent="0.35">
      <c r="A294" s="23" t="s">
        <v>656</v>
      </c>
      <c r="B294" s="23" t="s">
        <v>108</v>
      </c>
      <c r="C294" s="13">
        <v>20.666864265727046</v>
      </c>
      <c r="D294" s="13">
        <v>330</v>
      </c>
      <c r="E294" s="13">
        <v>2.5185139398778875</v>
      </c>
      <c r="F294" s="13">
        <f t="shared" si="10"/>
        <v>7.9823094535636407E-2</v>
      </c>
      <c r="G294" s="13">
        <v>12</v>
      </c>
      <c r="H294" s="13">
        <v>1.0791812460476249</v>
      </c>
      <c r="I294" s="13">
        <f t="shared" si="9"/>
        <v>-1.5076793272746312</v>
      </c>
      <c r="J294" s="72">
        <v>4.2027397260273975</v>
      </c>
      <c r="K294" s="81" t="s">
        <v>686</v>
      </c>
      <c r="L294" s="73">
        <v>0.28984411903637225</v>
      </c>
    </row>
    <row r="295" spans="1:12" x14ac:dyDescent="0.35">
      <c r="A295" s="23" t="s">
        <v>657</v>
      </c>
      <c r="B295" s="23" t="s">
        <v>108</v>
      </c>
      <c r="C295" s="13">
        <v>25.931907075380174</v>
      </c>
      <c r="D295" s="13">
        <v>396</v>
      </c>
      <c r="E295" s="13">
        <v>2.5976951859255122</v>
      </c>
      <c r="F295" s="13">
        <f t="shared" si="10"/>
        <v>0.15900434058326107</v>
      </c>
      <c r="G295" s="13">
        <v>12</v>
      </c>
      <c r="H295" s="13">
        <v>1.0791812460476249</v>
      </c>
      <c r="I295" s="13">
        <f t="shared" si="9"/>
        <v>-1.5076793272746312</v>
      </c>
      <c r="J295" s="72">
        <v>6.2849315068493148</v>
      </c>
      <c r="K295" s="81" t="s">
        <v>687</v>
      </c>
      <c r="L295" s="73">
        <v>0.43344355219650449</v>
      </c>
    </row>
    <row r="296" spans="1:12" x14ac:dyDescent="0.35">
      <c r="A296" s="23" t="s">
        <v>658</v>
      </c>
      <c r="B296" s="23" t="s">
        <v>108</v>
      </c>
      <c r="C296" s="13">
        <v>20.28167019165862</v>
      </c>
      <c r="D296" s="13">
        <v>345</v>
      </c>
      <c r="E296" s="13">
        <v>2.537819095073274</v>
      </c>
      <c r="F296" s="13">
        <f t="shared" si="10"/>
        <v>9.9128249731022855E-2</v>
      </c>
      <c r="G296" s="13">
        <v>12</v>
      </c>
      <c r="H296" s="13">
        <v>1.0791812460476249</v>
      </c>
      <c r="I296" s="13">
        <f t="shared" si="9"/>
        <v>-1.5076793272746312</v>
      </c>
      <c r="J296" s="72">
        <v>4.1780821917808222</v>
      </c>
      <c r="K296" s="81" t="s">
        <v>686</v>
      </c>
      <c r="L296" s="73">
        <v>0.28814359943316015</v>
      </c>
    </row>
    <row r="297" spans="1:12" x14ac:dyDescent="0.35">
      <c r="A297" s="23" t="s">
        <v>659</v>
      </c>
      <c r="B297" s="23" t="s">
        <v>108</v>
      </c>
      <c r="C297" s="13">
        <v>16.781776122103036</v>
      </c>
      <c r="D297" s="13">
        <v>300</v>
      </c>
      <c r="E297" s="13">
        <v>2.4771212547196626</v>
      </c>
      <c r="F297" s="13">
        <f t="shared" si="10"/>
        <v>3.843040937741149E-2</v>
      </c>
      <c r="G297" s="13">
        <v>12</v>
      </c>
      <c r="H297" s="13">
        <v>1.0791812460476249</v>
      </c>
      <c r="I297" s="13">
        <f t="shared" si="9"/>
        <v>-1.5076793272746312</v>
      </c>
      <c r="J297" s="72">
        <v>4.2986301369863016</v>
      </c>
      <c r="K297" s="81" t="s">
        <v>686</v>
      </c>
      <c r="L297" s="73">
        <v>0.29645725082664148</v>
      </c>
    </row>
    <row r="298" spans="1:12" x14ac:dyDescent="0.35">
      <c r="A298" s="23" t="s">
        <v>660</v>
      </c>
      <c r="B298" s="23" t="s">
        <v>108</v>
      </c>
      <c r="C298" s="13">
        <v>23.09152110770383</v>
      </c>
      <c r="D298" s="13">
        <v>369</v>
      </c>
      <c r="E298" s="13">
        <v>2.5670263661590602</v>
      </c>
      <c r="F298" s="13">
        <f t="shared" si="10"/>
        <v>0.1283355208168091</v>
      </c>
      <c r="G298" s="13">
        <v>12</v>
      </c>
      <c r="H298" s="13">
        <v>1.0791812460476249</v>
      </c>
      <c r="I298" s="13">
        <f t="shared" si="9"/>
        <v>-1.5076793272746312</v>
      </c>
      <c r="J298" s="72">
        <v>4.1945205479452055</v>
      </c>
      <c r="K298" s="81" t="s">
        <v>686</v>
      </c>
      <c r="L298" s="73">
        <v>0.28927727916863488</v>
      </c>
    </row>
    <row r="299" spans="1:12" x14ac:dyDescent="0.35">
      <c r="A299" s="23" t="s">
        <v>661</v>
      </c>
      <c r="B299" s="23" t="s">
        <v>108</v>
      </c>
      <c r="C299" s="13">
        <v>15.544038514095332</v>
      </c>
      <c r="D299" s="13">
        <v>346</v>
      </c>
      <c r="E299" s="13">
        <v>2.5390760987927767</v>
      </c>
      <c r="F299" s="13">
        <f t="shared" si="10"/>
        <v>0.10038525345052562</v>
      </c>
      <c r="G299" s="13">
        <v>12</v>
      </c>
      <c r="H299" s="13">
        <v>1.0791812460476249</v>
      </c>
      <c r="I299" s="13">
        <f t="shared" si="9"/>
        <v>-1.5076793272746312</v>
      </c>
      <c r="J299" s="72">
        <v>4.3013698630136989</v>
      </c>
      <c r="K299" s="81" t="s">
        <v>687</v>
      </c>
      <c r="L299" s="73">
        <v>0.29664619744922061</v>
      </c>
    </row>
    <row r="300" spans="1:12" x14ac:dyDescent="0.35">
      <c r="A300" s="23" t="s">
        <v>662</v>
      </c>
      <c r="B300" s="23" t="s">
        <v>108</v>
      </c>
      <c r="C300" s="13">
        <v>24.409396924791363</v>
      </c>
      <c r="D300" s="13">
        <v>374</v>
      </c>
      <c r="E300" s="13">
        <v>2.5728716022004803</v>
      </c>
      <c r="F300" s="13">
        <f t="shared" si="10"/>
        <v>0.13418075685822917</v>
      </c>
      <c r="G300" s="13">
        <v>12</v>
      </c>
      <c r="H300" s="13">
        <v>1.0791812460476249</v>
      </c>
      <c r="I300" s="13">
        <f t="shared" si="9"/>
        <v>-1.5076793272746312</v>
      </c>
      <c r="J300" s="72">
        <v>4.2904109589041095</v>
      </c>
      <c r="K300" s="81" t="s">
        <v>686</v>
      </c>
      <c r="L300" s="73">
        <v>0.29589041095890412</v>
      </c>
    </row>
    <row r="301" spans="1:12" x14ac:dyDescent="0.35">
      <c r="A301" s="23" t="s">
        <v>663</v>
      </c>
      <c r="B301" s="23" t="s">
        <v>108</v>
      </c>
      <c r="C301" s="13">
        <v>19.506198674564306</v>
      </c>
      <c r="D301" s="13">
        <v>333</v>
      </c>
      <c r="E301" s="13">
        <v>2.5224442335063197</v>
      </c>
      <c r="F301" s="13">
        <f t="shared" si="10"/>
        <v>8.3753388164068632E-2</v>
      </c>
      <c r="G301" s="13">
        <v>12</v>
      </c>
      <c r="H301" s="13">
        <v>1.0791812460476249</v>
      </c>
      <c r="I301" s="13">
        <f t="shared" si="9"/>
        <v>-1.5076793272746312</v>
      </c>
      <c r="J301" s="72">
        <v>5.8767123287671232</v>
      </c>
      <c r="K301" s="81" t="s">
        <v>687</v>
      </c>
      <c r="L301" s="73">
        <v>0.4052905054322154</v>
      </c>
    </row>
    <row r="302" spans="1:12" x14ac:dyDescent="0.35">
      <c r="A302" s="23" t="s">
        <v>664</v>
      </c>
      <c r="B302" s="23" t="s">
        <v>108</v>
      </c>
      <c r="C302" s="13">
        <v>25.587654888173645</v>
      </c>
      <c r="D302" s="13">
        <v>345</v>
      </c>
      <c r="E302" s="13">
        <v>2.537819095073274</v>
      </c>
      <c r="F302" s="13">
        <f t="shared" si="10"/>
        <v>9.9128249731022855E-2</v>
      </c>
      <c r="G302" s="13">
        <v>12</v>
      </c>
      <c r="H302" s="13">
        <v>1.0791812460476249</v>
      </c>
      <c r="I302" s="13">
        <f t="shared" si="9"/>
        <v>-1.5076793272746312</v>
      </c>
      <c r="J302" s="72">
        <v>4.2904109589041095</v>
      </c>
      <c r="K302" s="81" t="s">
        <v>687</v>
      </c>
      <c r="L302" s="73">
        <v>0.29589041095890412</v>
      </c>
    </row>
    <row r="303" spans="1:12" x14ac:dyDescent="0.35">
      <c r="A303" s="23" t="s">
        <v>665</v>
      </c>
      <c r="B303" s="23" t="s">
        <v>108</v>
      </c>
      <c r="C303" s="13">
        <v>22.627793288166089</v>
      </c>
      <c r="D303" s="13">
        <v>423</v>
      </c>
      <c r="E303" s="13">
        <v>2.6263403673750423</v>
      </c>
      <c r="F303" s="13">
        <f t="shared" si="10"/>
        <v>0.18764952203279117</v>
      </c>
      <c r="G303" s="13">
        <v>12</v>
      </c>
      <c r="H303" s="13">
        <v>1.0791812460476249</v>
      </c>
      <c r="I303" s="13">
        <f t="shared" si="9"/>
        <v>-1.5076793272746312</v>
      </c>
      <c r="J303" s="72">
        <v>4.1890410958904107</v>
      </c>
      <c r="K303" s="81" t="s">
        <v>687</v>
      </c>
      <c r="L303" s="73">
        <v>0.28889938592347658</v>
      </c>
    </row>
    <row r="304" spans="1:12" x14ac:dyDescent="0.35">
      <c r="A304" s="23" t="s">
        <v>666</v>
      </c>
      <c r="B304" s="23" t="s">
        <v>108</v>
      </c>
      <c r="C304" s="13">
        <v>0</v>
      </c>
      <c r="D304" s="13">
        <v>393</v>
      </c>
      <c r="E304" s="13">
        <v>2.5943925503754266</v>
      </c>
      <c r="F304" s="13">
        <f t="shared" si="10"/>
        <v>0.15570170503317549</v>
      </c>
      <c r="G304" s="13">
        <v>12</v>
      </c>
      <c r="H304" s="13">
        <v>1.0791812460476249</v>
      </c>
      <c r="I304" s="13">
        <f t="shared" si="9"/>
        <v>-1.5076793272746312</v>
      </c>
      <c r="J304" s="72">
        <v>6.2739726027397262</v>
      </c>
      <c r="K304" s="81" t="s">
        <v>687</v>
      </c>
      <c r="L304" s="73">
        <v>0.432687765706188</v>
      </c>
    </row>
    <row r="305" spans="1:12" x14ac:dyDescent="0.35">
      <c r="A305" s="23">
        <v>102</v>
      </c>
      <c r="B305" s="23" t="s">
        <v>108</v>
      </c>
      <c r="C305" s="13">
        <v>16.961401201826025</v>
      </c>
      <c r="D305" s="13">
        <v>359</v>
      </c>
      <c r="E305" s="13">
        <v>2.5550944485783194</v>
      </c>
      <c r="F305" s="13">
        <f t="shared" si="10"/>
        <v>0.11640360323606824</v>
      </c>
      <c r="G305" s="13">
        <v>12</v>
      </c>
      <c r="H305" s="13">
        <v>1.0791812460476249</v>
      </c>
      <c r="I305" s="13">
        <f t="shared" si="9"/>
        <v>-1.5076793272746312</v>
      </c>
      <c r="K305" s="81" t="s">
        <v>686</v>
      </c>
    </row>
    <row r="306" spans="1:12" x14ac:dyDescent="0.35">
      <c r="A306" s="23">
        <v>147</v>
      </c>
      <c r="B306" s="23" t="s">
        <v>108</v>
      </c>
      <c r="C306" s="13">
        <v>0</v>
      </c>
      <c r="D306" s="13">
        <v>312</v>
      </c>
      <c r="E306" s="13">
        <v>2.4941545940184429</v>
      </c>
      <c r="F306" s="13">
        <f t="shared" si="10"/>
        <v>5.5463748676191749E-2</v>
      </c>
      <c r="G306" s="13">
        <v>12</v>
      </c>
      <c r="H306" s="13">
        <v>1.0791812460476249</v>
      </c>
      <c r="I306" s="13">
        <f t="shared" si="9"/>
        <v>-1.5076793272746312</v>
      </c>
      <c r="J306" s="72">
        <v>2.9643835616438357</v>
      </c>
      <c r="K306" s="81" t="s">
        <v>687</v>
      </c>
      <c r="L306" s="73">
        <v>0.20444024563060936</v>
      </c>
    </row>
    <row r="307" spans="1:12" x14ac:dyDescent="0.35">
      <c r="A307" s="23">
        <v>840</v>
      </c>
      <c r="B307" s="23" t="s">
        <v>108</v>
      </c>
      <c r="C307" s="13">
        <v>0</v>
      </c>
      <c r="D307" s="13">
        <v>356</v>
      </c>
      <c r="E307" s="13">
        <v>2.5514499979728753</v>
      </c>
      <c r="F307" s="13">
        <f t="shared" si="10"/>
        <v>0.11275915263062419</v>
      </c>
      <c r="G307" s="13">
        <v>12</v>
      </c>
      <c r="H307" s="13">
        <v>1.0791812460476249</v>
      </c>
      <c r="I307" s="13">
        <f t="shared" si="9"/>
        <v>-1.5076793272746312</v>
      </c>
      <c r="J307" s="72">
        <v>3.7561643835616438</v>
      </c>
      <c r="K307" s="81" t="s">
        <v>687</v>
      </c>
      <c r="L307" s="73">
        <v>0.25904581955597544</v>
      </c>
    </row>
    <row r="308" spans="1:12" x14ac:dyDescent="0.35">
      <c r="A308" s="23" t="s">
        <v>667</v>
      </c>
      <c r="B308" s="23" t="s">
        <v>108</v>
      </c>
      <c r="C308" s="13">
        <v>0</v>
      </c>
      <c r="D308" s="13">
        <v>309</v>
      </c>
      <c r="E308" s="13">
        <v>2.4899584794248346</v>
      </c>
      <c r="F308" s="13">
        <f t="shared" si="10"/>
        <v>5.1267634082583502E-2</v>
      </c>
      <c r="G308" s="13">
        <v>12</v>
      </c>
      <c r="H308" s="13">
        <v>1.0791812460476249</v>
      </c>
      <c r="I308" s="13">
        <f t="shared" si="9"/>
        <v>-1.5076793272746312</v>
      </c>
      <c r="K308" s="81" t="s">
        <v>686</v>
      </c>
    </row>
    <row r="309" spans="1:12" x14ac:dyDescent="0.35">
      <c r="A309" s="23">
        <v>1052</v>
      </c>
      <c r="B309" s="23" t="s">
        <v>108</v>
      </c>
      <c r="C309" s="13">
        <v>21.313433112638304</v>
      </c>
      <c r="D309" s="13">
        <v>398</v>
      </c>
      <c r="E309" s="13">
        <v>2.5998830720736876</v>
      </c>
      <c r="F309" s="13">
        <f t="shared" si="10"/>
        <v>0.16119222673143652</v>
      </c>
      <c r="G309" s="13">
        <v>12</v>
      </c>
      <c r="H309" s="13">
        <v>1.0791812460476249</v>
      </c>
      <c r="I309" s="13">
        <f t="shared" si="9"/>
        <v>-1.5076793272746312</v>
      </c>
      <c r="J309" s="72">
        <v>2.1506849315068495</v>
      </c>
      <c r="K309" s="81" t="s">
        <v>687</v>
      </c>
      <c r="L309" s="73">
        <v>0.1483230987246103</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A719-EA4B-4DE2-A0F6-B7F8C7C746F2}">
  <dimension ref="A1:E89"/>
  <sheetViews>
    <sheetView workbookViewId="0">
      <pane ySplit="1" topLeftCell="A2" activePane="bottomLeft" state="frozen"/>
      <selection pane="bottomLeft" activeCell="B1" sqref="B1:B1048576"/>
    </sheetView>
  </sheetViews>
  <sheetFormatPr baseColWidth="10" defaultRowHeight="14.5" x14ac:dyDescent="0.35"/>
  <cols>
    <col min="1" max="1" width="25.7265625" style="3" bestFit="1" customWidth="1"/>
    <col min="2" max="2" width="25.7265625" customWidth="1"/>
    <col min="3" max="3" width="25.7265625" style="3" bestFit="1" customWidth="1"/>
    <col min="4" max="4" width="25.1796875" style="23" customWidth="1"/>
    <col min="5" max="5" width="25.7265625" customWidth="1"/>
  </cols>
  <sheetData>
    <row r="1" spans="1:5" ht="15" thickBot="1" x14ac:dyDescent="0.4">
      <c r="A1" s="63" t="s">
        <v>699</v>
      </c>
      <c r="B1" s="67" t="s">
        <v>681</v>
      </c>
      <c r="C1" s="89" t="s">
        <v>716</v>
      </c>
      <c r="D1" s="67" t="s">
        <v>697</v>
      </c>
      <c r="E1" s="66" t="s">
        <v>682</v>
      </c>
    </row>
    <row r="2" spans="1:5" x14ac:dyDescent="0.35">
      <c r="A2" s="3" t="s">
        <v>20</v>
      </c>
      <c r="B2" t="s">
        <v>20</v>
      </c>
      <c r="C2" s="3" t="s">
        <v>20</v>
      </c>
      <c r="D2" t="s">
        <v>20</v>
      </c>
      <c r="E2" t="s">
        <v>20</v>
      </c>
    </row>
    <row r="3" spans="1:5" x14ac:dyDescent="0.35">
      <c r="A3" s="3" t="s">
        <v>22</v>
      </c>
      <c r="B3" t="s">
        <v>23</v>
      </c>
      <c r="C3" s="3" t="s">
        <v>22</v>
      </c>
      <c r="D3" t="s">
        <v>27</v>
      </c>
      <c r="E3" t="s">
        <v>23</v>
      </c>
    </row>
    <row r="4" spans="1:5" x14ac:dyDescent="0.35">
      <c r="A4" s="3" t="s">
        <v>23</v>
      </c>
      <c r="B4" t="s">
        <v>27</v>
      </c>
      <c r="C4" s="3" t="s">
        <v>25</v>
      </c>
      <c r="D4" t="s">
        <v>28</v>
      </c>
      <c r="E4" t="s">
        <v>27</v>
      </c>
    </row>
    <row r="5" spans="1:5" x14ac:dyDescent="0.35">
      <c r="A5" s="3" t="s">
        <v>25</v>
      </c>
      <c r="B5" t="s">
        <v>28</v>
      </c>
      <c r="C5" s="3" t="s">
        <v>27</v>
      </c>
      <c r="D5" t="s">
        <v>30</v>
      </c>
      <c r="E5" t="s">
        <v>28</v>
      </c>
    </row>
    <row r="6" spans="1:5" x14ac:dyDescent="0.35">
      <c r="A6" s="3" t="s">
        <v>27</v>
      </c>
      <c r="B6" t="s">
        <v>30</v>
      </c>
      <c r="C6" s="3" t="s">
        <v>28</v>
      </c>
      <c r="D6" t="s">
        <v>31</v>
      </c>
      <c r="E6" t="s">
        <v>30</v>
      </c>
    </row>
    <row r="7" spans="1:5" x14ac:dyDescent="0.35">
      <c r="A7" s="3" t="s">
        <v>28</v>
      </c>
      <c r="B7" t="s">
        <v>31</v>
      </c>
      <c r="C7" s="3" t="s">
        <v>29</v>
      </c>
      <c r="D7" t="s">
        <v>32</v>
      </c>
      <c r="E7" t="s">
        <v>31</v>
      </c>
    </row>
    <row r="8" spans="1:5" x14ac:dyDescent="0.35">
      <c r="A8" s="3" t="s">
        <v>29</v>
      </c>
      <c r="B8" t="s">
        <v>32</v>
      </c>
      <c r="C8" s="3" t="s">
        <v>30</v>
      </c>
      <c r="D8" t="s">
        <v>34</v>
      </c>
      <c r="E8" t="s">
        <v>32</v>
      </c>
    </row>
    <row r="9" spans="1:5" x14ac:dyDescent="0.35">
      <c r="A9" s="3" t="s">
        <v>30</v>
      </c>
      <c r="B9" t="s">
        <v>33</v>
      </c>
      <c r="C9" s="3" t="s">
        <v>31</v>
      </c>
      <c r="D9" t="s">
        <v>35</v>
      </c>
      <c r="E9" t="s">
        <v>33</v>
      </c>
    </row>
    <row r="10" spans="1:5" x14ac:dyDescent="0.35">
      <c r="A10" s="3" t="s">
        <v>31</v>
      </c>
      <c r="B10" t="s">
        <v>34</v>
      </c>
      <c r="C10" s="3" t="s">
        <v>32</v>
      </c>
      <c r="D10" t="s">
        <v>36</v>
      </c>
      <c r="E10" t="s">
        <v>34</v>
      </c>
    </row>
    <row r="11" spans="1:5" x14ac:dyDescent="0.35">
      <c r="A11" s="3" t="s">
        <v>32</v>
      </c>
      <c r="B11" t="s">
        <v>35</v>
      </c>
      <c r="C11" s="3" t="s">
        <v>34</v>
      </c>
      <c r="D11" t="s">
        <v>37</v>
      </c>
      <c r="E11" t="s">
        <v>36</v>
      </c>
    </row>
    <row r="12" spans="1:5" x14ac:dyDescent="0.35">
      <c r="A12" s="3" t="s">
        <v>33</v>
      </c>
      <c r="B12" t="s">
        <v>36</v>
      </c>
      <c r="C12" s="3" t="s">
        <v>35</v>
      </c>
      <c r="D12" t="s">
        <v>39</v>
      </c>
      <c r="E12" t="s">
        <v>37</v>
      </c>
    </row>
    <row r="13" spans="1:5" x14ac:dyDescent="0.35">
      <c r="A13" s="3" t="s">
        <v>34</v>
      </c>
      <c r="B13" t="s">
        <v>37</v>
      </c>
      <c r="C13" s="3" t="s">
        <v>36</v>
      </c>
      <c r="D13" t="s">
        <v>40</v>
      </c>
      <c r="E13" t="s">
        <v>39</v>
      </c>
    </row>
    <row r="14" spans="1:5" x14ac:dyDescent="0.35">
      <c r="A14" s="3" t="s">
        <v>35</v>
      </c>
      <c r="B14" t="s">
        <v>39</v>
      </c>
      <c r="C14" s="3" t="s">
        <v>37</v>
      </c>
      <c r="D14" t="s">
        <v>43</v>
      </c>
      <c r="E14" t="s">
        <v>40</v>
      </c>
    </row>
    <row r="15" spans="1:5" x14ac:dyDescent="0.35">
      <c r="A15" s="3" t="s">
        <v>36</v>
      </c>
      <c r="B15" t="s">
        <v>40</v>
      </c>
      <c r="C15" s="3" t="s">
        <v>39</v>
      </c>
      <c r="D15" t="s">
        <v>47</v>
      </c>
      <c r="E15" t="s">
        <v>41</v>
      </c>
    </row>
    <row r="16" spans="1:5" x14ac:dyDescent="0.35">
      <c r="A16" s="3" t="s">
        <v>37</v>
      </c>
      <c r="B16" t="s">
        <v>41</v>
      </c>
      <c r="C16" s="3" t="s">
        <v>40</v>
      </c>
      <c r="D16" t="s">
        <v>48</v>
      </c>
      <c r="E16" t="s">
        <v>44</v>
      </c>
    </row>
    <row r="17" spans="1:5" x14ac:dyDescent="0.35">
      <c r="A17" s="3" t="s">
        <v>39</v>
      </c>
      <c r="B17" t="s">
        <v>43</v>
      </c>
      <c r="C17" s="3" t="s">
        <v>43</v>
      </c>
      <c r="D17" t="s">
        <v>50</v>
      </c>
      <c r="E17" t="s">
        <v>45</v>
      </c>
    </row>
    <row r="18" spans="1:5" x14ac:dyDescent="0.35">
      <c r="A18" s="3" t="s">
        <v>40</v>
      </c>
      <c r="B18" t="s">
        <v>44</v>
      </c>
      <c r="C18" s="3" t="s">
        <v>47</v>
      </c>
      <c r="D18" t="s">
        <v>51</v>
      </c>
      <c r="E18" t="s">
        <v>49</v>
      </c>
    </row>
    <row r="19" spans="1:5" x14ac:dyDescent="0.35">
      <c r="A19" s="3" t="s">
        <v>41</v>
      </c>
      <c r="B19" t="s">
        <v>45</v>
      </c>
      <c r="C19" s="3" t="s">
        <v>48</v>
      </c>
      <c r="D19" t="s">
        <v>52</v>
      </c>
      <c r="E19" t="s">
        <v>50</v>
      </c>
    </row>
    <row r="20" spans="1:5" x14ac:dyDescent="0.35">
      <c r="A20" s="3" t="s">
        <v>43</v>
      </c>
      <c r="B20" t="s">
        <v>47</v>
      </c>
      <c r="C20" s="3" t="s">
        <v>50</v>
      </c>
      <c r="D20" t="s">
        <v>53</v>
      </c>
      <c r="E20" t="s">
        <v>51</v>
      </c>
    </row>
    <row r="21" spans="1:5" x14ac:dyDescent="0.35">
      <c r="A21" s="3" t="s">
        <v>44</v>
      </c>
      <c r="B21" t="s">
        <v>48</v>
      </c>
      <c r="C21" s="3" t="s">
        <v>51</v>
      </c>
      <c r="D21" t="s">
        <v>55</v>
      </c>
      <c r="E21" t="s">
        <v>55</v>
      </c>
    </row>
    <row r="22" spans="1:5" x14ac:dyDescent="0.35">
      <c r="A22" s="3" t="s">
        <v>45</v>
      </c>
      <c r="B22" t="s">
        <v>49</v>
      </c>
      <c r="C22" s="3" t="s">
        <v>52</v>
      </c>
      <c r="D22" t="s">
        <v>56</v>
      </c>
      <c r="E22" t="s">
        <v>58</v>
      </c>
    </row>
    <row r="23" spans="1:5" x14ac:dyDescent="0.35">
      <c r="A23" s="3" t="s">
        <v>46</v>
      </c>
      <c r="B23" t="s">
        <v>50</v>
      </c>
      <c r="C23" s="3" t="s">
        <v>53</v>
      </c>
      <c r="D23" t="s">
        <v>57</v>
      </c>
      <c r="E23" t="s">
        <v>60</v>
      </c>
    </row>
    <row r="24" spans="1:5" x14ac:dyDescent="0.35">
      <c r="A24" s="3" t="s">
        <v>47</v>
      </c>
      <c r="B24" t="s">
        <v>51</v>
      </c>
      <c r="C24" s="3" t="s">
        <v>54</v>
      </c>
      <c r="D24" t="s">
        <v>58</v>
      </c>
      <c r="E24" t="s">
        <v>62</v>
      </c>
    </row>
    <row r="25" spans="1:5" x14ac:dyDescent="0.35">
      <c r="A25" s="3" t="s">
        <v>48</v>
      </c>
      <c r="B25" t="s">
        <v>52</v>
      </c>
      <c r="C25" s="3" t="s">
        <v>55</v>
      </c>
      <c r="D25" t="s">
        <v>61</v>
      </c>
      <c r="E25" t="s">
        <v>66</v>
      </c>
    </row>
    <row r="26" spans="1:5" x14ac:dyDescent="0.35">
      <c r="A26" s="3" t="s">
        <v>49</v>
      </c>
      <c r="B26" t="s">
        <v>53</v>
      </c>
      <c r="C26" s="3" t="s">
        <v>56</v>
      </c>
      <c r="D26" t="s">
        <v>62</v>
      </c>
      <c r="E26" t="s">
        <v>67</v>
      </c>
    </row>
    <row r="27" spans="1:5" x14ac:dyDescent="0.35">
      <c r="A27" s="3" t="s">
        <v>50</v>
      </c>
      <c r="B27" t="s">
        <v>55</v>
      </c>
      <c r="C27" s="3" t="s">
        <v>57</v>
      </c>
      <c r="D27" t="s">
        <v>64</v>
      </c>
      <c r="E27" t="s">
        <v>68</v>
      </c>
    </row>
    <row r="28" spans="1:5" x14ac:dyDescent="0.35">
      <c r="A28" s="3" t="s">
        <v>51</v>
      </c>
      <c r="B28" t="s">
        <v>56</v>
      </c>
      <c r="C28" s="3" t="s">
        <v>58</v>
      </c>
      <c r="D28" t="s">
        <v>65</v>
      </c>
      <c r="E28" t="s">
        <v>70</v>
      </c>
    </row>
    <row r="29" spans="1:5" x14ac:dyDescent="0.35">
      <c r="A29" s="3" t="s">
        <v>52</v>
      </c>
      <c r="B29" t="s">
        <v>57</v>
      </c>
      <c r="C29" s="3" t="s">
        <v>61</v>
      </c>
      <c r="D29" t="s">
        <v>66</v>
      </c>
      <c r="E29" t="s">
        <v>71</v>
      </c>
    </row>
    <row r="30" spans="1:5" x14ac:dyDescent="0.35">
      <c r="A30" s="3" t="s">
        <v>53</v>
      </c>
      <c r="B30" t="s">
        <v>58</v>
      </c>
      <c r="C30" s="3" t="s">
        <v>62</v>
      </c>
      <c r="D30" t="s">
        <v>67</v>
      </c>
      <c r="E30" t="s">
        <v>72</v>
      </c>
    </row>
    <row r="31" spans="1:5" x14ac:dyDescent="0.35">
      <c r="A31" s="3" t="s">
        <v>54</v>
      </c>
      <c r="B31" t="s">
        <v>59</v>
      </c>
      <c r="C31" s="3" t="s">
        <v>64</v>
      </c>
      <c r="D31" t="s">
        <v>71</v>
      </c>
      <c r="E31" t="s">
        <v>75</v>
      </c>
    </row>
    <row r="32" spans="1:5" x14ac:dyDescent="0.35">
      <c r="A32" s="3" t="s">
        <v>55</v>
      </c>
      <c r="B32" t="s">
        <v>60</v>
      </c>
      <c r="C32" s="3" t="s">
        <v>65</v>
      </c>
      <c r="D32" t="s">
        <v>72</v>
      </c>
      <c r="E32" t="s">
        <v>79</v>
      </c>
    </row>
    <row r="33" spans="1:5" x14ac:dyDescent="0.35">
      <c r="A33" s="3" t="s">
        <v>56</v>
      </c>
      <c r="B33" t="s">
        <v>61</v>
      </c>
      <c r="C33" s="3" t="s">
        <v>66</v>
      </c>
      <c r="D33" t="s">
        <v>73</v>
      </c>
      <c r="E33" t="s">
        <v>700</v>
      </c>
    </row>
    <row r="34" spans="1:5" x14ac:dyDescent="0.35">
      <c r="A34" s="3" t="s">
        <v>57</v>
      </c>
      <c r="B34" t="s">
        <v>62</v>
      </c>
      <c r="C34" s="3" t="s">
        <v>67</v>
      </c>
      <c r="D34" t="s">
        <v>74</v>
      </c>
      <c r="E34" t="s">
        <v>83</v>
      </c>
    </row>
    <row r="35" spans="1:5" x14ac:dyDescent="0.35">
      <c r="A35" s="3" t="s">
        <v>58</v>
      </c>
      <c r="B35" t="s">
        <v>64</v>
      </c>
      <c r="C35" s="3" t="s">
        <v>71</v>
      </c>
      <c r="D35" t="s">
        <v>75</v>
      </c>
      <c r="E35" t="s">
        <v>84</v>
      </c>
    </row>
    <row r="36" spans="1:5" x14ac:dyDescent="0.35">
      <c r="A36" s="3" t="s">
        <v>59</v>
      </c>
      <c r="B36" t="s">
        <v>65</v>
      </c>
      <c r="C36" s="3" t="s">
        <v>72</v>
      </c>
      <c r="D36" t="s">
        <v>77</v>
      </c>
      <c r="E36" t="s">
        <v>88</v>
      </c>
    </row>
    <row r="37" spans="1:5" x14ac:dyDescent="0.35">
      <c r="A37" s="3" t="s">
        <v>60</v>
      </c>
      <c r="B37" t="s">
        <v>66</v>
      </c>
      <c r="C37" s="3" t="s">
        <v>73</v>
      </c>
      <c r="D37" t="s">
        <v>78</v>
      </c>
      <c r="E37" t="s">
        <v>91</v>
      </c>
    </row>
    <row r="38" spans="1:5" x14ac:dyDescent="0.35">
      <c r="A38" s="3" t="s">
        <v>61</v>
      </c>
      <c r="B38" t="s">
        <v>67</v>
      </c>
      <c r="C38" s="3" t="s">
        <v>74</v>
      </c>
      <c r="D38" t="s">
        <v>79</v>
      </c>
      <c r="E38" t="s">
        <v>92</v>
      </c>
    </row>
    <row r="39" spans="1:5" x14ac:dyDescent="0.35">
      <c r="A39" s="3" t="s">
        <v>62</v>
      </c>
      <c r="B39" t="s">
        <v>68</v>
      </c>
      <c r="C39" s="3" t="s">
        <v>75</v>
      </c>
      <c r="D39" t="s">
        <v>700</v>
      </c>
      <c r="E39" t="s">
        <v>93</v>
      </c>
    </row>
    <row r="40" spans="1:5" x14ac:dyDescent="0.35">
      <c r="A40" s="3" t="s">
        <v>63</v>
      </c>
      <c r="B40" t="s">
        <v>69</v>
      </c>
      <c r="C40" s="3" t="s">
        <v>77</v>
      </c>
      <c r="D40" t="s">
        <v>82</v>
      </c>
      <c r="E40" t="s">
        <v>94</v>
      </c>
    </row>
    <row r="41" spans="1:5" x14ac:dyDescent="0.35">
      <c r="A41" s="3" t="s">
        <v>64</v>
      </c>
      <c r="B41" t="s">
        <v>70</v>
      </c>
      <c r="C41" s="3" t="s">
        <v>78</v>
      </c>
      <c r="D41" t="s">
        <v>84</v>
      </c>
      <c r="E41" t="s">
        <v>97</v>
      </c>
    </row>
    <row r="42" spans="1:5" x14ac:dyDescent="0.35">
      <c r="A42" s="3" t="s">
        <v>65</v>
      </c>
      <c r="B42" t="s">
        <v>71</v>
      </c>
      <c r="C42" s="3" t="s">
        <v>79</v>
      </c>
      <c r="D42" t="s">
        <v>86</v>
      </c>
      <c r="E42" t="s">
        <v>99</v>
      </c>
    </row>
    <row r="43" spans="1:5" x14ac:dyDescent="0.35">
      <c r="A43" s="3" t="s">
        <v>66</v>
      </c>
      <c r="B43" t="s">
        <v>72</v>
      </c>
      <c r="C43" s="3" t="s">
        <v>80</v>
      </c>
      <c r="D43" t="s">
        <v>87</v>
      </c>
      <c r="E43" t="s">
        <v>100</v>
      </c>
    </row>
    <row r="44" spans="1:5" x14ac:dyDescent="0.35">
      <c r="A44" s="3" t="s">
        <v>67</v>
      </c>
      <c r="B44" t="s">
        <v>73</v>
      </c>
      <c r="C44" s="3" t="s">
        <v>81</v>
      </c>
      <c r="D44" t="s">
        <v>88</v>
      </c>
      <c r="E44" t="s">
        <v>101</v>
      </c>
    </row>
    <row r="45" spans="1:5" x14ac:dyDescent="0.35">
      <c r="A45" s="3" t="s">
        <v>68</v>
      </c>
      <c r="B45" t="s">
        <v>74</v>
      </c>
      <c r="C45" s="3" t="s">
        <v>82</v>
      </c>
      <c r="D45" t="s">
        <v>91</v>
      </c>
      <c r="E45" t="s">
        <v>102</v>
      </c>
    </row>
    <row r="46" spans="1:5" x14ac:dyDescent="0.35">
      <c r="A46" s="3" t="s">
        <v>69</v>
      </c>
      <c r="B46" t="s">
        <v>75</v>
      </c>
      <c r="C46" s="3" t="s">
        <v>84</v>
      </c>
      <c r="D46" t="s">
        <v>92</v>
      </c>
      <c r="E46" t="s">
        <v>103</v>
      </c>
    </row>
    <row r="47" spans="1:5" x14ac:dyDescent="0.35">
      <c r="A47" s="3" t="s">
        <v>70</v>
      </c>
      <c r="B47" t="s">
        <v>76</v>
      </c>
      <c r="C47" s="3" t="s">
        <v>85</v>
      </c>
      <c r="D47" t="s">
        <v>93</v>
      </c>
      <c r="E47" t="s">
        <v>104</v>
      </c>
    </row>
    <row r="48" spans="1:5" x14ac:dyDescent="0.35">
      <c r="A48" s="3" t="s">
        <v>71</v>
      </c>
      <c r="B48" t="s">
        <v>77</v>
      </c>
      <c r="C48" s="3" t="s">
        <v>86</v>
      </c>
      <c r="D48" t="s">
        <v>94</v>
      </c>
      <c r="E48" t="s">
        <v>105</v>
      </c>
    </row>
    <row r="49" spans="1:5" x14ac:dyDescent="0.35">
      <c r="A49" s="3" t="s">
        <v>72</v>
      </c>
      <c r="B49" t="s">
        <v>78</v>
      </c>
      <c r="C49" s="3" t="s">
        <v>87</v>
      </c>
      <c r="D49" t="s">
        <v>97</v>
      </c>
      <c r="E49" t="s">
        <v>108</v>
      </c>
    </row>
    <row r="50" spans="1:5" x14ac:dyDescent="0.35">
      <c r="A50" s="3" t="s">
        <v>73</v>
      </c>
      <c r="B50" t="s">
        <v>79</v>
      </c>
      <c r="C50" s="3" t="s">
        <v>88</v>
      </c>
      <c r="D50" t="s">
        <v>99</v>
      </c>
      <c r="E50" t="s">
        <v>111</v>
      </c>
    </row>
    <row r="51" spans="1:5" x14ac:dyDescent="0.35">
      <c r="A51" s="3" t="s">
        <v>74</v>
      </c>
      <c r="B51" t="s">
        <v>700</v>
      </c>
      <c r="C51" s="3" t="s">
        <v>89</v>
      </c>
      <c r="D51" t="s">
        <v>101</v>
      </c>
    </row>
    <row r="52" spans="1:5" x14ac:dyDescent="0.35">
      <c r="A52" s="3" t="s">
        <v>75</v>
      </c>
      <c r="B52" t="s">
        <v>82</v>
      </c>
      <c r="C52" s="3" t="s">
        <v>91</v>
      </c>
      <c r="D52" t="s">
        <v>102</v>
      </c>
    </row>
    <row r="53" spans="1:5" x14ac:dyDescent="0.35">
      <c r="A53" s="3" t="s">
        <v>76</v>
      </c>
      <c r="B53" t="s">
        <v>83</v>
      </c>
      <c r="C53" s="3" t="s">
        <v>92</v>
      </c>
      <c r="D53" t="s">
        <v>103</v>
      </c>
    </row>
    <row r="54" spans="1:5" x14ac:dyDescent="0.35">
      <c r="A54" s="3" t="s">
        <v>77</v>
      </c>
      <c r="B54" t="s">
        <v>84</v>
      </c>
      <c r="C54" s="3" t="s">
        <v>93</v>
      </c>
      <c r="D54" t="s">
        <v>104</v>
      </c>
    </row>
    <row r="55" spans="1:5" x14ac:dyDescent="0.35">
      <c r="A55" s="3" t="s">
        <v>78</v>
      </c>
      <c r="B55" t="s">
        <v>86</v>
      </c>
      <c r="C55" s="3" t="s">
        <v>94</v>
      </c>
      <c r="D55" t="s">
        <v>105</v>
      </c>
    </row>
    <row r="56" spans="1:5" x14ac:dyDescent="0.35">
      <c r="A56" s="3" t="s">
        <v>79</v>
      </c>
      <c r="B56" t="s">
        <v>87</v>
      </c>
      <c r="C56" s="3" t="s">
        <v>97</v>
      </c>
      <c r="D56" t="s">
        <v>106</v>
      </c>
    </row>
    <row r="57" spans="1:5" x14ac:dyDescent="0.35">
      <c r="A57" s="3" t="s">
        <v>80</v>
      </c>
      <c r="B57" t="s">
        <v>88</v>
      </c>
      <c r="C57" s="3" t="s">
        <v>99</v>
      </c>
      <c r="D57" t="s">
        <v>107</v>
      </c>
    </row>
    <row r="58" spans="1:5" x14ac:dyDescent="0.35">
      <c r="A58" s="3" t="s">
        <v>81</v>
      </c>
      <c r="B58" t="s">
        <v>90</v>
      </c>
      <c r="C58" s="3" t="s">
        <v>101</v>
      </c>
      <c r="D58" t="s">
        <v>108</v>
      </c>
    </row>
    <row r="59" spans="1:5" x14ac:dyDescent="0.35">
      <c r="A59" s="3" t="s">
        <v>82</v>
      </c>
      <c r="B59" t="s">
        <v>91</v>
      </c>
      <c r="C59" s="3" t="s">
        <v>102</v>
      </c>
      <c r="D59" t="s">
        <v>111</v>
      </c>
    </row>
    <row r="60" spans="1:5" x14ac:dyDescent="0.35">
      <c r="A60" s="3" t="s">
        <v>83</v>
      </c>
      <c r="B60" t="s">
        <v>92</v>
      </c>
      <c r="C60" s="3" t="s">
        <v>103</v>
      </c>
    </row>
    <row r="61" spans="1:5" x14ac:dyDescent="0.35">
      <c r="A61" s="3" t="s">
        <v>84</v>
      </c>
      <c r="B61" t="s">
        <v>93</v>
      </c>
      <c r="C61" s="3" t="s">
        <v>104</v>
      </c>
    </row>
    <row r="62" spans="1:5" x14ac:dyDescent="0.35">
      <c r="A62" s="3" t="s">
        <v>85</v>
      </c>
      <c r="B62" t="s">
        <v>94</v>
      </c>
      <c r="C62" s="3" t="s">
        <v>105</v>
      </c>
    </row>
    <row r="63" spans="1:5" x14ac:dyDescent="0.35">
      <c r="A63" s="3" t="s">
        <v>86</v>
      </c>
      <c r="B63" t="s">
        <v>95</v>
      </c>
      <c r="C63" s="3" t="s">
        <v>106</v>
      </c>
    </row>
    <row r="64" spans="1:5" x14ac:dyDescent="0.35">
      <c r="A64" s="3" t="s">
        <v>87</v>
      </c>
      <c r="B64" t="s">
        <v>96</v>
      </c>
      <c r="C64" s="3" t="s">
        <v>107</v>
      </c>
    </row>
    <row r="65" spans="1:3" x14ac:dyDescent="0.35">
      <c r="A65" s="3" t="s">
        <v>88</v>
      </c>
      <c r="B65" t="s">
        <v>97</v>
      </c>
      <c r="C65" s="3" t="s">
        <v>108</v>
      </c>
    </row>
    <row r="66" spans="1:3" x14ac:dyDescent="0.35">
      <c r="A66" s="3" t="s">
        <v>89</v>
      </c>
      <c r="B66" t="s">
        <v>99</v>
      </c>
      <c r="C66" s="3" t="s">
        <v>111</v>
      </c>
    </row>
    <row r="67" spans="1:3" x14ac:dyDescent="0.35">
      <c r="A67" s="3" t="s">
        <v>90</v>
      </c>
      <c r="B67" t="s">
        <v>100</v>
      </c>
      <c r="C67" s="3" t="s">
        <v>700</v>
      </c>
    </row>
    <row r="68" spans="1:3" x14ac:dyDescent="0.35">
      <c r="A68" s="3" t="s">
        <v>91</v>
      </c>
      <c r="B68" t="s">
        <v>101</v>
      </c>
    </row>
    <row r="69" spans="1:3" x14ac:dyDescent="0.35">
      <c r="A69" s="3" t="s">
        <v>92</v>
      </c>
      <c r="B69" t="s">
        <v>102</v>
      </c>
    </row>
    <row r="70" spans="1:3" x14ac:dyDescent="0.35">
      <c r="A70" s="3" t="s">
        <v>93</v>
      </c>
      <c r="B70" t="s">
        <v>103</v>
      </c>
    </row>
    <row r="71" spans="1:3" x14ac:dyDescent="0.35">
      <c r="A71" s="3" t="s">
        <v>94</v>
      </c>
      <c r="B71" t="s">
        <v>104</v>
      </c>
    </row>
    <row r="72" spans="1:3" x14ac:dyDescent="0.35">
      <c r="A72" s="3" t="s">
        <v>95</v>
      </c>
      <c r="B72" t="s">
        <v>105</v>
      </c>
    </row>
    <row r="73" spans="1:3" x14ac:dyDescent="0.35">
      <c r="A73" s="3" t="s">
        <v>96</v>
      </c>
      <c r="B73" t="s">
        <v>106</v>
      </c>
    </row>
    <row r="74" spans="1:3" x14ac:dyDescent="0.35">
      <c r="A74" s="3" t="s">
        <v>97</v>
      </c>
      <c r="B74" t="s">
        <v>107</v>
      </c>
    </row>
    <row r="75" spans="1:3" x14ac:dyDescent="0.35">
      <c r="A75" s="3" t="s">
        <v>98</v>
      </c>
      <c r="B75" t="s">
        <v>108</v>
      </c>
    </row>
    <row r="76" spans="1:3" x14ac:dyDescent="0.35">
      <c r="A76" s="3" t="s">
        <v>99</v>
      </c>
      <c r="B76" t="s">
        <v>111</v>
      </c>
    </row>
    <row r="77" spans="1:3" x14ac:dyDescent="0.35">
      <c r="A77" s="3" t="s">
        <v>100</v>
      </c>
    </row>
    <row r="78" spans="1:3" x14ac:dyDescent="0.35">
      <c r="A78" s="3" t="s">
        <v>101</v>
      </c>
    </row>
    <row r="79" spans="1:3" x14ac:dyDescent="0.35">
      <c r="A79" s="3" t="s">
        <v>102</v>
      </c>
    </row>
    <row r="80" spans="1:3" x14ac:dyDescent="0.35">
      <c r="A80" s="3" t="s">
        <v>103</v>
      </c>
    </row>
    <row r="81" spans="1:1" x14ac:dyDescent="0.35">
      <c r="A81" s="3" t="s">
        <v>104</v>
      </c>
    </row>
    <row r="82" spans="1:1" x14ac:dyDescent="0.35">
      <c r="A82" s="3" t="s">
        <v>105</v>
      </c>
    </row>
    <row r="83" spans="1:1" x14ac:dyDescent="0.35">
      <c r="A83" s="3" t="s">
        <v>106</v>
      </c>
    </row>
    <row r="84" spans="1:1" x14ac:dyDescent="0.35">
      <c r="A84" s="3" t="s">
        <v>107</v>
      </c>
    </row>
    <row r="85" spans="1:1" x14ac:dyDescent="0.35">
      <c r="A85" s="4" t="s">
        <v>108</v>
      </c>
    </row>
    <row r="86" spans="1:1" x14ac:dyDescent="0.35">
      <c r="A86" s="3" t="s">
        <v>109</v>
      </c>
    </row>
    <row r="87" spans="1:1" x14ac:dyDescent="0.35">
      <c r="A87" s="3" t="s">
        <v>110</v>
      </c>
    </row>
    <row r="88" spans="1:1" x14ac:dyDescent="0.35">
      <c r="A88" s="3" t="s">
        <v>111</v>
      </c>
    </row>
    <row r="89" spans="1:1" x14ac:dyDescent="0.35">
      <c r="A89" s="3" t="s">
        <v>700</v>
      </c>
    </row>
  </sheetData>
  <conditionalFormatting sqref="A7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Metadata</vt:lpstr>
      <vt:lpstr>Data</vt:lpstr>
      <vt:lpstr>References</vt:lpstr>
      <vt:lpstr>Individual data</vt:lpstr>
      <vt:lpstr>Age+Sex</vt:lpstr>
      <vt:lpstr>Species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MOBO</dc:creator>
  <cp:lastModifiedBy>MOBO</cp:lastModifiedBy>
  <dcterms:created xsi:type="dcterms:W3CDTF">2015-06-05T18:19:34Z</dcterms:created>
  <dcterms:modified xsi:type="dcterms:W3CDTF">2025-01-14T17:11:24Z</dcterms:modified>
</cp:coreProperties>
</file>