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FSC_V2/bisc/usr/darnold/My Documents/Aida paper 2023/PFE3_Phlic paper/Version of record/"/>
    </mc:Choice>
  </mc:AlternateContent>
  <xr:revisionPtr revIDLastSave="0" documentId="13_ncr:1_{86CA5E55-BDC7-EB42-97CD-E8065262562F}" xr6:coauthVersionLast="47" xr6:coauthVersionMax="47" xr10:uidLastSave="{00000000-0000-0000-0000-000000000000}"/>
  <bookViews>
    <workbookView xWindow="60840" yWindow="5660" windowWidth="27640" windowHeight="16940" activeTab="2" xr2:uid="{1A1C5811-037D-1647-9D15-F233B2E5DB4E}"/>
  </bookViews>
  <sheets>
    <sheet name="Figure 6E" sheetId="1" r:id="rId1"/>
    <sheet name="Figure 6I" sheetId="2" r:id="rId2"/>
    <sheet name="Figure 6N" sheetId="3" r:id="rId3"/>
    <sheet name="Figure 6 figure supplement 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J19" i="4"/>
  <c r="J18" i="4"/>
  <c r="J17" i="4"/>
  <c r="J16" i="4"/>
  <c r="J15" i="4"/>
  <c r="J14" i="4"/>
  <c r="J13" i="4"/>
  <c r="J21" i="2" l="1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I24" i="2" s="1"/>
  <c r="I26" i="2" s="1"/>
  <c r="J24" i="1" l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J27" i="1" s="1"/>
  <c r="I13" i="1"/>
  <c r="I27" i="1" s="1"/>
</calcChain>
</file>

<file path=xl/sharedStrings.xml><?xml version="1.0" encoding="utf-8"?>
<sst xmlns="http://schemas.openxmlformats.org/spreadsheetml/2006/main" count="98" uniqueCount="85">
  <si>
    <t>CCR5ZF-tagRFP-G69-HT</t>
  </si>
  <si>
    <t xml:space="preserve">DHFR-HA-XIAP.RING </t>
  </si>
  <si>
    <t xml:space="preserve">100nM TH PEG for 4 hrs </t>
  </si>
  <si>
    <t>Date</t>
  </si>
  <si>
    <t xml:space="preserve">Construct: </t>
  </si>
  <si>
    <t xml:space="preserve">Neuron </t>
  </si>
  <si>
    <t>Gphn Total Day 0</t>
  </si>
  <si>
    <t>Gphn Avg Day 0</t>
  </si>
  <si>
    <t>gphn puncta 0</t>
  </si>
  <si>
    <t>Gphn Total 4hr</t>
  </si>
  <si>
    <t>Gphn avg 4hr</t>
  </si>
  <si>
    <t>gphn puncta 4hr</t>
  </si>
  <si>
    <t xml:space="preserve"> % change </t>
  </si>
  <si>
    <t xml:space="preserve"># puncta </t>
  </si>
  <si>
    <t>050123 D-iGFE3 Ch1N3</t>
  </si>
  <si>
    <t>050123 D-iGFE3 Ch1N4</t>
  </si>
  <si>
    <t>050123 D-iGFE3 Ch1N7</t>
  </si>
  <si>
    <t>050123 D-iGFE3 Ch1N8</t>
  </si>
  <si>
    <t>050123 D-iGFE3 Ch2N2</t>
  </si>
  <si>
    <t>050123 D-iGFE3 Ch2N3</t>
  </si>
  <si>
    <t>050123 D-iGFE3 Ch2N4</t>
  </si>
  <si>
    <t>050123 D-iGFE3 Ch2N7</t>
  </si>
  <si>
    <t>050123 D-iGFE3 Ch2N8</t>
  </si>
  <si>
    <t>050123 D-iGFE3 Ch2N10</t>
  </si>
  <si>
    <t>050123 D-iGFE3 Ch2N11</t>
  </si>
  <si>
    <t>050123 D-iGFE3 Ch2N12</t>
  </si>
  <si>
    <t xml:space="preserve">D-iGFE3 </t>
  </si>
  <si>
    <t xml:space="preserve">100nM TH overnight </t>
  </si>
  <si>
    <t>Gphn Total  day 1</t>
  </si>
  <si>
    <t>Gphn avg day1</t>
  </si>
  <si>
    <t>gphn puncta day 1</t>
  </si>
  <si>
    <t>050223 D-iGFE3 Ch3N3</t>
  </si>
  <si>
    <t>050223 D-iGFE3 Ch3N4</t>
  </si>
  <si>
    <t>050223 D-iGFE3 Ch3N6</t>
  </si>
  <si>
    <t>050223 D-iGFE3 Ch3N7</t>
  </si>
  <si>
    <t>050223 D-iGFE3 Ch3N9</t>
  </si>
  <si>
    <t>050223 D-iGFE3 Ch3N10</t>
  </si>
  <si>
    <t>050223 D-iGFE3 Ch3N13</t>
  </si>
  <si>
    <t>050223 D-iGFE3 Ch4N1</t>
  </si>
  <si>
    <t>060523 D-iGFE3 Ch3N3</t>
  </si>
  <si>
    <t>060523 D-iGFE3 Ch3N4</t>
  </si>
  <si>
    <t>060523 D-iGFE3 Ch3N6</t>
  </si>
  <si>
    <t>060523 D-iGFE3 Ch3N9</t>
  </si>
  <si>
    <t>Gphn  Total Day 0</t>
  </si>
  <si>
    <t>Gphn Total Day 1</t>
  </si>
  <si>
    <t>Gphn Total Day 2</t>
  </si>
  <si>
    <t>Gphn Total Day 3</t>
  </si>
  <si>
    <t>Gphn  puncta 0</t>
  </si>
  <si>
    <t>Gphn avg  day1</t>
  </si>
  <si>
    <t>Gphn day1</t>
  </si>
  <si>
    <t>Gphn avg  day 2</t>
  </si>
  <si>
    <t>Gphn day 2</t>
  </si>
  <si>
    <t>Gphn avg  day 3</t>
  </si>
  <si>
    <t>Gphn day 3</t>
  </si>
  <si>
    <t>072523 Ch1N2</t>
  </si>
  <si>
    <t>072523 Ch1N10</t>
  </si>
  <si>
    <t>072623 Ch3N1</t>
  </si>
  <si>
    <t>072623 Ch3N6</t>
  </si>
  <si>
    <t>072623 Ch3N8</t>
  </si>
  <si>
    <t>072623 Ch3N14</t>
  </si>
  <si>
    <t>072623 Ch3N15 nice</t>
  </si>
  <si>
    <t>072623 Ch4N1</t>
  </si>
  <si>
    <t>072623 Ch4N5- nice</t>
  </si>
  <si>
    <t>072623 Ch4N14 d3 not compelte</t>
  </si>
  <si>
    <t>072623 Ch4N16</t>
  </si>
  <si>
    <t xml:space="preserve">iGFE3 </t>
  </si>
  <si>
    <t>CCR5ZFL-tagRFP-G69-TPR3-HT</t>
  </si>
  <si>
    <t>SnapTag-HA-XIAP.RING</t>
  </si>
  <si>
    <t>gphn Total Day 0</t>
  </si>
  <si>
    <t>gphn Avg Day 0</t>
  </si>
  <si>
    <t>Gphn puncta 0</t>
  </si>
  <si>
    <t>gphn Total T2</t>
  </si>
  <si>
    <t>gphn avg T2</t>
  </si>
  <si>
    <t>Gphn puncta T2</t>
  </si>
  <si>
    <t xml:space="preserve">gphn % change </t>
  </si>
  <si>
    <t xml:space="preserve"># change </t>
  </si>
  <si>
    <t>050823 S-iGFE3Ch1N3</t>
  </si>
  <si>
    <t>050823 S-iGFE3Ch1N5</t>
  </si>
  <si>
    <t>couldn't discern synapses on T2</t>
  </si>
  <si>
    <t>050823 S-iGFE3Ch1N6</t>
  </si>
  <si>
    <t>050823 S-iGFE3Ch1N7</t>
  </si>
  <si>
    <t>050823 S-iGFE3Ch1N8</t>
  </si>
  <si>
    <t>050823 S-iGFE3Ch1N9</t>
  </si>
  <si>
    <t>050823 S-iGFE3Ch1N11</t>
  </si>
  <si>
    <t>050823 S-iGFE3Ch1N13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</si>
</sst>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Calibri (Body)"/>
    </font>
    <font>
      <sz val="12"/>
      <color rgb="FF000000"/>
      <name val="Calibri"/>
      <family val="2"/>
    </font>
    <font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 (Body)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2" fillId="0" borderId="0" xfId="0" applyNumberFormat="1" applyFont="1"/>
    <xf numFmtId="0" fontId="3" fillId="0" borderId="0" xfId="0" applyFon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4" fillId="5" borderId="0" xfId="0" applyFont="1" applyFill="1"/>
    <xf numFmtId="0" fontId="4" fillId="6" borderId="0" xfId="0" applyFont="1" applyFill="1"/>
    <xf numFmtId="0" fontId="6" fillId="0" borderId="0" xfId="0" applyFont="1"/>
    <xf numFmtId="0" fontId="7" fillId="0" borderId="0" xfId="0" applyFont="1"/>
    <xf numFmtId="0" fontId="4" fillId="7" borderId="0" xfId="0" applyFont="1" applyFill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1744-7D1E-B04E-A13D-D5E7F841AAE1}">
  <dimension ref="B3:J27"/>
  <sheetViews>
    <sheetView workbookViewId="0">
      <selection activeCell="G34" sqref="G34"/>
    </sheetView>
  </sheetViews>
  <sheetFormatPr baseColWidth="10" defaultRowHeight="16" x14ac:dyDescent="0.2"/>
  <sheetData>
    <row r="3" spans="2:10" ht="22" x14ac:dyDescent="0.3">
      <c r="B3" s="1" t="s">
        <v>0</v>
      </c>
    </row>
    <row r="4" spans="2:10" x14ac:dyDescent="0.2">
      <c r="B4" t="s">
        <v>1</v>
      </c>
    </row>
    <row r="6" spans="2:10" ht="22" x14ac:dyDescent="0.3">
      <c r="B6" s="1" t="s">
        <v>2</v>
      </c>
    </row>
    <row r="7" spans="2:10" ht="21" x14ac:dyDescent="0.25">
      <c r="B7" s="2"/>
    </row>
    <row r="9" spans="2:10" x14ac:dyDescent="0.2">
      <c r="B9" s="3" t="s">
        <v>3</v>
      </c>
    </row>
    <row r="10" spans="2:10" x14ac:dyDescent="0.2">
      <c r="B10" s="3" t="s">
        <v>4</v>
      </c>
    </row>
    <row r="12" spans="2:10" x14ac:dyDescent="0.2">
      <c r="B12" t="s">
        <v>5</v>
      </c>
      <c r="C12" s="4" t="s">
        <v>6</v>
      </c>
      <c r="D12" t="s">
        <v>7</v>
      </c>
      <c r="E12" s="5" t="s">
        <v>8</v>
      </c>
      <c r="F12" s="4" t="s">
        <v>9</v>
      </c>
      <c r="G12" t="s">
        <v>10</v>
      </c>
      <c r="H12" s="5" t="s">
        <v>11</v>
      </c>
      <c r="I12" s="6" t="s">
        <v>12</v>
      </c>
      <c r="J12" t="s">
        <v>13</v>
      </c>
    </row>
    <row r="13" spans="2:10" x14ac:dyDescent="0.2">
      <c r="B13" t="s">
        <v>14</v>
      </c>
      <c r="C13">
        <v>697186.00199999998</v>
      </c>
      <c r="D13">
        <v>240.49189444636082</v>
      </c>
      <c r="E13">
        <v>220</v>
      </c>
      <c r="F13">
        <v>169508.99699999997</v>
      </c>
      <c r="G13">
        <v>137.14320145631066</v>
      </c>
      <c r="H13">
        <v>89</v>
      </c>
      <c r="I13">
        <f>-100*((C13-F13)/C13)</f>
        <v>-75.686689561503854</v>
      </c>
      <c r="J13">
        <f>100*((H13-E13)/E13)</f>
        <v>-59.545454545454547</v>
      </c>
    </row>
    <row r="14" spans="2:10" x14ac:dyDescent="0.2">
      <c r="B14" t="s">
        <v>15</v>
      </c>
      <c r="C14">
        <v>405015.96499999997</v>
      </c>
      <c r="D14">
        <v>176.86286681222705</v>
      </c>
      <c r="E14">
        <v>166</v>
      </c>
      <c r="F14">
        <v>58435.979999999996</v>
      </c>
      <c r="G14">
        <v>99.890564102564099</v>
      </c>
      <c r="H14">
        <v>23</v>
      </c>
      <c r="I14">
        <f t="shared" ref="I14:I24" si="0">-100*((C14-F14)/C14)</f>
        <v>-85.571931713852322</v>
      </c>
      <c r="J14">
        <f t="shared" ref="J14:J24" si="1">100*((H14-E14)/E14)</f>
        <v>-86.144578313253021</v>
      </c>
    </row>
    <row r="15" spans="2:10" x14ac:dyDescent="0.2">
      <c r="B15" t="s">
        <v>16</v>
      </c>
      <c r="C15">
        <v>606614.04299999983</v>
      </c>
      <c r="D15">
        <v>186.99569759556098</v>
      </c>
      <c r="E15">
        <v>258</v>
      </c>
      <c r="F15">
        <v>112169.976</v>
      </c>
      <c r="G15">
        <v>108.16776856316297</v>
      </c>
      <c r="H15">
        <v>33</v>
      </c>
      <c r="I15">
        <f t="shared" si="0"/>
        <v>-81.508839550554214</v>
      </c>
      <c r="J15">
        <f t="shared" si="1"/>
        <v>-87.20930232558139</v>
      </c>
    </row>
    <row r="16" spans="2:10" x14ac:dyDescent="0.2">
      <c r="B16" t="s">
        <v>17</v>
      </c>
      <c r="C16">
        <v>396107.02499999991</v>
      </c>
      <c r="D16">
        <v>128.52272063595066</v>
      </c>
      <c r="E16">
        <v>221</v>
      </c>
      <c r="F16">
        <v>126616.06000000001</v>
      </c>
      <c r="G16">
        <v>74.392514688601651</v>
      </c>
      <c r="H16">
        <v>113</v>
      </c>
      <c r="I16">
        <f t="shared" si="0"/>
        <v>-68.034886530982376</v>
      </c>
      <c r="J16">
        <f t="shared" si="1"/>
        <v>-48.868778280542983</v>
      </c>
    </row>
    <row r="17" spans="2:10" x14ac:dyDescent="0.2">
      <c r="B17" t="s">
        <v>18</v>
      </c>
      <c r="C17">
        <v>560648.94099999999</v>
      </c>
      <c r="D17">
        <v>209.11933644162625</v>
      </c>
      <c r="E17">
        <v>215</v>
      </c>
      <c r="F17">
        <v>161645.09099999996</v>
      </c>
      <c r="G17">
        <v>69.049590346005957</v>
      </c>
      <c r="H17">
        <v>145</v>
      </c>
      <c r="I17">
        <f t="shared" si="0"/>
        <v>-71.168216119041958</v>
      </c>
      <c r="J17">
        <f t="shared" si="1"/>
        <v>-32.558139534883722</v>
      </c>
    </row>
    <row r="18" spans="2:10" x14ac:dyDescent="0.2">
      <c r="B18" t="s">
        <v>19</v>
      </c>
      <c r="C18">
        <v>384997.84900000005</v>
      </c>
      <c r="D18">
        <v>157.91544257588188</v>
      </c>
      <c r="E18">
        <v>129</v>
      </c>
      <c r="F18">
        <v>112471.95800000003</v>
      </c>
      <c r="G18">
        <v>69.043559238796831</v>
      </c>
      <c r="H18">
        <v>108</v>
      </c>
      <c r="I18">
        <f t="shared" si="0"/>
        <v>-70.78634119849329</v>
      </c>
      <c r="J18">
        <f t="shared" si="1"/>
        <v>-16.279069767441861</v>
      </c>
    </row>
    <row r="19" spans="2:10" x14ac:dyDescent="0.2">
      <c r="B19" t="s">
        <v>20</v>
      </c>
      <c r="C19">
        <v>847999.4879999999</v>
      </c>
      <c r="D19">
        <v>257.82897172392819</v>
      </c>
      <c r="E19">
        <v>277</v>
      </c>
      <c r="F19">
        <v>236733.06199999995</v>
      </c>
      <c r="G19">
        <v>123.042132016632</v>
      </c>
      <c r="H19">
        <v>133</v>
      </c>
      <c r="I19">
        <f t="shared" si="0"/>
        <v>-72.083348474851917</v>
      </c>
      <c r="J19">
        <f t="shared" si="1"/>
        <v>-51.985559566786996</v>
      </c>
    </row>
    <row r="20" spans="2:10" x14ac:dyDescent="0.2">
      <c r="B20" t="s">
        <v>21</v>
      </c>
      <c r="C20">
        <v>1051723.9419999998</v>
      </c>
      <c r="D20">
        <v>325.30898298793682</v>
      </c>
      <c r="E20">
        <v>232</v>
      </c>
      <c r="F20">
        <v>530788.06299999985</v>
      </c>
      <c r="G20">
        <v>220.88558593424878</v>
      </c>
      <c r="H20">
        <v>185</v>
      </c>
      <c r="I20">
        <f t="shared" si="0"/>
        <v>-49.531617394709841</v>
      </c>
      <c r="J20">
        <f t="shared" si="1"/>
        <v>-20.258620689655171</v>
      </c>
    </row>
    <row r="21" spans="2:10" x14ac:dyDescent="0.2">
      <c r="B21" t="s">
        <v>22</v>
      </c>
      <c r="C21">
        <v>1134532.0899999999</v>
      </c>
      <c r="D21">
        <v>254.66489113355777</v>
      </c>
      <c r="E21">
        <v>372</v>
      </c>
      <c r="F21">
        <v>261858.103</v>
      </c>
      <c r="G21">
        <v>116.22641056369285</v>
      </c>
      <c r="H21">
        <v>138</v>
      </c>
      <c r="I21">
        <f t="shared" si="0"/>
        <v>-76.919286346497245</v>
      </c>
      <c r="J21">
        <f t="shared" si="1"/>
        <v>-62.903225806451616</v>
      </c>
    </row>
    <row r="22" spans="2:10" x14ac:dyDescent="0.2">
      <c r="B22" t="s">
        <v>23</v>
      </c>
      <c r="C22">
        <v>954716.04399999988</v>
      </c>
      <c r="D22">
        <v>232.85757170731705</v>
      </c>
      <c r="E22">
        <v>339</v>
      </c>
      <c r="F22">
        <v>183125.97599999997</v>
      </c>
      <c r="G22">
        <v>84.467701107011052</v>
      </c>
      <c r="H22">
        <v>142</v>
      </c>
      <c r="I22">
        <f t="shared" si="0"/>
        <v>-80.818801867752015</v>
      </c>
      <c r="J22">
        <f t="shared" si="1"/>
        <v>-58.112094395280231</v>
      </c>
    </row>
    <row r="23" spans="2:10" x14ac:dyDescent="0.2">
      <c r="B23" t="s">
        <v>24</v>
      </c>
      <c r="C23">
        <v>611068.93999999983</v>
      </c>
      <c r="D23">
        <v>173.05832342112711</v>
      </c>
      <c r="E23">
        <v>257</v>
      </c>
      <c r="F23">
        <v>131425.92099999994</v>
      </c>
      <c r="G23">
        <v>57.795040017590125</v>
      </c>
      <c r="H23">
        <v>150</v>
      </c>
      <c r="I23">
        <f t="shared" si="0"/>
        <v>-78.492456023047083</v>
      </c>
      <c r="J23">
        <f t="shared" si="1"/>
        <v>-41.634241245136188</v>
      </c>
    </row>
    <row r="24" spans="2:10" x14ac:dyDescent="0.2">
      <c r="B24" t="s">
        <v>25</v>
      </c>
      <c r="C24">
        <v>628196.00699999963</v>
      </c>
      <c r="D24">
        <v>186.02191501332533</v>
      </c>
      <c r="E24">
        <v>262</v>
      </c>
      <c r="F24">
        <v>264476.98399999988</v>
      </c>
      <c r="G24">
        <v>98.501670018621923</v>
      </c>
      <c r="H24">
        <v>78</v>
      </c>
      <c r="I24">
        <f t="shared" si="0"/>
        <v>-57.89897085417163</v>
      </c>
      <c r="J24">
        <f t="shared" si="1"/>
        <v>-70.229007633587784</v>
      </c>
    </row>
    <row r="27" spans="2:10" x14ac:dyDescent="0.2">
      <c r="I27">
        <f>AVERAGE(I13:I24)</f>
        <v>-72.375115469621491</v>
      </c>
      <c r="J27">
        <f>AVERAGE(J13:J24)</f>
        <v>-52.977339342004626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695C-DA0F-664F-85A6-974799AC71E0}">
  <dimension ref="B2:J26"/>
  <sheetViews>
    <sheetView workbookViewId="0">
      <selection activeCell="E33" sqref="E33"/>
    </sheetView>
  </sheetViews>
  <sheetFormatPr baseColWidth="10" defaultRowHeight="16" x14ac:dyDescent="0.2"/>
  <sheetData>
    <row r="2" spans="2:10" x14ac:dyDescent="0.2">
      <c r="B2" t="s">
        <v>26</v>
      </c>
    </row>
    <row r="3" spans="2:10" x14ac:dyDescent="0.2">
      <c r="B3" t="s">
        <v>27</v>
      </c>
    </row>
    <row r="9" spans="2:10" x14ac:dyDescent="0.2">
      <c r="B9" t="s">
        <v>5</v>
      </c>
      <c r="C9" s="4" t="s">
        <v>6</v>
      </c>
      <c r="D9" t="s">
        <v>7</v>
      </c>
      <c r="E9" s="5" t="s">
        <v>8</v>
      </c>
      <c r="F9" s="4" t="s">
        <v>28</v>
      </c>
      <c r="G9" t="s">
        <v>29</v>
      </c>
      <c r="H9" s="5" t="s">
        <v>30</v>
      </c>
      <c r="I9" s="6" t="s">
        <v>12</v>
      </c>
      <c r="J9" t="s">
        <v>13</v>
      </c>
    </row>
    <row r="10" spans="2:10" x14ac:dyDescent="0.2">
      <c r="B10" t="s">
        <v>31</v>
      </c>
      <c r="C10">
        <v>415931.01799999998</v>
      </c>
      <c r="D10">
        <v>199.67883725396064</v>
      </c>
      <c r="E10">
        <v>160</v>
      </c>
      <c r="F10">
        <v>85778.007999999987</v>
      </c>
      <c r="G10">
        <v>143.44148494983276</v>
      </c>
      <c r="H10">
        <v>21</v>
      </c>
      <c r="I10">
        <f>100*(F10/C10)</f>
        <v>20.623133233117034</v>
      </c>
      <c r="J10">
        <f>100*(H10/E10)</f>
        <v>13.125</v>
      </c>
    </row>
    <row r="11" spans="2:10" x14ac:dyDescent="0.2">
      <c r="B11" t="s">
        <v>32</v>
      </c>
      <c r="C11">
        <v>377089.98299999995</v>
      </c>
      <c r="D11">
        <v>156.46887261410785</v>
      </c>
      <c r="E11">
        <v>168</v>
      </c>
      <c r="F11">
        <v>71211.027000000016</v>
      </c>
      <c r="G11">
        <v>132.60898882681568</v>
      </c>
      <c r="H11">
        <v>15</v>
      </c>
      <c r="I11">
        <f t="shared" ref="I11:I21" si="0">100*(F11/C11)</f>
        <v>18.884359227330634</v>
      </c>
      <c r="J11">
        <f t="shared" ref="J11:J21" si="1">100*(H11/E11)</f>
        <v>8.9285714285714288</v>
      </c>
    </row>
    <row r="12" spans="2:10" x14ac:dyDescent="0.2">
      <c r="B12" t="s">
        <v>33</v>
      </c>
      <c r="C12">
        <v>644255.92599999998</v>
      </c>
      <c r="D12">
        <v>176.41180887185104</v>
      </c>
      <c r="E12">
        <v>228</v>
      </c>
      <c r="F12">
        <v>69763.929000000004</v>
      </c>
      <c r="G12">
        <v>170.99002205882354</v>
      </c>
      <c r="H12">
        <v>14</v>
      </c>
      <c r="I12">
        <f t="shared" si="0"/>
        <v>10.828604935486462</v>
      </c>
      <c r="J12">
        <f t="shared" si="1"/>
        <v>6.140350877192982</v>
      </c>
    </row>
    <row r="13" spans="2:10" x14ac:dyDescent="0.2">
      <c r="B13" t="s">
        <v>34</v>
      </c>
      <c r="C13">
        <v>882027.076</v>
      </c>
      <c r="D13">
        <v>219.57358127956186</v>
      </c>
      <c r="E13">
        <v>283</v>
      </c>
      <c r="F13">
        <v>66309.065999999992</v>
      </c>
      <c r="G13">
        <v>117.77809236234457</v>
      </c>
      <c r="H13">
        <v>18</v>
      </c>
      <c r="I13">
        <f t="shared" si="0"/>
        <v>7.5178039092305582</v>
      </c>
      <c r="J13">
        <f t="shared" si="1"/>
        <v>6.3604240282685502</v>
      </c>
    </row>
    <row r="14" spans="2:10" x14ac:dyDescent="0.2">
      <c r="B14" t="s">
        <v>35</v>
      </c>
      <c r="C14">
        <v>889982.05200000026</v>
      </c>
      <c r="D14">
        <v>201.35340542986432</v>
      </c>
      <c r="E14">
        <v>341</v>
      </c>
      <c r="F14">
        <v>60964.981999999989</v>
      </c>
      <c r="G14">
        <v>127.27553653444674</v>
      </c>
      <c r="H14">
        <v>19</v>
      </c>
      <c r="I14">
        <f t="shared" si="0"/>
        <v>6.8501361193742341</v>
      </c>
      <c r="J14">
        <f t="shared" si="1"/>
        <v>5.5718475073313778</v>
      </c>
    </row>
    <row r="15" spans="2:10" x14ac:dyDescent="0.2">
      <c r="B15" t="s">
        <v>36</v>
      </c>
      <c r="C15">
        <v>535849.978</v>
      </c>
      <c r="D15">
        <v>166.67184385692067</v>
      </c>
      <c r="E15">
        <v>221</v>
      </c>
      <c r="F15">
        <v>92069.954000000012</v>
      </c>
      <c r="G15">
        <v>160.68054799301922</v>
      </c>
      <c r="H15">
        <v>22</v>
      </c>
      <c r="I15">
        <f t="shared" si="0"/>
        <v>17.182039335644053</v>
      </c>
      <c r="J15">
        <f t="shared" si="1"/>
        <v>9.9547511312217196</v>
      </c>
    </row>
    <row r="16" spans="2:10" x14ac:dyDescent="0.2">
      <c r="B16" t="s">
        <v>37</v>
      </c>
      <c r="C16">
        <v>570913.0560000001</v>
      </c>
      <c r="D16">
        <v>184.70173277256555</v>
      </c>
      <c r="E16">
        <v>177</v>
      </c>
      <c r="F16">
        <v>41686.959999999999</v>
      </c>
      <c r="G16">
        <v>91.619692307692304</v>
      </c>
      <c r="H16">
        <v>12</v>
      </c>
      <c r="I16">
        <f t="shared" si="0"/>
        <v>7.3018053382895483</v>
      </c>
      <c r="J16">
        <f t="shared" si="1"/>
        <v>6.7796610169491522</v>
      </c>
    </row>
    <row r="17" spans="2:10" x14ac:dyDescent="0.2">
      <c r="B17" t="s">
        <v>38</v>
      </c>
      <c r="C17">
        <v>736914.98500000034</v>
      </c>
      <c r="D17">
        <v>185.57415890203987</v>
      </c>
      <c r="E17">
        <v>318</v>
      </c>
      <c r="F17">
        <v>32989.995999999999</v>
      </c>
      <c r="G17">
        <v>156.35069194312797</v>
      </c>
      <c r="H17">
        <v>19</v>
      </c>
      <c r="I17">
        <f t="shared" si="0"/>
        <v>4.47677095343637</v>
      </c>
      <c r="J17">
        <f t="shared" si="1"/>
        <v>5.9748427672955975</v>
      </c>
    </row>
    <row r="18" spans="2:10" x14ac:dyDescent="0.2">
      <c r="B18" t="s">
        <v>39</v>
      </c>
      <c r="C18">
        <v>377541.97299999988</v>
      </c>
      <c r="D18">
        <v>185.06959460784307</v>
      </c>
      <c r="E18">
        <v>152</v>
      </c>
      <c r="F18">
        <v>19851.986000000004</v>
      </c>
      <c r="G18">
        <v>124.85525786163525</v>
      </c>
      <c r="H18">
        <v>5</v>
      </c>
      <c r="I18">
        <f t="shared" si="0"/>
        <v>5.2582195940370342</v>
      </c>
      <c r="J18">
        <f t="shared" si="1"/>
        <v>3.2894736842105261</v>
      </c>
    </row>
    <row r="19" spans="2:10" x14ac:dyDescent="0.2">
      <c r="B19" t="s">
        <v>40</v>
      </c>
      <c r="C19">
        <v>521259.04699999996</v>
      </c>
      <c r="D19">
        <v>207.5902218239745</v>
      </c>
      <c r="E19">
        <v>202</v>
      </c>
      <c r="F19">
        <v>20352.977999999996</v>
      </c>
      <c r="G19">
        <v>131.30953548387095</v>
      </c>
      <c r="H19">
        <v>8</v>
      </c>
      <c r="I19">
        <f t="shared" si="0"/>
        <v>3.9045802882726752</v>
      </c>
      <c r="J19">
        <f t="shared" si="1"/>
        <v>3.9603960396039604</v>
      </c>
    </row>
    <row r="20" spans="2:10" x14ac:dyDescent="0.2">
      <c r="B20" t="s">
        <v>41</v>
      </c>
      <c r="C20">
        <v>457957.00499999989</v>
      </c>
      <c r="D20">
        <v>215.40781044214481</v>
      </c>
      <c r="E20">
        <v>168</v>
      </c>
      <c r="F20">
        <v>73539.020999999993</v>
      </c>
      <c r="G20">
        <v>162.69694911504422</v>
      </c>
      <c r="H20">
        <v>16</v>
      </c>
      <c r="I20">
        <f t="shared" si="0"/>
        <v>16.058062262853696</v>
      </c>
      <c r="J20">
        <f t="shared" si="1"/>
        <v>9.5238095238095237</v>
      </c>
    </row>
    <row r="21" spans="2:10" x14ac:dyDescent="0.2">
      <c r="B21" t="s">
        <v>42</v>
      </c>
      <c r="C21">
        <v>543881.07700000028</v>
      </c>
      <c r="D21">
        <v>134.89114012896832</v>
      </c>
      <c r="E21">
        <v>283</v>
      </c>
      <c r="F21">
        <v>53334.978999999999</v>
      </c>
      <c r="G21">
        <v>79.485810730253348</v>
      </c>
      <c r="H21">
        <v>32</v>
      </c>
      <c r="I21">
        <f t="shared" si="0"/>
        <v>9.8063678358127486</v>
      </c>
      <c r="J21">
        <f t="shared" si="1"/>
        <v>11.307420494699647</v>
      </c>
    </row>
    <row r="24" spans="2:10" x14ac:dyDescent="0.2">
      <c r="I24">
        <f>AVERAGE(I10:I21)</f>
        <v>10.724323586073751</v>
      </c>
    </row>
    <row r="26" spans="2:10" x14ac:dyDescent="0.2">
      <c r="I26">
        <f>100-I24</f>
        <v>89.275676413926249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EFAA-0DBC-5648-8EB3-DEEE0A0A0F57}">
  <dimension ref="B2:O26"/>
  <sheetViews>
    <sheetView tabSelected="1" workbookViewId="0">
      <selection activeCell="M9" sqref="M9"/>
    </sheetView>
  </sheetViews>
  <sheetFormatPr baseColWidth="10" defaultRowHeight="16" x14ac:dyDescent="0.2"/>
  <sheetData>
    <row r="2" spans="2:15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ht="21" x14ac:dyDescent="0.25">
      <c r="B3" s="9"/>
      <c r="C3" s="7"/>
      <c r="D3" s="10"/>
      <c r="E3" s="10"/>
      <c r="F3" s="10"/>
      <c r="G3" s="10"/>
      <c r="H3" s="11"/>
      <c r="I3" s="11"/>
      <c r="J3" s="11"/>
      <c r="K3" s="7"/>
      <c r="L3" s="7"/>
      <c r="M3" s="7"/>
      <c r="N3" s="7"/>
      <c r="O3" s="7"/>
    </row>
    <row r="4" spans="2:15" ht="21" x14ac:dyDescent="0.25">
      <c r="B4" s="9"/>
      <c r="C4" s="7"/>
      <c r="D4" s="7"/>
      <c r="E4" s="7"/>
      <c r="F4" s="7"/>
      <c r="G4" s="12"/>
      <c r="H4" s="7"/>
      <c r="I4" s="7"/>
      <c r="J4" s="7"/>
      <c r="K4" s="7"/>
      <c r="L4" s="7"/>
      <c r="M4" s="7"/>
      <c r="N4" s="7"/>
      <c r="O4" s="7"/>
    </row>
    <row r="5" spans="2:15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5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2:15" ht="21" x14ac:dyDescent="0.25">
      <c r="B7" s="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2:15" ht="21" x14ac:dyDescent="0.25"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2:15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2:15" x14ac:dyDescent="0.2">
      <c r="B10" s="13" t="s">
        <v>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2:15" x14ac:dyDescent="0.2">
      <c r="B11" s="13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x14ac:dyDescent="0.2">
      <c r="B12" s="1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2:15" x14ac:dyDescent="0.2">
      <c r="B13" s="1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2:15" x14ac:dyDescent="0.2">
      <c r="B14" s="7" t="s">
        <v>5</v>
      </c>
      <c r="C14" s="10" t="s">
        <v>43</v>
      </c>
      <c r="D14" s="7" t="s">
        <v>7</v>
      </c>
      <c r="E14" s="14" t="s">
        <v>47</v>
      </c>
      <c r="F14" s="10" t="s">
        <v>44</v>
      </c>
      <c r="G14" s="7" t="s">
        <v>48</v>
      </c>
      <c r="H14" s="14" t="s">
        <v>49</v>
      </c>
      <c r="I14" s="10" t="s">
        <v>45</v>
      </c>
      <c r="J14" s="7" t="s">
        <v>50</v>
      </c>
      <c r="K14" s="14" t="s">
        <v>51</v>
      </c>
      <c r="L14" s="10" t="s">
        <v>46</v>
      </c>
      <c r="M14" s="7" t="s">
        <v>52</v>
      </c>
      <c r="N14" s="14" t="s">
        <v>53</v>
      </c>
      <c r="O14" s="7"/>
    </row>
    <row r="15" spans="2:15" x14ac:dyDescent="0.2">
      <c r="B15" s="7" t="s">
        <v>54</v>
      </c>
      <c r="C15" s="7">
        <v>882874.99</v>
      </c>
      <c r="D15" s="7">
        <v>202.54071809999999</v>
      </c>
      <c r="E15" s="7">
        <v>342</v>
      </c>
      <c r="F15" s="7">
        <v>122105.977</v>
      </c>
      <c r="G15" s="7">
        <v>224.87288580000001</v>
      </c>
      <c r="H15" s="7">
        <v>17</v>
      </c>
      <c r="I15" s="7">
        <v>575161.93900000001</v>
      </c>
      <c r="J15" s="7">
        <v>199.01797199999999</v>
      </c>
      <c r="K15" s="7">
        <v>220</v>
      </c>
      <c r="L15" s="12">
        <v>651112.98800000001</v>
      </c>
      <c r="M15" s="12">
        <v>203.0920112</v>
      </c>
      <c r="N15" s="12">
        <v>232</v>
      </c>
      <c r="O15" s="7"/>
    </row>
    <row r="16" spans="2:15" x14ac:dyDescent="0.2">
      <c r="B16" s="7" t="s">
        <v>55</v>
      </c>
      <c r="C16" s="7">
        <v>501759.03499999997</v>
      </c>
      <c r="D16" s="7">
        <v>184.7419127</v>
      </c>
      <c r="E16" s="7">
        <v>209</v>
      </c>
      <c r="F16" s="7">
        <v>96052.966</v>
      </c>
      <c r="G16" s="7">
        <v>123.6202909</v>
      </c>
      <c r="H16" s="7">
        <v>19</v>
      </c>
      <c r="I16" s="7">
        <v>339589.06199999998</v>
      </c>
      <c r="J16" s="7">
        <v>165.57243389999999</v>
      </c>
      <c r="K16" s="7">
        <v>132</v>
      </c>
      <c r="L16" s="7">
        <v>577677.00699999998</v>
      </c>
      <c r="M16" s="7">
        <v>183.9149975</v>
      </c>
      <c r="N16" s="7">
        <v>226</v>
      </c>
      <c r="O16" s="7"/>
    </row>
    <row r="17" spans="2:15" x14ac:dyDescent="0.2">
      <c r="B17" s="7" t="s">
        <v>56</v>
      </c>
      <c r="C17" s="7">
        <v>779253.04200000002</v>
      </c>
      <c r="D17" s="7">
        <v>170.47758519999999</v>
      </c>
      <c r="E17" s="7">
        <v>297</v>
      </c>
      <c r="F17" s="7">
        <v>0</v>
      </c>
      <c r="G17" s="7">
        <v>0</v>
      </c>
      <c r="H17" s="7">
        <v>0</v>
      </c>
      <c r="I17" s="7">
        <v>477529.96799999999</v>
      </c>
      <c r="J17" s="7">
        <v>192.86347660000001</v>
      </c>
      <c r="K17" s="7">
        <v>174</v>
      </c>
      <c r="L17" s="7">
        <v>590617.88699999999</v>
      </c>
      <c r="M17" s="7">
        <v>169.37708259999999</v>
      </c>
      <c r="N17" s="7">
        <v>231</v>
      </c>
      <c r="O17" s="7"/>
    </row>
    <row r="18" spans="2:15" x14ac:dyDescent="0.2">
      <c r="B18" s="7" t="s">
        <v>57</v>
      </c>
      <c r="C18" s="7">
        <v>721455.94299999997</v>
      </c>
      <c r="D18" s="7">
        <v>172.5145727</v>
      </c>
      <c r="E18" s="7">
        <v>302</v>
      </c>
      <c r="F18" s="7">
        <v>199688.07500000001</v>
      </c>
      <c r="G18" s="7">
        <v>218.23833329999999</v>
      </c>
      <c r="H18" s="7">
        <v>19</v>
      </c>
      <c r="I18" s="7">
        <v>504804.02500000002</v>
      </c>
      <c r="J18" s="7">
        <v>142.80170440000001</v>
      </c>
      <c r="K18" s="7">
        <v>237</v>
      </c>
      <c r="L18" s="7">
        <v>585311.94200000004</v>
      </c>
      <c r="M18" s="7">
        <v>166.94579060000001</v>
      </c>
      <c r="N18" s="7">
        <v>242</v>
      </c>
      <c r="O18" s="7"/>
    </row>
    <row r="19" spans="2:15" x14ac:dyDescent="0.2">
      <c r="B19" s="7" t="s">
        <v>58</v>
      </c>
      <c r="C19" s="7">
        <v>787893.95499999996</v>
      </c>
      <c r="D19" s="7">
        <v>213.98532180000001</v>
      </c>
      <c r="E19" s="7">
        <v>298</v>
      </c>
      <c r="F19" s="7">
        <v>0</v>
      </c>
      <c r="G19" s="7">
        <v>0</v>
      </c>
      <c r="H19" s="7">
        <v>0</v>
      </c>
      <c r="I19" s="7">
        <v>793378.09699999995</v>
      </c>
      <c r="J19" s="7">
        <v>213.10182570000001</v>
      </c>
      <c r="K19" s="7">
        <v>240</v>
      </c>
      <c r="L19" s="7">
        <v>630837.94400000002</v>
      </c>
      <c r="M19" s="7">
        <v>207.7858841</v>
      </c>
      <c r="N19" s="7">
        <v>228</v>
      </c>
      <c r="O19" s="7"/>
    </row>
    <row r="20" spans="2:15" x14ac:dyDescent="0.2">
      <c r="B20" s="7" t="s">
        <v>59</v>
      </c>
      <c r="C20" s="7">
        <v>637409.96100000001</v>
      </c>
      <c r="D20" s="7">
        <v>173.77588900000001</v>
      </c>
      <c r="E20" s="7">
        <v>289</v>
      </c>
      <c r="F20" s="7">
        <v>258875.98800000001</v>
      </c>
      <c r="G20" s="7">
        <v>356.57849590000001</v>
      </c>
      <c r="H20" s="7">
        <v>46</v>
      </c>
      <c r="I20" s="7">
        <v>411471.87199999997</v>
      </c>
      <c r="J20" s="7">
        <v>152.6230979</v>
      </c>
      <c r="K20" s="7">
        <v>167</v>
      </c>
      <c r="L20" s="7">
        <v>372207.03700000001</v>
      </c>
      <c r="M20" s="7">
        <v>115.1274473</v>
      </c>
      <c r="N20" s="7">
        <v>234</v>
      </c>
      <c r="O20" s="7"/>
    </row>
    <row r="21" spans="2:15" x14ac:dyDescent="0.2">
      <c r="B21" s="7" t="s">
        <v>60</v>
      </c>
      <c r="C21" s="7">
        <v>1231545.9550000001</v>
      </c>
      <c r="D21" s="7">
        <v>294.34654760000001</v>
      </c>
      <c r="E21" s="7">
        <v>333</v>
      </c>
      <c r="F21" s="7">
        <v>248499.99</v>
      </c>
      <c r="G21" s="7">
        <v>199.4381942</v>
      </c>
      <c r="H21" s="7">
        <v>58</v>
      </c>
      <c r="I21" s="7">
        <v>863027.08700000006</v>
      </c>
      <c r="J21" s="7">
        <v>231.8095855</v>
      </c>
      <c r="K21" s="7">
        <v>279</v>
      </c>
      <c r="L21" s="7">
        <v>777643.99100000004</v>
      </c>
      <c r="M21" s="7">
        <v>207.81506970000001</v>
      </c>
      <c r="N21" s="7">
        <v>277</v>
      </c>
      <c r="O21" s="7"/>
    </row>
    <row r="22" spans="2:15" x14ac:dyDescent="0.2">
      <c r="B22" s="7" t="s">
        <v>61</v>
      </c>
      <c r="C22" s="7">
        <v>1235450.0060000001</v>
      </c>
      <c r="D22" s="7">
        <v>305.27551419999998</v>
      </c>
      <c r="E22" s="7">
        <v>348</v>
      </c>
      <c r="F22" s="7">
        <v>139229.03400000001</v>
      </c>
      <c r="G22" s="7">
        <v>219.95108060000001</v>
      </c>
      <c r="H22" s="7">
        <v>30</v>
      </c>
      <c r="I22" s="7">
        <v>959355.02899999998</v>
      </c>
      <c r="J22" s="7">
        <v>258.72573599999998</v>
      </c>
      <c r="K22" s="7">
        <v>290</v>
      </c>
      <c r="L22" s="7">
        <v>997546.04299999995</v>
      </c>
      <c r="M22" s="7">
        <v>270.63104800000002</v>
      </c>
      <c r="N22" s="7">
        <v>297</v>
      </c>
      <c r="O22" s="7"/>
    </row>
    <row r="23" spans="2:15" x14ac:dyDescent="0.2">
      <c r="B23" s="7" t="s">
        <v>62</v>
      </c>
      <c r="C23" s="7">
        <v>1210168.936</v>
      </c>
      <c r="D23" s="7">
        <v>239.49513870000001</v>
      </c>
      <c r="E23" s="7">
        <v>405</v>
      </c>
      <c r="F23" s="7">
        <v>229478.97099999999</v>
      </c>
      <c r="G23" s="7">
        <v>254.41127610000001</v>
      </c>
      <c r="H23" s="7">
        <v>19</v>
      </c>
      <c r="I23" s="7">
        <v>800618.98699999996</v>
      </c>
      <c r="J23" s="7">
        <v>207.46799350000001</v>
      </c>
      <c r="K23" s="7">
        <v>279</v>
      </c>
      <c r="L23" s="7">
        <v>881578.94499999995</v>
      </c>
      <c r="M23" s="7">
        <v>202.15064090000001</v>
      </c>
      <c r="N23" s="7">
        <v>311</v>
      </c>
      <c r="O23" s="7"/>
    </row>
    <row r="24" spans="2:15" x14ac:dyDescent="0.2">
      <c r="B24" s="7" t="s">
        <v>63</v>
      </c>
      <c r="C24" s="7">
        <v>777311.93900000001</v>
      </c>
      <c r="D24" s="7">
        <v>209.80079330000001</v>
      </c>
      <c r="E24" s="7">
        <v>317</v>
      </c>
      <c r="F24" s="7">
        <v>144011.93599999999</v>
      </c>
      <c r="G24" s="7">
        <v>179.3423861</v>
      </c>
      <c r="H24" s="7">
        <v>27</v>
      </c>
      <c r="I24" s="7">
        <v>269417.86200000002</v>
      </c>
      <c r="J24" s="7">
        <v>112.9634642</v>
      </c>
      <c r="K24" s="7">
        <v>160</v>
      </c>
      <c r="L24" s="7">
        <v>430480.90100000001</v>
      </c>
      <c r="M24" s="7">
        <v>137.3582964</v>
      </c>
      <c r="N24" s="7">
        <v>175</v>
      </c>
      <c r="O24" s="7"/>
    </row>
    <row r="25" spans="2:15" x14ac:dyDescent="0.2">
      <c r="B25" s="7" t="s">
        <v>64</v>
      </c>
      <c r="C25" s="7">
        <v>777727.89099999995</v>
      </c>
      <c r="D25" s="7">
        <v>269.95067369999998</v>
      </c>
      <c r="E25" s="7">
        <v>244</v>
      </c>
      <c r="F25" s="7">
        <v>954630.12600000005</v>
      </c>
      <c r="G25" s="7">
        <v>327.8262795</v>
      </c>
      <c r="H25" s="7">
        <v>46</v>
      </c>
      <c r="I25" s="7">
        <v>781205.94</v>
      </c>
      <c r="J25" s="7">
        <v>204.34369340000001</v>
      </c>
      <c r="K25" s="7">
        <v>258</v>
      </c>
      <c r="L25" s="7">
        <v>817219.93900000001</v>
      </c>
      <c r="M25" s="7">
        <v>228.33750739999999</v>
      </c>
      <c r="N25" s="7">
        <v>268</v>
      </c>
      <c r="O25" s="7"/>
    </row>
    <row r="26" spans="2:15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C2A9F-C140-F04D-B23C-17F3CC111D1E}">
  <dimension ref="B2:J20"/>
  <sheetViews>
    <sheetView workbookViewId="0">
      <selection activeCell="L28" sqref="L28"/>
    </sheetView>
  </sheetViews>
  <sheetFormatPr baseColWidth="10" defaultRowHeight="16" x14ac:dyDescent="0.2"/>
  <sheetData>
    <row r="2" spans="2:10" ht="22" x14ac:dyDescent="0.3">
      <c r="B2" s="1" t="s">
        <v>65</v>
      </c>
    </row>
    <row r="3" spans="2:10" ht="22" x14ac:dyDescent="0.3">
      <c r="B3" s="1" t="s">
        <v>66</v>
      </c>
    </row>
    <row r="4" spans="2:10" ht="19" x14ac:dyDescent="0.25">
      <c r="B4" s="15" t="s">
        <v>67</v>
      </c>
    </row>
    <row r="6" spans="2:10" ht="22" x14ac:dyDescent="0.3">
      <c r="B6" s="1"/>
    </row>
    <row r="7" spans="2:10" ht="21" x14ac:dyDescent="0.25">
      <c r="B7" s="2"/>
    </row>
    <row r="9" spans="2:10" x14ac:dyDescent="0.2">
      <c r="B9" s="3" t="s">
        <v>3</v>
      </c>
    </row>
    <row r="10" spans="2:10" x14ac:dyDescent="0.2">
      <c r="B10" s="3" t="s">
        <v>4</v>
      </c>
    </row>
    <row r="12" spans="2:10" x14ac:dyDescent="0.2">
      <c r="B12" t="s">
        <v>5</v>
      </c>
      <c r="C12" s="4" t="s">
        <v>68</v>
      </c>
      <c r="D12" t="s">
        <v>69</v>
      </c>
      <c r="E12" s="5" t="s">
        <v>70</v>
      </c>
      <c r="F12" s="4" t="s">
        <v>71</v>
      </c>
      <c r="G12" t="s">
        <v>72</v>
      </c>
      <c r="H12" s="5" t="s">
        <v>73</v>
      </c>
      <c r="I12" s="6" t="s">
        <v>74</v>
      </c>
      <c r="J12" t="s">
        <v>75</v>
      </c>
    </row>
    <row r="13" spans="2:10" x14ac:dyDescent="0.2">
      <c r="B13" t="s">
        <v>76</v>
      </c>
      <c r="C13">
        <v>718317.00800000026</v>
      </c>
      <c r="D13">
        <v>187.01301952616512</v>
      </c>
      <c r="E13">
        <v>305</v>
      </c>
      <c r="F13">
        <v>564128.01600000006</v>
      </c>
      <c r="G13">
        <v>175.08628677839852</v>
      </c>
      <c r="H13">
        <v>269</v>
      </c>
      <c r="J13">
        <f>(H13-E13)/E13</f>
        <v>-0.11803278688524591</v>
      </c>
    </row>
    <row r="14" spans="2:10" x14ac:dyDescent="0.2">
      <c r="B14" t="s">
        <v>77</v>
      </c>
      <c r="C14" s="16">
        <v>668044.9</v>
      </c>
      <c r="D14" s="16">
        <v>138.3116</v>
      </c>
      <c r="F14">
        <v>460193.38400000014</v>
      </c>
      <c r="G14">
        <v>119.5928752598753</v>
      </c>
      <c r="H14">
        <v>217</v>
      </c>
      <c r="I14" t="s">
        <v>78</v>
      </c>
      <c r="J14" t="e">
        <f t="shared" ref="J14:J20" si="0">(H14-E14)/E14</f>
        <v>#DIV/0!</v>
      </c>
    </row>
    <row r="15" spans="2:10" x14ac:dyDescent="0.2">
      <c r="B15" t="s">
        <v>79</v>
      </c>
      <c r="C15">
        <v>726423.07200000004</v>
      </c>
      <c r="D15">
        <v>133.82886366986</v>
      </c>
      <c r="E15">
        <v>393</v>
      </c>
      <c r="F15">
        <v>742564.0610000001</v>
      </c>
      <c r="G15">
        <v>137.33383780284817</v>
      </c>
      <c r="H15">
        <v>366</v>
      </c>
      <c r="J15">
        <f t="shared" si="0"/>
        <v>-6.8702290076335881E-2</v>
      </c>
    </row>
    <row r="16" spans="2:10" x14ac:dyDescent="0.2">
      <c r="B16" t="s">
        <v>80</v>
      </c>
      <c r="C16">
        <v>335233.05799999996</v>
      </c>
      <c r="D16">
        <v>185.00720640176598</v>
      </c>
      <c r="E16">
        <v>146</v>
      </c>
      <c r="F16">
        <v>593794.18799999962</v>
      </c>
      <c r="G16">
        <v>163.08546772864588</v>
      </c>
      <c r="H16">
        <v>220</v>
      </c>
      <c r="J16">
        <f t="shared" si="0"/>
        <v>0.50684931506849318</v>
      </c>
    </row>
    <row r="17" spans="2:10" x14ac:dyDescent="0.2">
      <c r="B17" t="s">
        <v>81</v>
      </c>
      <c r="C17">
        <v>464293.95400000014</v>
      </c>
      <c r="D17">
        <v>212.68619056344485</v>
      </c>
      <c r="E17">
        <v>163</v>
      </c>
      <c r="F17">
        <v>326208.05400000012</v>
      </c>
      <c r="G17">
        <v>155.78226074498573</v>
      </c>
      <c r="H17">
        <v>133</v>
      </c>
      <c r="J17">
        <f t="shared" si="0"/>
        <v>-0.18404907975460122</v>
      </c>
    </row>
    <row r="18" spans="2:10" x14ac:dyDescent="0.2">
      <c r="B18" t="s">
        <v>82</v>
      </c>
      <c r="C18">
        <v>254346.97399999996</v>
      </c>
      <c r="D18">
        <v>105.71362177888611</v>
      </c>
      <c r="E18">
        <v>188</v>
      </c>
      <c r="F18">
        <v>437366.05100000004</v>
      </c>
      <c r="G18">
        <v>112.54916392177047</v>
      </c>
      <c r="H18">
        <v>284</v>
      </c>
      <c r="J18">
        <f t="shared" si="0"/>
        <v>0.51063829787234039</v>
      </c>
    </row>
    <row r="19" spans="2:10" x14ac:dyDescent="0.2">
      <c r="B19" t="s">
        <v>83</v>
      </c>
      <c r="C19">
        <v>328257.93599999999</v>
      </c>
      <c r="D19">
        <v>156.23890337934316</v>
      </c>
      <c r="E19">
        <v>138</v>
      </c>
      <c r="F19">
        <v>516293.027</v>
      </c>
      <c r="G19">
        <v>172.5001760775142</v>
      </c>
      <c r="H19">
        <v>185</v>
      </c>
      <c r="J19">
        <f t="shared" si="0"/>
        <v>0.34057971014492755</v>
      </c>
    </row>
    <row r="20" spans="2:10" x14ac:dyDescent="0.2">
      <c r="B20" t="s">
        <v>84</v>
      </c>
      <c r="C20">
        <v>254070.95299999998</v>
      </c>
      <c r="D20">
        <v>168.70581208499334</v>
      </c>
      <c r="E20">
        <v>98</v>
      </c>
      <c r="F20">
        <v>336900.9530000001</v>
      </c>
      <c r="G20">
        <v>223.70581208499343</v>
      </c>
      <c r="H20">
        <v>98</v>
      </c>
      <c r="J20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6E</vt:lpstr>
      <vt:lpstr>Figure 6I</vt:lpstr>
      <vt:lpstr>Figure 6N</vt:lpstr>
      <vt:lpstr>Figure 6 figure supplement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B. Arnold</dc:creator>
  <cp:lastModifiedBy>Don B. Arnold</cp:lastModifiedBy>
  <dcterms:created xsi:type="dcterms:W3CDTF">2025-03-11T23:20:46Z</dcterms:created>
  <dcterms:modified xsi:type="dcterms:W3CDTF">2025-03-14T23:34:37Z</dcterms:modified>
</cp:coreProperties>
</file>