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D RELATED\TELOMERASE Biology\PhD\FOR PAPER COMMUNICATION\eLife\Compiled data files eLIfe\"/>
    </mc:Choice>
  </mc:AlternateContent>
  <xr:revisionPtr revIDLastSave="0" documentId="13_ncr:1_{416869E2-8D96-4728-B3D5-5E9A18A7E04A}" xr6:coauthVersionLast="47" xr6:coauthVersionMax="47" xr10:uidLastSave="{00000000-0000-0000-0000-000000000000}"/>
  <bookViews>
    <workbookView xWindow="-110" yWindow="-110" windowWidth="19420" windowHeight="10300" firstSheet="1" activeTab="3" xr2:uid="{A09DBE41-CB9A-4100-98A8-BA8E290DE149}"/>
  </bookViews>
  <sheets>
    <sheet name="Tel FACS 1A" sheetId="8" r:id="rId1"/>
    <sheet name="TRF2_ChIP 1B" sheetId="1" r:id="rId2"/>
    <sheet name="H3K27me3_ChIP  1C" sheetId="3" r:id="rId3"/>
    <sheet name="mRNA 1D" sheetId="7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7" l="1"/>
  <c r="I20" i="7"/>
  <c r="H20" i="7"/>
  <c r="D20" i="7"/>
  <c r="C20" i="7"/>
  <c r="M17" i="7"/>
  <c r="H17" i="7"/>
  <c r="I17" i="7" s="1"/>
  <c r="J17" i="7" s="1"/>
  <c r="K17" i="7" s="1"/>
  <c r="C17" i="7"/>
  <c r="D17" i="7" s="1"/>
  <c r="E17" i="7" s="1"/>
  <c r="F17" i="7" s="1"/>
  <c r="M13" i="7"/>
  <c r="H13" i="7"/>
  <c r="I13" i="7" s="1"/>
  <c r="D13" i="7"/>
  <c r="C13" i="7"/>
  <c r="M10" i="7"/>
  <c r="I10" i="7" s="1"/>
  <c r="H10" i="7"/>
  <c r="C10" i="7"/>
  <c r="D10" i="7" s="1"/>
  <c r="E10" i="7" s="1"/>
  <c r="F10" i="7" s="1"/>
  <c r="M6" i="7"/>
  <c r="H6" i="7"/>
  <c r="I6" i="7" s="1"/>
  <c r="C6" i="7"/>
  <c r="D6" i="7" s="1"/>
  <c r="M3" i="7"/>
  <c r="H3" i="7"/>
  <c r="I3" i="7" s="1"/>
  <c r="C3" i="7"/>
  <c r="D3" i="7" s="1"/>
  <c r="H48" i="3"/>
  <c r="D48" i="3"/>
  <c r="H45" i="3"/>
  <c r="I45" i="3" s="1"/>
  <c r="I46" i="3" s="1"/>
  <c r="E45" i="3"/>
  <c r="E46" i="3" s="1"/>
  <c r="D45" i="3"/>
  <c r="H41" i="3"/>
  <c r="D41" i="3"/>
  <c r="H38" i="3"/>
  <c r="I38" i="3" s="1"/>
  <c r="I39" i="3" s="1"/>
  <c r="E38" i="3"/>
  <c r="E39" i="3" s="1"/>
  <c r="D38" i="3"/>
  <c r="H34" i="3"/>
  <c r="D34" i="3"/>
  <c r="H31" i="3"/>
  <c r="I31" i="3" s="1"/>
  <c r="I32" i="3" s="1"/>
  <c r="E31" i="3"/>
  <c r="E32" i="3" s="1"/>
  <c r="D31" i="3"/>
  <c r="H23" i="3"/>
  <c r="D23" i="3"/>
  <c r="H20" i="3"/>
  <c r="I20" i="3" s="1"/>
  <c r="I21" i="3" s="1"/>
  <c r="E20" i="3"/>
  <c r="E21" i="3" s="1"/>
  <c r="D20" i="3"/>
  <c r="H16" i="3"/>
  <c r="D16" i="3"/>
  <c r="H13" i="3"/>
  <c r="I13" i="3" s="1"/>
  <c r="I14" i="3" s="1"/>
  <c r="E13" i="3"/>
  <c r="E14" i="3" s="1"/>
  <c r="D13" i="3"/>
  <c r="H9" i="3"/>
  <c r="D9" i="3"/>
  <c r="H6" i="3"/>
  <c r="I6" i="3" s="1"/>
  <c r="I7" i="3" s="1"/>
  <c r="E6" i="3"/>
  <c r="E7" i="3" s="1"/>
  <c r="D6" i="3"/>
  <c r="J3" i="7" l="1"/>
  <c r="K3" i="7" s="1"/>
  <c r="E3" i="7"/>
  <c r="F3" i="7" s="1"/>
  <c r="J10" i="7"/>
  <c r="K10" i="7" s="1"/>
  <c r="I33" i="1"/>
  <c r="F33" i="1"/>
  <c r="I30" i="1"/>
  <c r="J30" i="1" s="1"/>
  <c r="J31" i="1" s="1"/>
  <c r="G30" i="1"/>
  <c r="G31" i="1" s="1"/>
  <c r="F30" i="1"/>
  <c r="I26" i="1"/>
  <c r="J23" i="1" s="1"/>
  <c r="J24" i="1" s="1"/>
  <c r="F26" i="1"/>
  <c r="C26" i="1"/>
  <c r="I23" i="1"/>
  <c r="G23" i="1"/>
  <c r="G24" i="1" s="1"/>
  <c r="F23" i="1"/>
  <c r="C23" i="1"/>
  <c r="D23" i="1" s="1"/>
  <c r="D24" i="1" s="1"/>
  <c r="Q13" i="1"/>
  <c r="O13" i="1"/>
  <c r="R13" i="1" s="1"/>
  <c r="R14" i="1" s="1"/>
  <c r="K13" i="1"/>
  <c r="I13" i="1"/>
  <c r="L13" i="1" s="1"/>
  <c r="L14" i="1" s="1"/>
  <c r="E13" i="1"/>
  <c r="F13" i="1" s="1"/>
  <c r="F14" i="1" s="1"/>
  <c r="C13" i="1"/>
  <c r="R11" i="1"/>
  <c r="R10" i="1"/>
  <c r="Q10" i="1"/>
  <c r="O10" i="1"/>
  <c r="K10" i="1"/>
  <c r="I10" i="1"/>
  <c r="L10" i="1" s="1"/>
  <c r="L11" i="1" s="1"/>
  <c r="E10" i="1"/>
  <c r="C10" i="1"/>
  <c r="F10" i="1" s="1"/>
  <c r="F11" i="1" s="1"/>
  <c r="Q6" i="1"/>
  <c r="O6" i="1"/>
  <c r="R6" i="1" s="1"/>
  <c r="R7" i="1" s="1"/>
  <c r="K6" i="1"/>
  <c r="I6" i="1"/>
  <c r="L6" i="1" s="1"/>
  <c r="L7" i="1" s="1"/>
  <c r="E6" i="1"/>
  <c r="F6" i="1" s="1"/>
  <c r="F7" i="1" s="1"/>
  <c r="C6" i="1"/>
  <c r="R4" i="1"/>
  <c r="R3" i="1"/>
  <c r="Q3" i="1"/>
  <c r="O3" i="1"/>
  <c r="K3" i="1"/>
  <c r="I3" i="1"/>
  <c r="L3" i="1" s="1"/>
  <c r="L4" i="1" s="1"/>
  <c r="E3" i="1"/>
  <c r="C3" i="1"/>
  <c r="F3" i="1" s="1"/>
  <c r="F4" i="1" s="1"/>
  <c r="T17" i="8" l="1"/>
  <c r="U18" i="8"/>
  <c r="T18" i="8"/>
</calcChain>
</file>

<file path=xl/sharedStrings.xml><?xml version="1.0" encoding="utf-8"?>
<sst xmlns="http://schemas.openxmlformats.org/spreadsheetml/2006/main" count="69" uniqueCount="40">
  <si>
    <t>IgG</t>
  </si>
  <si>
    <t>OF1</t>
  </si>
  <si>
    <t>UT1</t>
  </si>
  <si>
    <t>OF2</t>
  </si>
  <si>
    <t>UT2</t>
  </si>
  <si>
    <t>Replicate 1</t>
  </si>
  <si>
    <t>Replicate 2</t>
  </si>
  <si>
    <t>Replicate 3</t>
  </si>
  <si>
    <t>OF3</t>
  </si>
  <si>
    <t>UT3</t>
  </si>
  <si>
    <t>TERT_7/8</t>
  </si>
  <si>
    <t>TERT_15/16</t>
  </si>
  <si>
    <t>18S</t>
  </si>
  <si>
    <t>fold change</t>
  </si>
  <si>
    <t>0-300 bp</t>
  </si>
  <si>
    <t>igg</t>
  </si>
  <si>
    <t>GAPDH</t>
  </si>
  <si>
    <t>TELOMERE</t>
  </si>
  <si>
    <t>UT</t>
  </si>
  <si>
    <t>0-300BP</t>
  </si>
  <si>
    <t>ut</t>
  </si>
  <si>
    <t>Unstained</t>
  </si>
  <si>
    <t>stained</t>
  </si>
  <si>
    <t>of iii</t>
  </si>
  <si>
    <t>delCT_FOLD CHANGE</t>
  </si>
  <si>
    <t>telomere</t>
  </si>
  <si>
    <t>OF1 (LT)</t>
  </si>
  <si>
    <t>0- 300</t>
  </si>
  <si>
    <t>GAPDH 
(-ve control)</t>
  </si>
  <si>
    <t>OF2  (LT)</t>
  </si>
  <si>
    <t>OF REP 3 (LT)</t>
  </si>
  <si>
    <t>R1</t>
  </si>
  <si>
    <t>27me3</t>
  </si>
  <si>
    <t>h3</t>
  </si>
  <si>
    <r>
      <t xml:space="preserve">hTERT
</t>
    </r>
    <r>
      <rPr>
        <sz val="10"/>
        <rFont val="Arial"/>
        <family val="2"/>
      </rPr>
      <t>promoter</t>
    </r>
  </si>
  <si>
    <r>
      <t>GAPDH</t>
    </r>
    <r>
      <rPr>
        <sz val="10"/>
        <rFont val="Arial"/>
        <family val="2"/>
      </rPr>
      <t xml:space="preserve">
(-ve control)</t>
    </r>
  </si>
  <si>
    <t>R2</t>
  </si>
  <si>
    <t>R3</t>
  </si>
  <si>
    <t>OF (LT)</t>
  </si>
  <si>
    <t>OF=GTR Oligo Fed= 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</si>
</sst>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###0.00;\-###0.00"/>
    <numFmt numFmtId="166" formatCode="0.00000000000000"/>
    <numFmt numFmtId="167" formatCode="0.000000000000000_ ;\-0.000000000000000\ "/>
    <numFmt numFmtId="168" formatCode="0.00000000000000_ ;\-0.00000000000000\ "/>
    <numFmt numFmtId="169" formatCode="0.0000000000000_ ;\-0.0000000000000\ "/>
  </numFmts>
  <fonts count="11">
    <font>
      <sz val="11"/>
      <color theme="1"/>
      <name val="Calibri"/>
      <family val="2"/>
      <scheme val="minor"/>
    </font>
    <font>
      <sz val="8"/>
      <color theme="1"/>
      <name val="Helvetica Neue"/>
    </font>
    <font>
      <sz val="12"/>
      <color theme="1"/>
      <name val="Arial"/>
      <family val="2"/>
    </font>
    <font>
      <sz val="8.25"/>
      <name val="Microsoft Sans Serif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Helvetica Neue"/>
    </font>
    <font>
      <i/>
      <sz val="10"/>
      <name val="Arial"/>
      <family val="2"/>
    </font>
    <font>
      <sz val="12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>
      <alignment vertical="top"/>
      <protection locked="0"/>
    </xf>
    <xf numFmtId="0" fontId="4" fillId="0" borderId="0"/>
  </cellStyleXfs>
  <cellXfs count="30">
    <xf numFmtId="0" fontId="0" fillId="0" borderId="0" xfId="0"/>
    <xf numFmtId="2" fontId="0" fillId="0" borderId="0" xfId="0" applyNumberFormat="1"/>
    <xf numFmtId="2" fontId="2" fillId="0" borderId="0" xfId="0" applyNumberFormat="1" applyFont="1"/>
    <xf numFmtId="165" fontId="1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0" fillId="2" borderId="0" xfId="0" applyFill="1"/>
    <xf numFmtId="0" fontId="6" fillId="0" borderId="0" xfId="0" applyFont="1"/>
    <xf numFmtId="0" fontId="5" fillId="0" borderId="0" xfId="0" applyFont="1"/>
    <xf numFmtId="166" fontId="0" fillId="0" borderId="0" xfId="0" applyNumberFormat="1"/>
    <xf numFmtId="165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 applyAlignment="1">
      <alignment vertical="center"/>
    </xf>
    <xf numFmtId="2" fontId="5" fillId="0" borderId="0" xfId="0" applyNumberFormat="1" applyFont="1"/>
    <xf numFmtId="0" fontId="3" fillId="0" borderId="0" xfId="0" applyFont="1" applyAlignment="1">
      <alignment vertical="center"/>
    </xf>
    <xf numFmtId="165" fontId="7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9" fontId="3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2" fontId="9" fillId="0" borderId="0" xfId="0" applyNumberFormat="1" applyFont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0" borderId="0" xfId="1" applyNumberFormat="1" applyAlignment="1" applyProtection="1">
      <alignment vertical="center"/>
    </xf>
    <xf numFmtId="0" fontId="10" fillId="0" borderId="0" xfId="0" applyFont="1"/>
  </cellXfs>
  <cellStyles count="3">
    <cellStyle name="Normal" xfId="0" builtinId="0"/>
    <cellStyle name="Normal 2" xfId="1" xr:uid="{8C4DA22F-D5A5-4FAB-9BFD-799C766C7F7F}"/>
    <cellStyle name="Normal 3" xfId="2" xr:uid="{8E579CC8-2A29-4891-9CA2-3D91762690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139700</xdr:colOff>
      <xdr:row>0</xdr:row>
      <xdr:rowOff>86541</xdr:rowOff>
    </xdr:from>
    <xdr:to>
      <xdr:col>14</xdr:col>
      <xdr:colOff>211068</xdr:colOff>
      <xdr:row>11</xdr:row>
      <xdr:rowOff>89609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AD65A5-0247-41C1-B318-ABA7E427B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6900" y="86541"/>
          <a:ext cx="4338568" cy="2028718"/>
        </a:xfrm>
        <a:prstGeom prst="rect">
          <a:avLst/>
        </a:prstGeom>
      </xdr:spPr>
    </xdr:pic>
    <xdr:clientData/>
  </xdr:twoCellAnchor>
  <xdr:twoCellAnchor editAs="oneCell">
    <xdr:from>
      <xdr:col>7</xdr:col>
      <xdr:colOff>158750</xdr:colOff>
      <xdr:row>12</xdr:row>
      <xdr:rowOff>57838</xdr:rowOff>
    </xdr:from>
    <xdr:to>
      <xdr:col>14</xdr:col>
      <xdr:colOff>169818</xdr:colOff>
      <xdr:row>22</xdr:row>
      <xdr:rowOff>51461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B1E74D-FEB7-4256-85C0-CB2484E0F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5950" y="2267638"/>
          <a:ext cx="4278268" cy="1835123"/>
        </a:xfrm>
        <a:prstGeom prst="rect">
          <a:avLst/>
        </a:prstGeom>
      </xdr:spPr>
    </xdr:pic>
    <xdr:clientData/>
  </xdr:twoCellAnchor>
  <xdr:twoCellAnchor editAs="oneCell">
    <xdr:from>
      <xdr:col>14</xdr:col>
      <xdr:colOff>330201</xdr:colOff>
      <xdr:row>0</xdr:row>
      <xdr:rowOff>143313</xdr:rowOff>
    </xdr:from>
    <xdr:to>
      <xdr:col>22</xdr:col>
      <xdr:colOff>276813</xdr:colOff>
      <xdr:row>12</xdr:row>
      <xdr:rowOff>25401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D50B837-1DFB-4A7D-87E2-864A5052D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64601" y="143313"/>
          <a:ext cx="4823412" cy="2091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C9E5B-E7FC-43D8-AD3C-46F423E8EFAA}">
  <dimension ref="P16:U24"/>
  <sheetViews>
    <sheetView topLeftCell="F16" workbookViewId="0">
      <selection activeCell="G40" sqref="G40"/>
    </sheetView>
  </sheetViews>
  <sheetFormatPr defaultRowHeight="14.5"/>
  <sheetData>
    <row r="16" spans="17:21">
      <c r="Q16" t="s">
        <v>21</v>
      </c>
      <c r="R16" t="s">
        <v>22</v>
      </c>
      <c r="U16" t="s">
        <v>13</v>
      </c>
    </row>
    <row r="17" spans="16:21">
      <c r="P17" t="s">
        <v>20</v>
      </c>
      <c r="Q17">
        <v>39412</v>
      </c>
      <c r="R17">
        <v>67320</v>
      </c>
      <c r="T17">
        <f>R17-Q17</f>
        <v>27908</v>
      </c>
    </row>
    <row r="18" spans="16:21">
      <c r="P18" t="s">
        <v>23</v>
      </c>
      <c r="Q18">
        <v>13795</v>
      </c>
      <c r="R18">
        <v>143853</v>
      </c>
      <c r="T18">
        <f>R18-Q18</f>
        <v>130058</v>
      </c>
      <c r="U18">
        <f>T18/T17</f>
        <v>4.66024079117099</v>
      </c>
    </row>
    <row r="24" spans="16:21">
      <c r="Q24" s="29" t="s">
        <v>39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F789-630E-4A00-B946-54320474187F}">
  <dimension ref="A1:AA43"/>
  <sheetViews>
    <sheetView topLeftCell="A28" workbookViewId="0">
      <selection activeCell="G40" sqref="G40"/>
    </sheetView>
  </sheetViews>
  <sheetFormatPr defaultRowHeight="14.5"/>
  <cols>
    <col min="1" max="1" width="19.81640625" customWidth="1"/>
    <col min="5" max="5" width="21.26953125" customWidth="1"/>
    <col min="6" max="6" width="16.81640625" customWidth="1"/>
    <col min="7" max="7" width="20.08984375" customWidth="1"/>
    <col min="8" max="8" width="16.453125" bestFit="1" customWidth="1"/>
    <col min="10" max="10" width="21.54296875" customWidth="1"/>
    <col min="12" max="12" width="16.453125" bestFit="1" customWidth="1"/>
    <col min="13" max="13" width="18.6328125" bestFit="1" customWidth="1"/>
    <col min="15" max="15" width="16.453125" bestFit="1" customWidth="1"/>
    <col min="18" max="18" width="16.453125" bestFit="1" customWidth="1"/>
  </cols>
  <sheetData>
    <row r="1" spans="1:27">
      <c r="A1" t="s">
        <v>5</v>
      </c>
    </row>
    <row r="2" spans="1:27">
      <c r="B2" t="s">
        <v>14</v>
      </c>
      <c r="D2" t="s">
        <v>0</v>
      </c>
      <c r="F2" t="s">
        <v>24</v>
      </c>
      <c r="H2" t="s">
        <v>16</v>
      </c>
      <c r="J2" t="s">
        <v>0</v>
      </c>
      <c r="N2" t="s">
        <v>25</v>
      </c>
      <c r="P2" t="s">
        <v>15</v>
      </c>
    </row>
    <row r="3" spans="1:27">
      <c r="A3" t="s">
        <v>26</v>
      </c>
      <c r="B3" s="1">
        <v>35.271016119999999</v>
      </c>
      <c r="C3" s="1">
        <f>AVERAGE(B3:B5)</f>
        <v>35.320985256666667</v>
      </c>
      <c r="D3" s="1">
        <v>36.435431737100004</v>
      </c>
      <c r="E3" s="1">
        <f>AVERAGE(D3:D5)</f>
        <v>36.124009839733333</v>
      </c>
      <c r="F3" s="1">
        <f>C3-E3</f>
        <v>-0.8030245830666658</v>
      </c>
      <c r="H3">
        <v>35.157374854919503</v>
      </c>
      <c r="I3" s="1">
        <f>AVERAGE(H4:H5)</f>
        <v>36.562185387807602</v>
      </c>
      <c r="J3">
        <v>37.089096595440203</v>
      </c>
      <c r="K3" s="1">
        <f>AVERAGE(J3:J4)</f>
        <v>36.935582014658152</v>
      </c>
      <c r="L3" s="1">
        <f>I3-K3</f>
        <v>-0.37339662685054975</v>
      </c>
      <c r="N3">
        <v>17.046187943592699</v>
      </c>
      <c r="O3" s="1">
        <f>AVERAGE(N3:N5)</f>
        <v>16.975999403586467</v>
      </c>
      <c r="P3">
        <v>17.889838630711498</v>
      </c>
      <c r="Q3" s="1">
        <f>AVERAGE(P3:P5)</f>
        <v>18.236693648258434</v>
      </c>
      <c r="R3" s="1">
        <f>O3-Q3</f>
        <v>-1.2606942446719671</v>
      </c>
    </row>
    <row r="4" spans="1:27">
      <c r="B4" s="1">
        <v>35.319306150000003</v>
      </c>
      <c r="D4" s="1">
        <v>35.881136392500004</v>
      </c>
      <c r="F4" s="9">
        <f>2^-F3</f>
        <v>1.7447551413633533</v>
      </c>
      <c r="H4">
        <v>36.822339618286598</v>
      </c>
      <c r="J4">
        <v>36.782067433876101</v>
      </c>
      <c r="L4" s="9">
        <f>2^-L3</f>
        <v>1.2953990820350294</v>
      </c>
      <c r="N4">
        <v>17.083771377200801</v>
      </c>
      <c r="P4">
        <v>18.011742515638499</v>
      </c>
      <c r="R4" s="9">
        <f>2^-R3</f>
        <v>2.3961101729833247</v>
      </c>
    </row>
    <row r="5" spans="1:27">
      <c r="B5" s="1">
        <v>35.372633499999999</v>
      </c>
      <c r="D5" s="1">
        <v>36.055461389599998</v>
      </c>
      <c r="H5">
        <v>36.302031157328599</v>
      </c>
      <c r="J5">
        <v>37.833052349630101</v>
      </c>
      <c r="N5">
        <v>16.798038889965898</v>
      </c>
      <c r="P5">
        <v>18.808499798425299</v>
      </c>
    </row>
    <row r="6" spans="1:27">
      <c r="A6" t="s">
        <v>2</v>
      </c>
      <c r="B6" s="1">
        <v>33.348918079999997</v>
      </c>
      <c r="C6" s="1">
        <f>AVERAGE(B6:B8)</f>
        <v>33.2445497</v>
      </c>
      <c r="D6" s="1">
        <v>35.263537330300004</v>
      </c>
      <c r="E6" s="1">
        <f>AVERAGE(D6:D8)</f>
        <v>35.146365268633339</v>
      </c>
      <c r="F6" s="1">
        <f>C6-E6</f>
        <v>-1.9018155686333387</v>
      </c>
      <c r="H6">
        <v>30.3049206891293</v>
      </c>
      <c r="I6" s="1">
        <f>AVERAGE(H6:H7)</f>
        <v>30.116785949215</v>
      </c>
      <c r="J6">
        <v>29.810473662957499</v>
      </c>
      <c r="K6">
        <f>AVERAGE(J6:J8)</f>
        <v>29.843549239257232</v>
      </c>
      <c r="L6" s="1">
        <f>I6-K6</f>
        <v>0.27323670995776794</v>
      </c>
      <c r="N6">
        <v>18.579999999999998</v>
      </c>
      <c r="O6" s="1">
        <f>AVERAGE(N6:N7)</f>
        <v>18.504999999999999</v>
      </c>
      <c r="P6">
        <v>18.07</v>
      </c>
      <c r="Q6" s="1">
        <f>AVERAGE(P6:P7)</f>
        <v>18.965</v>
      </c>
      <c r="R6" s="1">
        <f>O6-Q6</f>
        <v>-0.46000000000000085</v>
      </c>
    </row>
    <row r="7" spans="1:27">
      <c r="B7" s="1">
        <v>33.241239890000003</v>
      </c>
      <c r="D7" s="1">
        <v>35.2851622421</v>
      </c>
      <c r="F7" s="9">
        <f>2^-F6</f>
        <v>3.7368316476068246</v>
      </c>
      <c r="H7">
        <v>29.9286512093007</v>
      </c>
      <c r="I7" s="1"/>
      <c r="J7">
        <v>30.023601176004998</v>
      </c>
      <c r="L7" s="9">
        <f>2^-L6</f>
        <v>0.82746103940223026</v>
      </c>
      <c r="N7">
        <v>18.43</v>
      </c>
      <c r="P7">
        <v>19.86</v>
      </c>
      <c r="R7" s="9">
        <f>2^-R6</f>
        <v>1.3755418181397445</v>
      </c>
      <c r="U7" s="13" t="s">
        <v>27</v>
      </c>
      <c r="V7">
        <v>3.5738439070000001</v>
      </c>
      <c r="W7">
        <v>3.7368316479999999</v>
      </c>
      <c r="X7">
        <v>3.385846393</v>
      </c>
      <c r="Y7">
        <v>1.386544746</v>
      </c>
      <c r="Z7">
        <v>1.74475514136335</v>
      </c>
      <c r="AA7">
        <v>1.2280073961014399</v>
      </c>
    </row>
    <row r="8" spans="1:27">
      <c r="B8" s="1">
        <v>33.143491130000001</v>
      </c>
      <c r="D8" s="1">
        <v>34.890396233499999</v>
      </c>
      <c r="H8">
        <v>31.018351538481401</v>
      </c>
      <c r="I8" s="1"/>
      <c r="J8">
        <v>29.696572878809199</v>
      </c>
      <c r="N8">
        <v>19.38</v>
      </c>
      <c r="P8">
        <v>19.16</v>
      </c>
      <c r="U8" s="13" t="s">
        <v>28</v>
      </c>
      <c r="V8">
        <v>0.90704899999999999</v>
      </c>
      <c r="W8">
        <v>0.827461</v>
      </c>
      <c r="X8">
        <v>0.55948302628190261</v>
      </c>
      <c r="Y8">
        <v>1.117934</v>
      </c>
      <c r="Z8">
        <v>1.2953990820350294</v>
      </c>
      <c r="AA8">
        <v>0.89355690338382177</v>
      </c>
    </row>
    <row r="9" spans="1:27">
      <c r="A9" t="s">
        <v>6</v>
      </c>
      <c r="B9" s="1"/>
      <c r="D9" s="1"/>
      <c r="I9" s="1"/>
    </row>
    <row r="10" spans="1:27">
      <c r="A10" t="s">
        <v>29</v>
      </c>
      <c r="B10" s="1">
        <v>35.193911489999998</v>
      </c>
      <c r="C10" s="1">
        <f>AVERAGE(B10:B12)</f>
        <v>35.248248873333331</v>
      </c>
      <c r="D10" s="1">
        <v>35.566245575300002</v>
      </c>
      <c r="E10" s="1">
        <f>AVERAGE(D10:D12)</f>
        <v>35.544568123200001</v>
      </c>
      <c r="F10" s="1">
        <f>C10-E10</f>
        <v>-0.29631924986667002</v>
      </c>
      <c r="H10">
        <v>30.046045629876801</v>
      </c>
      <c r="I10" s="1">
        <f>AVERAGE(H10:H12)</f>
        <v>29.865563523259368</v>
      </c>
      <c r="J10">
        <v>29.422028445331101</v>
      </c>
      <c r="K10" s="1">
        <f>AVERAGE(J10:J12)</f>
        <v>29.703195034097234</v>
      </c>
      <c r="L10" s="1">
        <f>I10-K10</f>
        <v>0.16236848916213376</v>
      </c>
      <c r="N10">
        <v>18.2294134357121</v>
      </c>
      <c r="O10" s="1">
        <f>AVERAGE(N10:N12)</f>
        <v>18.414705171328766</v>
      </c>
      <c r="P10">
        <v>19.635677131245199</v>
      </c>
      <c r="Q10" s="1">
        <f>AVERAGE(P10:P12)</f>
        <v>19.394837242368201</v>
      </c>
      <c r="R10" s="1">
        <f>O10-Q10</f>
        <v>-0.980132071039435</v>
      </c>
    </row>
    <row r="11" spans="1:27">
      <c r="B11" s="1">
        <v>35.240699540000001</v>
      </c>
      <c r="D11" s="1">
        <v>35.575180784099999</v>
      </c>
      <c r="F11" s="9">
        <f>2^-F10</f>
        <v>1.2280073961014379</v>
      </c>
      <c r="H11">
        <v>29.8568886769926</v>
      </c>
      <c r="I11" s="1"/>
      <c r="J11">
        <v>29.612888054059301</v>
      </c>
      <c r="L11" s="9">
        <f>2^-L10</f>
        <v>0.89355690338382177</v>
      </c>
      <c r="N11">
        <v>18.247106897271799</v>
      </c>
      <c r="P11">
        <v>19.323471119222699</v>
      </c>
      <c r="R11" s="9">
        <f>2^-R10</f>
        <v>1.9726459859442471</v>
      </c>
    </row>
    <row r="12" spans="1:27">
      <c r="B12" s="1">
        <v>35.310135590000002</v>
      </c>
      <c r="D12" s="1">
        <v>35.492278010200003</v>
      </c>
      <c r="H12">
        <v>29.6937562629087</v>
      </c>
      <c r="I12" s="1"/>
      <c r="J12">
        <v>30.074668602901301</v>
      </c>
      <c r="N12">
        <v>18.767595181002399</v>
      </c>
      <c r="P12">
        <v>19.225363476636701</v>
      </c>
    </row>
    <row r="13" spans="1:27">
      <c r="A13" t="s">
        <v>4</v>
      </c>
      <c r="B13" s="1">
        <v>33.801331820000001</v>
      </c>
      <c r="C13" s="1">
        <f>AVERAGE(B13:B15)</f>
        <v>33.809816810000001</v>
      </c>
      <c r="D13" s="1">
        <v>35.936700000000002</v>
      </c>
      <c r="E13" s="1">
        <f>AVERAGE(D13:D15)</f>
        <v>35.56933333333334</v>
      </c>
      <c r="F13" s="1">
        <f>C13-E13</f>
        <v>-1.759516523333339</v>
      </c>
      <c r="H13">
        <v>37.200990055407097</v>
      </c>
      <c r="I13" s="1">
        <f>AVERAGE(H13:H15)</f>
        <v>37.198847623711735</v>
      </c>
      <c r="J13">
        <v>36.788922274536198</v>
      </c>
      <c r="K13" s="1">
        <f>AVERAGE(J13:J15)</f>
        <v>36.361013891893101</v>
      </c>
      <c r="L13" s="1">
        <f>I13-K13</f>
        <v>0.83783373181863396</v>
      </c>
      <c r="N13" s="14">
        <v>13.095020986627301</v>
      </c>
      <c r="O13" s="1">
        <f>AVERAGE(N13:N14)</f>
        <v>13.079915884495101</v>
      </c>
      <c r="P13" s="14">
        <v>13.7590387666631</v>
      </c>
      <c r="Q13" s="1">
        <f>AVERAGE(P13:P14)</f>
        <v>13.8172121493914</v>
      </c>
      <c r="R13" s="1">
        <f>O13-Q13</f>
        <v>-0.73729626489629929</v>
      </c>
      <c r="V13">
        <v>2.3961101729833247</v>
      </c>
      <c r="W13">
        <v>1.3755418181397445</v>
      </c>
    </row>
    <row r="14" spans="1:27">
      <c r="B14" s="1">
        <v>33.909407330000001</v>
      </c>
      <c r="D14" s="1">
        <v>35.380500000000005</v>
      </c>
      <c r="F14" s="9">
        <f>2^-F13</f>
        <v>3.3858463928071951</v>
      </c>
      <c r="H14">
        <v>36.831115211144997</v>
      </c>
      <c r="I14" s="1"/>
      <c r="J14">
        <v>36.396074245662497</v>
      </c>
      <c r="L14" s="9">
        <f>2^-L13</f>
        <v>0.55948302628190261</v>
      </c>
      <c r="N14" s="14">
        <v>13.064810782362899</v>
      </c>
      <c r="P14" s="14">
        <v>13.875385532119701</v>
      </c>
      <c r="R14" s="9">
        <f>2^-R13</f>
        <v>1.6670487162556389</v>
      </c>
      <c r="V14">
        <v>1.9726459859442471</v>
      </c>
      <c r="W14">
        <v>1.6670487162556389</v>
      </c>
    </row>
    <row r="15" spans="1:27">
      <c r="B15" s="1">
        <v>33.718711280000001</v>
      </c>
      <c r="D15" s="1">
        <v>35.390799999999999</v>
      </c>
      <c r="H15">
        <v>37.564437604583098</v>
      </c>
      <c r="I15" s="1"/>
      <c r="J15">
        <v>35.898045155480602</v>
      </c>
      <c r="N15" s="14">
        <v>13.1257565576218</v>
      </c>
      <c r="P15" s="14">
        <v>13.514147474980501</v>
      </c>
      <c r="V15">
        <v>7.3498183342627588</v>
      </c>
      <c r="W15">
        <v>1.7635700111937553</v>
      </c>
    </row>
    <row r="17" spans="1:13" s="6" customFormat="1"/>
    <row r="19" spans="1:13">
      <c r="B19" t="s">
        <v>14</v>
      </c>
      <c r="E19" t="s">
        <v>16</v>
      </c>
      <c r="H19" t="s">
        <v>17</v>
      </c>
      <c r="M19" s="1"/>
    </row>
    <row r="20" spans="1:13">
      <c r="M20" s="1"/>
    </row>
    <row r="21" spans="1:13">
      <c r="A21" t="s">
        <v>30</v>
      </c>
      <c r="B21">
        <v>29.036104158255998</v>
      </c>
      <c r="E21">
        <v>29.445050241163901</v>
      </c>
      <c r="H21">
        <v>17.5806764723601</v>
      </c>
      <c r="M21" s="1"/>
    </row>
    <row r="22" spans="1:13">
      <c r="B22">
        <v>29.115313667596499</v>
      </c>
      <c r="E22">
        <v>29.3034387739655</v>
      </c>
      <c r="H22">
        <v>17.5280199699076</v>
      </c>
      <c r="M22" s="1"/>
    </row>
    <row r="23" spans="1:13">
      <c r="B23">
        <v>28.9327542470234</v>
      </c>
      <c r="C23">
        <f>AVERAGE(B21:B23)</f>
        <v>29.0280573576253</v>
      </c>
      <c r="D23">
        <f>C23-C26</f>
        <v>-0.47149417480936506</v>
      </c>
      <c r="E23">
        <v>29.447659422676601</v>
      </c>
      <c r="F23">
        <f>AVERAGE(E21:E23)</f>
        <v>29.398716145935335</v>
      </c>
      <c r="G23">
        <f>F23-F26</f>
        <v>-0.16083460514566283</v>
      </c>
      <c r="H23">
        <v>17.447401379419698</v>
      </c>
      <c r="I23">
        <f>AVERAGE(H21:H23)</f>
        <v>17.518699273895802</v>
      </c>
      <c r="J23">
        <f>I23-I26</f>
        <v>-2.8777085912418983</v>
      </c>
      <c r="M23" s="1"/>
    </row>
    <row r="24" spans="1:13">
      <c r="A24" t="s">
        <v>0</v>
      </c>
      <c r="B24">
        <v>29.624027088723199</v>
      </c>
      <c r="D24">
        <f>2^-D23</f>
        <v>1.3865447456362845</v>
      </c>
      <c r="E24">
        <v>29.425322654490699</v>
      </c>
      <c r="G24">
        <f>2^-G23</f>
        <v>1.1179336803739079</v>
      </c>
      <c r="H24">
        <v>20.406197457164801</v>
      </c>
      <c r="J24">
        <f>2^-J23</f>
        <v>7.3498183342627588</v>
      </c>
      <c r="M24" s="1"/>
    </row>
    <row r="25" spans="1:13">
      <c r="B25">
        <v>29.313179981620198</v>
      </c>
      <c r="E25">
        <v>29.6937788476713</v>
      </c>
      <c r="H25">
        <v>20.395870058811902</v>
      </c>
    </row>
    <row r="26" spans="1:13">
      <c r="B26">
        <v>29.561447526960599</v>
      </c>
      <c r="C26">
        <f>AVERAGE(B24:B26)</f>
        <v>29.499551532434666</v>
      </c>
      <c r="E26">
        <v>33.040052302803602</v>
      </c>
      <c r="F26">
        <f>AVERAGE(E24:E25)</f>
        <v>29.559550751080998</v>
      </c>
      <c r="H26">
        <v>20.387156079436402</v>
      </c>
      <c r="I26">
        <f>AVERAGE(H24:H26)</f>
        <v>20.3964078651377</v>
      </c>
    </row>
    <row r="28" spans="1:13">
      <c r="A28" t="s">
        <v>9</v>
      </c>
      <c r="B28">
        <v>35.257715037916</v>
      </c>
      <c r="E28" s="14">
        <v>32.308202101367499</v>
      </c>
      <c r="H28" s="14">
        <v>12.040592637468899</v>
      </c>
    </row>
    <row r="29" spans="1:13">
      <c r="B29">
        <v>34.606049226699703</v>
      </c>
      <c r="E29" s="14">
        <v>31.892592520231201</v>
      </c>
      <c r="H29" s="14">
        <v>12.184514271880399</v>
      </c>
    </row>
    <row r="30" spans="1:13">
      <c r="B30">
        <v>34.574773631279903</v>
      </c>
      <c r="C30">
        <v>34.812845965298528</v>
      </c>
      <c r="D30">
        <v>-1.8374766238082216</v>
      </c>
      <c r="E30" s="14">
        <v>32.797455607219398</v>
      </c>
      <c r="F30" s="10">
        <f>AVERAGE(E28:E30)</f>
        <v>32.332750076272703</v>
      </c>
      <c r="G30" s="11">
        <f>F30-F33</f>
        <v>0.14074808884765844</v>
      </c>
      <c r="H30" s="14">
        <v>12.0404262453869</v>
      </c>
      <c r="I30" s="10">
        <f>AVERAGE(H28:H30)</f>
        <v>12.088511051578735</v>
      </c>
      <c r="J30" s="11">
        <f>I30-I33</f>
        <v>-0.81849884981981447</v>
      </c>
    </row>
    <row r="31" spans="1:13">
      <c r="A31" t="s">
        <v>15</v>
      </c>
      <c r="B31">
        <v>36.600344199340299</v>
      </c>
      <c r="D31">
        <v>3.5738439068152137</v>
      </c>
      <c r="E31" s="14">
        <v>31.956971734005698</v>
      </c>
      <c r="G31" s="12">
        <f>2^-G30</f>
        <v>0.90704869624432027</v>
      </c>
      <c r="H31" s="14">
        <v>13.0051453503944</v>
      </c>
      <c r="J31" s="12">
        <f>2^-J30</f>
        <v>1.7635700111937553</v>
      </c>
    </row>
    <row r="32" spans="1:13">
      <c r="B32">
        <v>36.700300978873202</v>
      </c>
      <c r="E32" s="14">
        <v>32.427032240844397</v>
      </c>
      <c r="H32" s="14">
        <v>12.8088744524027</v>
      </c>
    </row>
    <row r="33" spans="1:9">
      <c r="B33">
        <v>34.667315060957897</v>
      </c>
      <c r="C33">
        <v>36.65032258910675</v>
      </c>
      <c r="E33" s="14">
        <v>0</v>
      </c>
      <c r="F33" s="10">
        <f>AVERAGE(E31:E32)</f>
        <v>32.192001987425044</v>
      </c>
      <c r="H33" s="14">
        <v>12.776203728167999</v>
      </c>
      <c r="I33" s="10">
        <f>AVERAGE(H31:H32)</f>
        <v>12.907009901398549</v>
      </c>
    </row>
    <row r="34" spans="1:9">
      <c r="E34" s="14"/>
      <c r="H34" s="14"/>
    </row>
    <row r="38" spans="1:9">
      <c r="A38" s="29" t="s">
        <v>39</v>
      </c>
    </row>
    <row r="42" spans="1:9">
      <c r="E42" s="9"/>
    </row>
    <row r="43" spans="1:9">
      <c r="E43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33DDC-7B2E-4385-B795-97E99EAC30CB}">
  <dimension ref="A1:S68"/>
  <sheetViews>
    <sheetView topLeftCell="A37" workbookViewId="0">
      <selection activeCell="G40" sqref="G40"/>
    </sheetView>
  </sheetViews>
  <sheetFormatPr defaultColWidth="8.90625" defaultRowHeight="14.5"/>
  <cols>
    <col min="1" max="4" width="8.90625" style="8"/>
    <col min="5" max="5" width="15.36328125" style="8" bestFit="1" customWidth="1"/>
    <col min="6" max="8" width="8.90625" style="8"/>
    <col min="9" max="9" width="15.81640625" style="8" customWidth="1"/>
    <col min="10" max="10" width="19.08984375" style="8" customWidth="1"/>
    <col min="11" max="12" width="8.90625" style="8"/>
    <col min="13" max="14" width="16.453125" style="8" bestFit="1" customWidth="1"/>
    <col min="15" max="16" width="8.90625" style="8"/>
    <col min="17" max="17" width="15.36328125" style="8" bestFit="1" customWidth="1"/>
    <col min="18" max="16384" width="8.90625" style="8"/>
  </cols>
  <sheetData>
    <row r="1" spans="1:19">
      <c r="B1" s="8" t="s">
        <v>18</v>
      </c>
    </row>
    <row r="2" spans="1:19">
      <c r="K2" s="15"/>
      <c r="M2" s="15"/>
      <c r="N2" s="16"/>
      <c r="O2" s="5"/>
      <c r="P2" s="16"/>
      <c r="Q2" s="16"/>
    </row>
    <row r="3" spans="1:19" ht="15.5">
      <c r="C3" s="8" t="s">
        <v>19</v>
      </c>
      <c r="G3" s="8" t="s">
        <v>16</v>
      </c>
      <c r="J3" s="17"/>
      <c r="K3" s="15"/>
      <c r="N3" s="16"/>
      <c r="O3" s="5"/>
      <c r="P3" s="5"/>
      <c r="Q3" s="18"/>
    </row>
    <row r="4" spans="1:19" ht="15.5">
      <c r="A4" s="8" t="s">
        <v>31</v>
      </c>
      <c r="B4" s="19" t="s">
        <v>32</v>
      </c>
      <c r="C4" s="5">
        <v>8.6506046012734892</v>
      </c>
      <c r="D4" s="16"/>
      <c r="E4" s="16"/>
      <c r="G4" s="5">
        <v>31.365263680563501</v>
      </c>
      <c r="H4" s="16"/>
      <c r="I4" s="16"/>
      <c r="J4" s="17"/>
      <c r="K4" s="15"/>
      <c r="N4" s="19"/>
      <c r="O4" s="5"/>
      <c r="P4" s="16"/>
      <c r="Q4" s="20"/>
    </row>
    <row r="5" spans="1:19" ht="15.5">
      <c r="B5" s="16"/>
      <c r="C5" s="5">
        <v>31.291207939332999</v>
      </c>
      <c r="D5" s="16"/>
      <c r="E5" s="16"/>
      <c r="G5" s="5">
        <v>31.4051932589392</v>
      </c>
      <c r="H5" s="16"/>
      <c r="I5" s="16"/>
      <c r="J5" s="21"/>
      <c r="K5" s="15"/>
      <c r="N5" s="16"/>
      <c r="O5" s="5"/>
      <c r="P5" s="16"/>
      <c r="Q5" s="16"/>
    </row>
    <row r="6" spans="1:19" ht="15.5">
      <c r="B6" s="16"/>
      <c r="C6" s="5">
        <v>30.079272396071399</v>
      </c>
      <c r="D6" s="5">
        <f>AVERAGE(C5:C6)</f>
        <v>30.685240167702197</v>
      </c>
      <c r="E6" s="18">
        <f>D6-D9</f>
        <v>-0.5234551574195514</v>
      </c>
      <c r="G6" s="5">
        <v>31.9282844959131</v>
      </c>
      <c r="H6" s="5">
        <f>AVERAGE(G4:G6)</f>
        <v>31.5662471451386</v>
      </c>
      <c r="I6" s="18">
        <f>H6-H9</f>
        <v>0.27929481205670115</v>
      </c>
      <c r="J6" s="21"/>
      <c r="K6" s="15"/>
      <c r="N6" s="16"/>
      <c r="O6" s="5"/>
      <c r="P6" s="5"/>
      <c r="Q6" s="16"/>
    </row>
    <row r="7" spans="1:19" ht="15.5">
      <c r="B7" s="19" t="s">
        <v>33</v>
      </c>
      <c r="C7" s="5">
        <v>31.181214863148199</v>
      </c>
      <c r="D7" s="16"/>
      <c r="E7" s="20">
        <f>2^-E6</f>
        <v>1.4373935898754056</v>
      </c>
      <c r="G7" s="5">
        <v>30.7390294249441</v>
      </c>
      <c r="H7" s="16"/>
      <c r="I7" s="20">
        <f>2^-I6</f>
        <v>0.82399368616583735</v>
      </c>
      <c r="J7" s="21"/>
      <c r="K7" s="15"/>
      <c r="N7" s="19"/>
      <c r="O7" s="5"/>
      <c r="P7" s="16"/>
      <c r="Q7" s="16"/>
    </row>
    <row r="8" spans="1:19">
      <c r="B8" s="16"/>
      <c r="C8" s="5">
        <v>31.236175787095299</v>
      </c>
      <c r="D8" s="16"/>
      <c r="E8" s="16"/>
      <c r="G8" s="5">
        <v>31.692211234950999</v>
      </c>
      <c r="H8" s="16"/>
      <c r="I8" s="16"/>
      <c r="M8" s="22" t="s">
        <v>34</v>
      </c>
      <c r="N8" s="7">
        <v>1.6147530000000001</v>
      </c>
      <c r="O8" s="7">
        <v>2.0524665999999998</v>
      </c>
      <c r="P8" s="7">
        <v>1.4373935898754</v>
      </c>
      <c r="Q8" s="7">
        <v>0.79689753092329996</v>
      </c>
      <c r="R8" s="7">
        <v>0.50362857069410005</v>
      </c>
      <c r="S8" s="7">
        <v>1.0256709520758518</v>
      </c>
    </row>
    <row r="9" spans="1:19">
      <c r="B9" s="16"/>
      <c r="C9" s="5">
        <v>32.466009514632198</v>
      </c>
      <c r="D9" s="5">
        <f>AVERAGE(C7:C8)</f>
        <v>31.208695325121749</v>
      </c>
      <c r="E9" s="16"/>
      <c r="G9" s="5">
        <v>31.429616339350599</v>
      </c>
      <c r="H9" s="5">
        <f>AVERAGE(G7:G9)</f>
        <v>31.286952333081899</v>
      </c>
      <c r="I9" s="16"/>
      <c r="M9" s="22" t="s">
        <v>35</v>
      </c>
      <c r="N9" s="7">
        <v>0.60626053315041517</v>
      </c>
      <c r="O9" s="7">
        <v>0.31326706573669999</v>
      </c>
      <c r="P9" s="7">
        <v>0.82399368616583735</v>
      </c>
      <c r="Q9" s="7">
        <v>1.0681249541044</v>
      </c>
      <c r="R9" s="7">
        <v>1.1940235663183965</v>
      </c>
      <c r="S9" s="7">
        <v>0.78397651000000002</v>
      </c>
    </row>
    <row r="10" spans="1:19" ht="15.5">
      <c r="M10" s="15"/>
      <c r="O10" s="21"/>
      <c r="Q10" s="23"/>
    </row>
    <row r="11" spans="1:19" ht="15.5">
      <c r="A11" s="8" t="s">
        <v>36</v>
      </c>
      <c r="B11" s="19" t="s">
        <v>32</v>
      </c>
      <c r="C11" s="5">
        <v>30.512254358375099</v>
      </c>
      <c r="D11" s="16"/>
      <c r="E11" s="16"/>
      <c r="G11" s="5">
        <v>32.239425393673699</v>
      </c>
      <c r="H11" s="16"/>
      <c r="I11" s="16"/>
      <c r="M11" s="15"/>
      <c r="O11" s="21"/>
      <c r="Q11" s="23"/>
    </row>
    <row r="12" spans="1:19">
      <c r="B12" s="16"/>
      <c r="C12" s="5">
        <v>30.348059841222799</v>
      </c>
      <c r="D12" s="16"/>
      <c r="E12" s="16"/>
      <c r="G12" s="5">
        <v>31.580479450648198</v>
      </c>
      <c r="H12" s="16"/>
      <c r="I12" s="16"/>
      <c r="N12" s="16"/>
      <c r="O12" s="5"/>
      <c r="P12" s="5"/>
      <c r="Q12" s="16"/>
    </row>
    <row r="13" spans="1:19">
      <c r="B13" s="16"/>
      <c r="C13" s="5">
        <v>31.121079321061298</v>
      </c>
      <c r="D13" s="5">
        <f>AVERAGE(C11:C13)</f>
        <v>30.660464506886399</v>
      </c>
      <c r="E13" s="18">
        <f>D13-D16</f>
        <v>-1.0373587630101717</v>
      </c>
      <c r="G13" s="5">
        <v>32.254344553432801</v>
      </c>
      <c r="H13" s="5">
        <f>AVERAGE(G11:G13)</f>
        <v>32.024749799251566</v>
      </c>
      <c r="I13" s="18">
        <f>H13-H16</f>
        <v>1.6745349900231652</v>
      </c>
      <c r="N13" s="19"/>
      <c r="O13" s="5"/>
      <c r="P13" s="16"/>
      <c r="Q13" s="16"/>
    </row>
    <row r="14" spans="1:19">
      <c r="B14" s="19" t="s">
        <v>33</v>
      </c>
      <c r="C14" s="5">
        <v>31.9219486357579</v>
      </c>
      <c r="D14" s="16"/>
      <c r="E14" s="20">
        <f>2^-E13</f>
        <v>2.0524666255236812</v>
      </c>
      <c r="G14" s="5">
        <v>30.7228425166387</v>
      </c>
      <c r="H14" s="16"/>
      <c r="I14" s="20">
        <f>2^-I13</f>
        <v>0.31326706573670043</v>
      </c>
      <c r="N14" s="16"/>
      <c r="O14" s="5"/>
      <c r="P14" s="16"/>
      <c r="Q14" s="16"/>
    </row>
    <row r="15" spans="1:19">
      <c r="B15" s="16"/>
      <c r="C15" s="5">
        <v>31.532252114842901</v>
      </c>
      <c r="D15" s="16"/>
      <c r="E15" s="16"/>
      <c r="G15" s="5">
        <v>29.7347267921384</v>
      </c>
      <c r="H15" s="16"/>
      <c r="I15" s="16"/>
      <c r="N15" s="16"/>
      <c r="O15" s="5"/>
      <c r="P15" s="5"/>
      <c r="Q15" s="18"/>
    </row>
    <row r="16" spans="1:19">
      <c r="B16" s="16"/>
      <c r="C16" s="5">
        <v>31.6392690590889</v>
      </c>
      <c r="D16" s="5">
        <f>AVERAGE(C14:C16)</f>
        <v>31.697823269896571</v>
      </c>
      <c r="E16" s="16"/>
      <c r="G16" s="5">
        <v>30.5930751189081</v>
      </c>
      <c r="H16" s="5">
        <f>AVERAGE(G14:G16)</f>
        <v>30.350214809228401</v>
      </c>
      <c r="I16" s="16"/>
      <c r="N16" s="19"/>
      <c r="O16" s="5"/>
      <c r="P16" s="16"/>
      <c r="Q16" s="20"/>
    </row>
    <row r="17" spans="1:17">
      <c r="N17" s="16"/>
      <c r="O17" s="5"/>
      <c r="P17" s="16"/>
      <c r="Q17" s="16"/>
    </row>
    <row r="18" spans="1:17">
      <c r="A18" s="8" t="s">
        <v>37</v>
      </c>
      <c r="B18" s="19" t="s">
        <v>32</v>
      </c>
      <c r="C18" s="5">
        <v>31.399573307961901</v>
      </c>
      <c r="D18" s="16"/>
      <c r="E18" s="16"/>
      <c r="G18" s="5">
        <v>31.646471961616601</v>
      </c>
      <c r="H18" s="16"/>
      <c r="I18" s="16"/>
      <c r="N18" s="16"/>
      <c r="O18" s="5"/>
      <c r="P18" s="5"/>
      <c r="Q18" s="16"/>
    </row>
    <row r="19" spans="1:17">
      <c r="B19" s="16"/>
      <c r="C19" s="5">
        <v>30.100147154626299</v>
      </c>
      <c r="D19" s="16"/>
      <c r="E19" s="16"/>
      <c r="G19" s="5">
        <v>31.763212179880401</v>
      </c>
      <c r="H19" s="16"/>
      <c r="I19" s="16"/>
      <c r="N19" s="19"/>
      <c r="O19" s="5"/>
      <c r="P19" s="16"/>
      <c r="Q19" s="16"/>
    </row>
    <row r="20" spans="1:17">
      <c r="B20" s="16"/>
      <c r="C20" s="5">
        <v>31.475989707637201</v>
      </c>
      <c r="D20" s="5">
        <f>AVERAGE(C18:C20)</f>
        <v>30.991903390075134</v>
      </c>
      <c r="E20" s="18">
        <f>D20-D23</f>
        <v>-0.69131351762356275</v>
      </c>
      <c r="G20" s="5">
        <v>31.6070095550721</v>
      </c>
      <c r="H20" s="5">
        <f>AVERAGE(G18:G20)</f>
        <v>31.672231232189702</v>
      </c>
      <c r="I20" s="18">
        <f>H20-H23</f>
        <v>0.72199018714665186</v>
      </c>
      <c r="N20" s="16"/>
      <c r="O20" s="5"/>
      <c r="P20" s="16"/>
      <c r="Q20" s="16"/>
    </row>
    <row r="21" spans="1:17">
      <c r="B21" s="19" t="s">
        <v>33</v>
      </c>
      <c r="C21" s="5">
        <v>32.030319781977397</v>
      </c>
      <c r="D21" s="16"/>
      <c r="E21" s="20">
        <f>2^-E20</f>
        <v>1.6147530190900874</v>
      </c>
      <c r="G21" s="5">
        <v>31.019772475777899</v>
      </c>
      <c r="H21" s="16"/>
      <c r="I21" s="20">
        <f>2^-I20</f>
        <v>0.60626053315041517</v>
      </c>
      <c r="N21" s="16"/>
      <c r="O21" s="5"/>
      <c r="P21" s="5"/>
      <c r="Q21" s="18"/>
    </row>
    <row r="22" spans="1:17">
      <c r="C22" s="5">
        <v>31.766630587607299</v>
      </c>
      <c r="D22" s="16"/>
      <c r="E22" s="16"/>
      <c r="G22" s="5">
        <v>30.880709614308198</v>
      </c>
      <c r="H22" s="16"/>
      <c r="I22" s="16"/>
      <c r="N22" s="19"/>
      <c r="O22" s="5"/>
      <c r="P22" s="16"/>
      <c r="Q22" s="20"/>
    </row>
    <row r="23" spans="1:17">
      <c r="C23" s="5">
        <v>31.252700353511401</v>
      </c>
      <c r="D23" s="5">
        <f>AVERAGE(C21:C23)</f>
        <v>31.683216907698696</v>
      </c>
      <c r="E23" s="16"/>
      <c r="G23" s="5">
        <v>20.771064392058499</v>
      </c>
      <c r="H23" s="5">
        <f>AVERAGE(G21:G22)</f>
        <v>30.95024104504305</v>
      </c>
      <c r="I23" s="16"/>
      <c r="N23" s="16"/>
      <c r="O23" s="5"/>
      <c r="P23" s="16"/>
      <c r="Q23" s="16"/>
    </row>
    <row r="24" spans="1:17">
      <c r="N24" s="16"/>
      <c r="O24" s="5"/>
      <c r="P24" s="5"/>
      <c r="Q24" s="16"/>
    </row>
    <row r="25" spans="1:17" s="24" customFormat="1">
      <c r="N25" s="25"/>
      <c r="O25" s="26"/>
      <c r="P25" s="27"/>
      <c r="Q25" s="27"/>
    </row>
    <row r="26" spans="1:17">
      <c r="A26" s="8" t="s">
        <v>38</v>
      </c>
      <c r="N26" s="16"/>
      <c r="O26" s="5"/>
      <c r="P26" s="16"/>
      <c r="Q26" s="16"/>
    </row>
    <row r="27" spans="1:17">
      <c r="N27" s="16"/>
      <c r="O27" s="5"/>
      <c r="P27" s="5"/>
      <c r="Q27" s="18"/>
    </row>
    <row r="28" spans="1:17">
      <c r="C28" s="8" t="s">
        <v>19</v>
      </c>
      <c r="G28" s="8" t="s">
        <v>16</v>
      </c>
      <c r="N28" s="19"/>
      <c r="O28" s="5"/>
      <c r="P28" s="16"/>
      <c r="Q28" s="20"/>
    </row>
    <row r="29" spans="1:17">
      <c r="A29" s="8" t="s">
        <v>31</v>
      </c>
      <c r="B29" s="19" t="s">
        <v>32</v>
      </c>
      <c r="C29" s="5">
        <v>31.009793549388899</v>
      </c>
      <c r="D29" s="16"/>
      <c r="E29" s="16"/>
      <c r="G29" s="5">
        <v>30.822238276676099</v>
      </c>
      <c r="H29" s="5"/>
      <c r="I29" s="16"/>
      <c r="N29" s="16"/>
      <c r="O29" s="5"/>
      <c r="P29" s="16"/>
      <c r="Q29" s="16"/>
    </row>
    <row r="30" spans="1:17">
      <c r="B30" s="16"/>
      <c r="C30" s="5">
        <v>31.9474945301654</v>
      </c>
      <c r="D30" s="16"/>
      <c r="E30" s="16"/>
      <c r="G30" s="5">
        <v>30.8717227547099</v>
      </c>
      <c r="H30" s="16"/>
      <c r="I30" s="16"/>
      <c r="N30" s="16"/>
      <c r="O30" s="5"/>
      <c r="P30" s="5"/>
      <c r="Q30" s="16"/>
    </row>
    <row r="31" spans="1:17">
      <c r="B31" s="16"/>
      <c r="C31" s="5">
        <v>31.909370835521798</v>
      </c>
      <c r="D31" s="5">
        <f>AVERAGE(C29:C31)</f>
        <v>31.6222196383587</v>
      </c>
      <c r="E31" s="18">
        <f>D31-D34</f>
        <v>0.32753386770150072</v>
      </c>
      <c r="G31" s="5">
        <v>30.4903743959343</v>
      </c>
      <c r="H31" s="5">
        <f>AVERAGE(G29:G31)</f>
        <v>30.728111809106764</v>
      </c>
      <c r="I31" s="18">
        <f>H31-H34</f>
        <v>-9.5080429911103437E-2</v>
      </c>
      <c r="N31" s="19"/>
      <c r="O31" s="5"/>
      <c r="P31" s="16"/>
      <c r="Q31" s="16"/>
    </row>
    <row r="32" spans="1:17">
      <c r="B32" s="19" t="s">
        <v>33</v>
      </c>
      <c r="C32" s="5">
        <v>31.285116219024399</v>
      </c>
      <c r="D32" s="16"/>
      <c r="E32" s="20">
        <f>2^-E31</f>
        <v>0.79689753092332716</v>
      </c>
      <c r="G32" s="5">
        <v>31.256054494915901</v>
      </c>
      <c r="H32" s="16"/>
      <c r="I32" s="20">
        <f>2^-I31</f>
        <v>1.0681249541043687</v>
      </c>
      <c r="N32" s="16"/>
      <c r="O32" s="5"/>
      <c r="P32" s="16"/>
      <c r="Q32" s="16"/>
    </row>
    <row r="33" spans="1:17">
      <c r="B33" s="16"/>
      <c r="C33" s="5">
        <v>31.223778947747601</v>
      </c>
      <c r="D33" s="16"/>
      <c r="E33" s="16"/>
      <c r="G33" s="5">
        <v>30.582452699238299</v>
      </c>
      <c r="H33" s="16"/>
      <c r="I33" s="16"/>
      <c r="N33" s="16"/>
      <c r="O33" s="5"/>
      <c r="P33" s="5"/>
      <c r="Q33" s="18"/>
    </row>
    <row r="34" spans="1:17">
      <c r="B34" s="16"/>
      <c r="C34" s="5">
        <v>31.375162145199599</v>
      </c>
      <c r="D34" s="5">
        <f>AVERAGE(C32:C34)</f>
        <v>31.2946857706572</v>
      </c>
      <c r="E34" s="16"/>
      <c r="G34" s="5">
        <v>30.631069522899399</v>
      </c>
      <c r="H34" s="5">
        <f>AVERAGE(G32:G34)</f>
        <v>30.823192239017867</v>
      </c>
      <c r="I34" s="16"/>
      <c r="N34" s="19"/>
      <c r="O34" s="5"/>
      <c r="P34" s="16"/>
      <c r="Q34" s="20"/>
    </row>
    <row r="35" spans="1:17">
      <c r="N35" s="16"/>
      <c r="O35" s="5"/>
      <c r="P35" s="16"/>
      <c r="Q35" s="16"/>
    </row>
    <row r="36" spans="1:17">
      <c r="A36" s="8" t="s">
        <v>36</v>
      </c>
      <c r="B36" s="19" t="s">
        <v>32</v>
      </c>
      <c r="C36" s="15">
        <v>36.546464697449991</v>
      </c>
      <c r="G36" s="5">
        <v>31.0398746640771</v>
      </c>
      <c r="H36" s="16"/>
      <c r="I36" s="16"/>
      <c r="N36" s="16"/>
      <c r="O36" s="5"/>
      <c r="P36" s="5"/>
      <c r="Q36" s="16"/>
    </row>
    <row r="37" spans="1:17">
      <c r="B37" s="16"/>
      <c r="C37" s="15">
        <v>36.7048108794</v>
      </c>
      <c r="G37" s="5">
        <v>31.4080338996244</v>
      </c>
      <c r="H37" s="16"/>
      <c r="I37" s="16"/>
      <c r="N37" s="19"/>
      <c r="O37" s="5"/>
      <c r="P37" s="5"/>
      <c r="Q37" s="16"/>
    </row>
    <row r="38" spans="1:17">
      <c r="B38" s="16"/>
      <c r="C38" s="15">
        <v>36.888229911899991</v>
      </c>
      <c r="D38" s="5">
        <f>AVERAGE(C36:C38)</f>
        <v>36.713168496249999</v>
      </c>
      <c r="E38" s="18">
        <f>D38-D41</f>
        <v>0.98956796586252693</v>
      </c>
      <c r="G38" s="5">
        <v>31.684644159253398</v>
      </c>
      <c r="H38" s="5">
        <f>AVERAGE(G36:G38)</f>
        <v>31.377517574318301</v>
      </c>
      <c r="I38" s="18">
        <f>H38-H41</f>
        <v>-0.25583131120503211</v>
      </c>
      <c r="N38" s="16"/>
      <c r="O38" s="5"/>
      <c r="P38" s="16"/>
      <c r="Q38" s="16"/>
    </row>
    <row r="39" spans="1:17">
      <c r="B39" s="19" t="s">
        <v>33</v>
      </c>
      <c r="C39" s="15">
        <v>36.115122829648215</v>
      </c>
      <c r="D39" s="16"/>
      <c r="E39" s="20">
        <f>2^-E38</f>
        <v>0.50362857069405265</v>
      </c>
      <c r="G39" s="5">
        <v>31.8062272096676</v>
      </c>
      <c r="H39" s="16"/>
      <c r="I39" s="20">
        <f>2^-I38</f>
        <v>1.1940235663183965</v>
      </c>
      <c r="N39" s="16"/>
      <c r="O39" s="5"/>
      <c r="P39" s="5"/>
      <c r="Q39" s="18"/>
    </row>
    <row r="40" spans="1:17">
      <c r="B40" s="16"/>
      <c r="C40" s="15">
        <v>35.70999854678022</v>
      </c>
      <c r="D40" s="16"/>
      <c r="E40" s="16"/>
      <c r="G40" s="5">
        <v>31.4073619041217</v>
      </c>
      <c r="H40" s="16"/>
      <c r="I40" s="16"/>
      <c r="N40" s="19"/>
      <c r="O40" s="5"/>
      <c r="P40" s="16"/>
      <c r="Q40" s="20"/>
    </row>
    <row r="41" spans="1:17">
      <c r="B41" s="16"/>
      <c r="C41" s="15">
        <v>35.345680214733996</v>
      </c>
      <c r="D41" s="5">
        <f>AVERAGE(C39:C41)</f>
        <v>35.723600530387472</v>
      </c>
      <c r="E41" s="16"/>
      <c r="G41" s="5">
        <v>31.686457542780701</v>
      </c>
      <c r="H41" s="5">
        <f>AVERAGE(G39:G41)</f>
        <v>31.633348885523333</v>
      </c>
      <c r="I41" s="16"/>
      <c r="N41" s="16"/>
      <c r="O41" s="5"/>
      <c r="P41" s="16"/>
      <c r="Q41" s="16"/>
    </row>
    <row r="42" spans="1:17">
      <c r="N42" s="16"/>
      <c r="O42" s="5"/>
      <c r="P42" s="5"/>
      <c r="Q42" s="16"/>
    </row>
    <row r="43" spans="1:17">
      <c r="A43" s="8" t="s">
        <v>37</v>
      </c>
      <c r="B43" s="19" t="s">
        <v>32</v>
      </c>
      <c r="C43" s="15">
        <v>35.905538489849995</v>
      </c>
      <c r="G43" s="28">
        <v>30.262133528955101</v>
      </c>
      <c r="N43" s="19"/>
      <c r="O43" s="5"/>
      <c r="P43" s="16"/>
      <c r="Q43" s="16"/>
    </row>
    <row r="44" spans="1:17">
      <c r="B44" s="16"/>
      <c r="C44" s="15">
        <v>35.605225012949994</v>
      </c>
      <c r="G44" s="28">
        <v>30.473559680824199</v>
      </c>
      <c r="N44" s="16"/>
      <c r="O44" s="5"/>
      <c r="P44" s="16"/>
      <c r="Q44" s="16"/>
    </row>
    <row r="45" spans="1:17">
      <c r="B45" s="16"/>
      <c r="C45" s="15">
        <v>35.153752420649994</v>
      </c>
      <c r="D45" s="5">
        <f>AVERAGE(C43:C45)</f>
        <v>35.554838641149992</v>
      </c>
      <c r="E45" s="18">
        <f>D45-D48</f>
        <v>-3.6567970762128255E-2</v>
      </c>
      <c r="G45" s="28">
        <v>29.5015885288093</v>
      </c>
      <c r="H45" s="5">
        <f>AVERAGE(G43:G44)</f>
        <v>30.36784660488965</v>
      </c>
      <c r="I45" s="18">
        <f>H45-H48</f>
        <v>0.35111767335311583</v>
      </c>
      <c r="N45" s="16"/>
      <c r="O45" s="5"/>
      <c r="P45" s="5"/>
      <c r="Q45" s="18"/>
    </row>
    <row r="46" spans="1:17">
      <c r="B46" s="19" t="s">
        <v>33</v>
      </c>
      <c r="C46" s="15">
        <v>35.575496120768811</v>
      </c>
      <c r="D46" s="16"/>
      <c r="E46" s="20">
        <f>2^-E45</f>
        <v>1.0256709520758518</v>
      </c>
      <c r="G46" s="28">
        <v>29.984108985705401</v>
      </c>
      <c r="H46" s="16"/>
      <c r="I46" s="20">
        <f>2^-I45</f>
        <v>0.78397650646097705</v>
      </c>
      <c r="N46" s="19"/>
      <c r="O46" s="5"/>
      <c r="P46" s="16"/>
      <c r="Q46" s="20"/>
    </row>
    <row r="47" spans="1:17">
      <c r="C47" s="15">
        <v>35.444865125329265</v>
      </c>
      <c r="D47" s="16"/>
      <c r="E47" s="16"/>
      <c r="G47" s="28">
        <v>30.2188312832957</v>
      </c>
      <c r="H47" s="16"/>
      <c r="I47" s="16"/>
      <c r="N47" s="16"/>
      <c r="O47" s="5"/>
      <c r="P47" s="16"/>
      <c r="Q47" s="16"/>
    </row>
    <row r="48" spans="1:17">
      <c r="C48" s="15">
        <v>35.753858589638284</v>
      </c>
      <c r="D48" s="5">
        <f>AVERAGE(C46:C48)</f>
        <v>35.59140661191212</v>
      </c>
      <c r="E48" s="16"/>
      <c r="G48" s="28">
        <v>29.847246525608501</v>
      </c>
      <c r="H48" s="5">
        <f>AVERAGE(G46:G48)</f>
        <v>30.016728931536534</v>
      </c>
      <c r="I48" s="16"/>
      <c r="N48" s="16"/>
      <c r="O48" s="5"/>
      <c r="P48" s="5"/>
      <c r="Q48" s="16"/>
    </row>
    <row r="49" spans="1:17">
      <c r="N49" s="19"/>
    </row>
    <row r="50" spans="1:17">
      <c r="N50" s="16"/>
    </row>
    <row r="51" spans="1:17">
      <c r="N51" s="16"/>
    </row>
    <row r="52" spans="1:17">
      <c r="A52" s="29" t="s">
        <v>39</v>
      </c>
      <c r="N52" s="19"/>
    </row>
    <row r="53" spans="1:17">
      <c r="N53" s="16"/>
    </row>
    <row r="54" spans="1:17">
      <c r="N54" s="16"/>
    </row>
    <row r="55" spans="1:17">
      <c r="N55" s="19"/>
      <c r="O55" s="5"/>
      <c r="P55" s="16"/>
      <c r="Q55" s="16"/>
    </row>
    <row r="56" spans="1:17">
      <c r="N56" s="16"/>
      <c r="O56" s="5"/>
      <c r="P56" s="16"/>
      <c r="Q56" s="16"/>
    </row>
    <row r="57" spans="1:17">
      <c r="N57" s="16"/>
      <c r="O57" s="5"/>
      <c r="P57" s="5"/>
      <c r="Q57" s="18"/>
    </row>
    <row r="58" spans="1:17">
      <c r="N58" s="19"/>
      <c r="O58" s="5"/>
      <c r="P58" s="16"/>
      <c r="Q58" s="20"/>
    </row>
    <row r="59" spans="1:17">
      <c r="N59" s="16"/>
      <c r="O59" s="5"/>
      <c r="P59" s="16"/>
      <c r="Q59" s="16"/>
    </row>
    <row r="60" spans="1:17">
      <c r="N60" s="16"/>
      <c r="O60" s="5"/>
      <c r="P60" s="5"/>
      <c r="Q60" s="16"/>
    </row>
    <row r="61" spans="1:17">
      <c r="N61" s="19"/>
      <c r="O61" s="5"/>
      <c r="P61" s="16"/>
      <c r="Q61" s="16"/>
    </row>
    <row r="62" spans="1:17">
      <c r="N62" s="16"/>
      <c r="O62" s="5"/>
      <c r="P62" s="16"/>
      <c r="Q62" s="16"/>
    </row>
    <row r="63" spans="1:17">
      <c r="N63" s="16"/>
      <c r="O63" s="5"/>
      <c r="P63" s="5"/>
      <c r="Q63" s="18"/>
    </row>
    <row r="64" spans="1:17">
      <c r="N64" s="19"/>
      <c r="O64" s="5"/>
      <c r="P64" s="16"/>
      <c r="Q64" s="20"/>
    </row>
    <row r="65" spans="14:17">
      <c r="N65" s="16"/>
      <c r="O65" s="5"/>
      <c r="P65" s="16"/>
      <c r="Q65" s="16"/>
    </row>
    <row r="66" spans="14:17">
      <c r="N66" s="16"/>
      <c r="O66" s="5"/>
      <c r="P66" s="5"/>
      <c r="Q66" s="16"/>
    </row>
    <row r="67" spans="14:17">
      <c r="N67" s="16"/>
      <c r="O67" s="5"/>
      <c r="P67" s="16"/>
      <c r="Q67" s="16"/>
    </row>
    <row r="68" spans="14:17">
      <c r="N68" s="16"/>
      <c r="O68" s="5"/>
      <c r="P68" s="16"/>
      <c r="Q68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C0F85-03BA-4EF2-AB35-625BEFFFBE9F}">
  <dimension ref="A1:S28"/>
  <sheetViews>
    <sheetView tabSelected="1" topLeftCell="A19" workbookViewId="0">
      <selection activeCell="G40" sqref="G40"/>
    </sheetView>
  </sheetViews>
  <sheetFormatPr defaultRowHeight="14.5"/>
  <sheetData>
    <row r="1" spans="1:19">
      <c r="A1" t="s">
        <v>5</v>
      </c>
    </row>
    <row r="2" spans="1:19">
      <c r="B2" t="s">
        <v>11</v>
      </c>
      <c r="G2" t="s">
        <v>10</v>
      </c>
      <c r="L2" t="s">
        <v>12</v>
      </c>
    </row>
    <row r="3" spans="1:19" ht="15.5">
      <c r="A3" t="s">
        <v>1</v>
      </c>
      <c r="B3">
        <v>23.94</v>
      </c>
      <c r="C3">
        <f>AVERAGE(B3:B5)</f>
        <v>23.936666666666667</v>
      </c>
      <c r="D3">
        <f>C3-M3</f>
        <v>5.5913000000000004</v>
      </c>
      <c r="E3">
        <f>D3-D6</f>
        <v>-1.6815697166666688</v>
      </c>
      <c r="F3">
        <f>2^-(E3)</f>
        <v>3.207767807005844</v>
      </c>
      <c r="G3" s="1">
        <v>20.570592435714286</v>
      </c>
      <c r="H3">
        <f>AVERAGE(G3:G5)</f>
        <v>20.609334216666667</v>
      </c>
      <c r="I3">
        <f>H3-M3</f>
        <v>2.2639675500000003</v>
      </c>
      <c r="J3">
        <f>I3-I6</f>
        <v>-2.4249830833333341</v>
      </c>
      <c r="K3">
        <f>2^-(J3)</f>
        <v>5.3702270408668982</v>
      </c>
      <c r="L3" s="1">
        <v>18.4008</v>
      </c>
      <c r="M3">
        <f>AVERAGE(L3:L5)</f>
        <v>18.345366666666667</v>
      </c>
      <c r="R3" s="2"/>
      <c r="S3" s="3"/>
    </row>
    <row r="4" spans="1:19" ht="15.5">
      <c r="B4">
        <v>24.01</v>
      </c>
      <c r="G4" s="1">
        <v>20.504248750000002</v>
      </c>
      <c r="L4" s="1">
        <v>18.4377</v>
      </c>
      <c r="R4" s="2"/>
      <c r="S4" s="3"/>
    </row>
    <row r="5" spans="1:19" ht="15.5">
      <c r="B5">
        <v>23.86</v>
      </c>
      <c r="G5" s="1">
        <v>20.753161464285714</v>
      </c>
      <c r="L5" s="1">
        <v>18.197600000000001</v>
      </c>
      <c r="R5" s="2"/>
      <c r="S5" s="3"/>
    </row>
    <row r="6" spans="1:19" ht="15.5">
      <c r="A6" t="s">
        <v>2</v>
      </c>
      <c r="B6" s="1">
        <v>25.046970128571431</v>
      </c>
      <c r="C6">
        <f>AVERAGE(B6:B8)</f>
        <v>25.268303050000004</v>
      </c>
      <c r="D6">
        <f>C6-M6</f>
        <v>7.2728697166666691</v>
      </c>
      <c r="G6" s="1">
        <v>22.611624864285716</v>
      </c>
      <c r="H6">
        <f>AVERAGE(G6:G8)</f>
        <v>22.684383966666669</v>
      </c>
      <c r="I6">
        <f>H6-M6</f>
        <v>4.6889506333333344</v>
      </c>
      <c r="L6" s="1">
        <v>18.058</v>
      </c>
      <c r="M6">
        <f>AVERAGE(L6:L8)</f>
        <v>17.995433333333335</v>
      </c>
      <c r="R6" s="4"/>
      <c r="S6" s="3"/>
    </row>
    <row r="7" spans="1:19" ht="15.5">
      <c r="B7" s="1">
        <v>25.387118521428576</v>
      </c>
      <c r="G7" s="1">
        <v>22.781709928571431</v>
      </c>
      <c r="L7" s="1">
        <v>17.6997</v>
      </c>
      <c r="R7" s="4"/>
      <c r="S7" s="3"/>
    </row>
    <row r="8" spans="1:19" ht="15.5">
      <c r="B8" s="1">
        <v>25.370820500000004</v>
      </c>
      <c r="G8" s="1">
        <v>22.659817107142857</v>
      </c>
      <c r="L8" s="1">
        <v>18.2286</v>
      </c>
      <c r="R8" s="4"/>
      <c r="S8" s="3"/>
    </row>
    <row r="9" spans="1:19">
      <c r="A9" t="s">
        <v>6</v>
      </c>
      <c r="G9" s="1"/>
    </row>
    <row r="10" spans="1:19">
      <c r="A10" t="s">
        <v>3</v>
      </c>
      <c r="B10" s="1">
        <v>21.628996422836501</v>
      </c>
      <c r="C10">
        <f>AVERAGE(B10:B12)</f>
        <v>21.532806885979429</v>
      </c>
      <c r="D10">
        <f>C10-M10</f>
        <v>3.9315068859794273</v>
      </c>
      <c r="E10">
        <f>D10-D13</f>
        <v>-2.3352599878673104</v>
      </c>
      <c r="F10">
        <f>2^-(E10)</f>
        <v>5.0464189678287905</v>
      </c>
      <c r="G10" s="1">
        <v>21.004737871428574</v>
      </c>
      <c r="H10">
        <f>AVERAGE(G10:G12)</f>
        <v>20.975638764285716</v>
      </c>
      <c r="I10">
        <f>H10-M10</f>
        <v>3.3743387642857137</v>
      </c>
      <c r="J10">
        <f>I10-I13</f>
        <v>-1.1974499738095261</v>
      </c>
      <c r="K10">
        <f>2^-(J10)</f>
        <v>2.2933395481157257</v>
      </c>
      <c r="L10" s="1">
        <v>17.613600000000002</v>
      </c>
      <c r="M10">
        <f>AVERAGE(L10:L12)</f>
        <v>17.601300000000002</v>
      </c>
      <c r="P10">
        <v>3.207767807005844</v>
      </c>
      <c r="R10">
        <v>5.3702270408668982</v>
      </c>
    </row>
    <row r="11" spans="1:19">
      <c r="B11" s="1">
        <v>21.540677362306361</v>
      </c>
      <c r="G11" s="1">
        <v>20.958849742857144</v>
      </c>
      <c r="L11" s="1">
        <v>17.589000000000002</v>
      </c>
      <c r="P11">
        <v>5.0464189678287905</v>
      </c>
      <c r="R11">
        <v>2.2933395481157257</v>
      </c>
    </row>
    <row r="12" spans="1:19">
      <c r="B12" s="1">
        <v>21.428746872795429</v>
      </c>
      <c r="G12" s="1">
        <v>20.963328678571429</v>
      </c>
      <c r="L12" s="1">
        <v>17.601300000000002</v>
      </c>
      <c r="P12">
        <v>2.0527866924721114</v>
      </c>
      <c r="R12">
        <v>2.4368348178501216</v>
      </c>
    </row>
    <row r="13" spans="1:19">
      <c r="A13" t="s">
        <v>4</v>
      </c>
      <c r="B13" s="1">
        <v>24.091438729238998</v>
      </c>
      <c r="C13">
        <f>AVERAGE(B13:B15)</f>
        <v>23.966766873846737</v>
      </c>
      <c r="D13">
        <f>C13-M13</f>
        <v>6.2667668738467377</v>
      </c>
      <c r="G13" s="1">
        <v>22.05615750714286</v>
      </c>
      <c r="H13">
        <f>AVERAGE(G13:G15)</f>
        <v>22.271788738095239</v>
      </c>
      <c r="I13">
        <f>H13-M13</f>
        <v>4.5717887380952398</v>
      </c>
      <c r="L13" s="1">
        <v>17.850000000000001</v>
      </c>
      <c r="M13">
        <f>AVERAGE(L13:L15)</f>
        <v>17.7</v>
      </c>
    </row>
    <row r="14" spans="1:19">
      <c r="B14" s="1">
        <v>23.847882355414569</v>
      </c>
      <c r="G14" s="1">
        <v>22.302176921428575</v>
      </c>
      <c r="L14" s="1">
        <v>17.64</v>
      </c>
    </row>
    <row r="15" spans="1:19">
      <c r="B15" s="1">
        <v>23.960979536886644</v>
      </c>
      <c r="G15" s="1">
        <v>22.457031785714285</v>
      </c>
      <c r="L15" s="1">
        <v>17.61</v>
      </c>
    </row>
    <row r="16" spans="1:19">
      <c r="A16" t="s">
        <v>7</v>
      </c>
      <c r="G16" s="1"/>
    </row>
    <row r="17" spans="1:13">
      <c r="A17" t="s">
        <v>8</v>
      </c>
      <c r="B17" s="1">
        <v>22.64315310718586</v>
      </c>
      <c r="C17">
        <f>AVERAGE(B17:B19)</f>
        <v>22.524685386084332</v>
      </c>
      <c r="D17">
        <f>C17-M17</f>
        <v>3.947242911661192</v>
      </c>
      <c r="E17">
        <f>D17-D20</f>
        <v>-1.0375837230622906</v>
      </c>
      <c r="F17">
        <f>2^-(E17)</f>
        <v>2.0527866924721114</v>
      </c>
      <c r="G17" s="1">
        <v>20.827139442857145</v>
      </c>
      <c r="H17">
        <f>AVERAGE(G17:G19)</f>
        <v>20.890955011904762</v>
      </c>
      <c r="I17">
        <f>H17-M17</f>
        <v>2.3135125374816212</v>
      </c>
      <c r="J17">
        <f>I17-I20</f>
        <v>-1.2850084605215777</v>
      </c>
      <c r="K17">
        <f>2^-(J17)</f>
        <v>2.4368348178501216</v>
      </c>
      <c r="L17" s="1">
        <v>18.56502516248041</v>
      </c>
      <c r="M17">
        <f>AVERAGE(L17:L19)</f>
        <v>18.57744247442314</v>
      </c>
    </row>
    <row r="18" spans="1:13">
      <c r="B18" s="1">
        <v>22.692805059137857</v>
      </c>
      <c r="G18" s="1">
        <v>20.814627214285714</v>
      </c>
      <c r="L18" s="1">
        <v>18.626829371851198</v>
      </c>
    </row>
    <row r="19" spans="1:13">
      <c r="B19" s="1">
        <v>22.238097991929287</v>
      </c>
      <c r="G19" s="1">
        <v>21.031098378571428</v>
      </c>
      <c r="L19" s="1">
        <v>18.540472888937817</v>
      </c>
    </row>
    <row r="20" spans="1:13">
      <c r="A20" t="s">
        <v>9</v>
      </c>
      <c r="B20" s="1">
        <v>23.821674696273</v>
      </c>
      <c r="C20">
        <f>AVERAGE(B20:B22)</f>
        <v>23.879317139101236</v>
      </c>
      <c r="D20">
        <f>C20-M20</f>
        <v>4.9848266347234826</v>
      </c>
      <c r="G20" s="1">
        <v>22.605510150000001</v>
      </c>
      <c r="H20">
        <f>AVERAGE(G20:G22)</f>
        <v>22.493011502380952</v>
      </c>
      <c r="I20">
        <f>H20-M20</f>
        <v>3.5985209980031989</v>
      </c>
      <c r="L20" s="1">
        <v>18.941830761942207</v>
      </c>
      <c r="M20">
        <f>AVERAGE(L20:L22)</f>
        <v>18.894490504377753</v>
      </c>
    </row>
    <row r="21" spans="1:13">
      <c r="B21" s="1">
        <v>23.766724256935145</v>
      </c>
      <c r="G21" s="1">
        <v>22.424785728571429</v>
      </c>
      <c r="L21" s="1">
        <v>18.782703209270981</v>
      </c>
    </row>
    <row r="22" spans="1:13">
      <c r="B22" s="1">
        <v>24.049552464095569</v>
      </c>
      <c r="G22" s="1">
        <v>22.44873862857143</v>
      </c>
      <c r="L22" s="1">
        <v>18.958937541920072</v>
      </c>
    </row>
    <row r="28" spans="1:13">
      <c r="A28" s="29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Tel FACS 1A</vt:lpstr>
      <vt:lpstr>TRF2_ChIP 1B</vt:lpstr>
      <vt:lpstr>H3K27me3_ChIP  1C</vt:lpstr>
      <vt:lpstr>mRNA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Subhajit Dutta</dc:creator>
  <cp:lastModifiedBy>Antara Sengupta</cp:lastModifiedBy>
  <dcterms:created xsi:type="dcterms:W3CDTF">2023-03-26T20:48:53Z</dcterms:created>
  <dcterms:modified xsi:type="dcterms:W3CDTF">2025-08-31T20:59:42Z</dcterms:modified>
</cp:coreProperties>
</file>