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71B5240A-E81A-445C-86BC-FAC2D9002577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TL RT PCR HT1080 TERT+TERC A" sheetId="14" r:id="rId1"/>
    <sheet name="TL RT PCR MDAMB GTR OLIGO  A" sheetId="16" r:id="rId2"/>
    <sheet name="TL RT PCR-HCT TEL TRIMMING A" sheetId="12" r:id="rId3"/>
    <sheet name="TL RT PCR-hct knock A" sheetId="1" r:id="rId4"/>
    <sheet name="TRAP HT1080 TERT+TERC B" sheetId="15" r:id="rId5"/>
    <sheet name="TRAP MDAMB GTR OLIGO B" sheetId="17" r:id="rId6"/>
    <sheet name="TRAP HCT TEL TRIMMING B" sheetId="13" r:id="rId7"/>
    <sheet name="TRAP HCT TERC KNOCK B" sheetId="2" r:id="rId8"/>
  </sheets>
  <calcPr calcId="191029"/>
</workbook>
</file>

<file path=xl/calcChain.xml><?xml version="1.0" encoding="utf-8"?>
<calcChain xmlns="http://schemas.openxmlformats.org/spreadsheetml/2006/main">
  <c r="H24" i="17" l="1"/>
  <c r="H23" i="17"/>
  <c r="I23" i="17" s="1"/>
  <c r="H21" i="17"/>
  <c r="I20" i="17"/>
  <c r="H20" i="17"/>
  <c r="H8" i="17"/>
  <c r="H7" i="17"/>
  <c r="I7" i="17" s="1"/>
  <c r="H5" i="17"/>
  <c r="I4" i="17"/>
  <c r="H4" i="17"/>
  <c r="K16" i="16"/>
  <c r="K7" i="16"/>
  <c r="J20" i="17" l="1"/>
  <c r="J23" i="17"/>
  <c r="J4" i="17"/>
  <c r="J7" i="17"/>
  <c r="F11" i="15" l="1"/>
  <c r="G11" i="15" s="1"/>
  <c r="O39" i="14"/>
  <c r="F38" i="14"/>
  <c r="H38" i="14" s="1"/>
  <c r="J38" i="14" s="1"/>
  <c r="K38" i="14" s="1"/>
  <c r="D38" i="14"/>
  <c r="F35" i="14"/>
  <c r="H35" i="14" s="1"/>
  <c r="J35" i="14" s="1"/>
  <c r="K35" i="14" s="1"/>
  <c r="M35" i="14" s="1"/>
  <c r="D35" i="14"/>
  <c r="F29" i="14"/>
  <c r="D29" i="14"/>
  <c r="H29" i="14" s="1"/>
  <c r="J29" i="14" s="1"/>
  <c r="K29" i="14" s="1"/>
  <c r="F26" i="14"/>
  <c r="H26" i="14" s="1"/>
  <c r="J26" i="14" s="1"/>
  <c r="K26" i="14" s="1"/>
  <c r="D26" i="14"/>
  <c r="F16" i="14"/>
  <c r="F13" i="14"/>
  <c r="F10" i="14"/>
  <c r="H10" i="14" s="1"/>
  <c r="D10" i="14"/>
  <c r="O9" i="14"/>
  <c r="O8" i="14"/>
  <c r="F7" i="14"/>
  <c r="H7" i="14" s="1"/>
  <c r="G16" i="15" l="1"/>
  <c r="J7" i="14"/>
  <c r="K7" i="14" s="1"/>
  <c r="J13" i="14"/>
  <c r="K13" i="14" s="1"/>
  <c r="J10" i="14"/>
  <c r="K10" i="14" s="1"/>
  <c r="J16" i="14"/>
  <c r="K16" i="14" s="1"/>
  <c r="M13" i="14" s="1"/>
  <c r="H20" i="13" l="1"/>
  <c r="I19" i="13"/>
  <c r="J19" i="13" s="1"/>
  <c r="H19" i="13"/>
  <c r="H16" i="13"/>
  <c r="I15" i="13"/>
  <c r="K15" i="13" s="1"/>
  <c r="H15" i="13"/>
  <c r="H9" i="13"/>
  <c r="I8" i="13"/>
  <c r="H8" i="13"/>
  <c r="H5" i="13"/>
  <c r="H4" i="13"/>
  <c r="I4" i="13" s="1"/>
  <c r="I20" i="12"/>
  <c r="J20" i="12" s="1"/>
  <c r="I17" i="12"/>
  <c r="J17" i="12" s="1"/>
  <c r="H8" i="12"/>
  <c r="H9" i="12" s="1"/>
  <c r="J8" i="13" l="1"/>
  <c r="J4" i="13"/>
  <c r="K4" i="13"/>
  <c r="J15" i="13"/>
  <c r="G22" i="2" l="1"/>
  <c r="F22" i="2"/>
  <c r="E22" i="2"/>
  <c r="E21" i="2"/>
  <c r="H19" i="2"/>
  <c r="G19" i="2"/>
  <c r="F19" i="2"/>
  <c r="E19" i="2"/>
  <c r="E18" i="2"/>
  <c r="F16" i="2"/>
  <c r="E16" i="2"/>
  <c r="E15" i="2"/>
  <c r="E5" i="2"/>
  <c r="G4" i="2"/>
  <c r="F4" i="2"/>
  <c r="E4" i="2"/>
  <c r="H16" i="1" l="1"/>
  <c r="H5" i="1"/>
  <c r="J7" i="1"/>
  <c r="J30" i="1" l="1"/>
  <c r="I33" i="1"/>
  <c r="I28" i="1"/>
  <c r="H33" i="1"/>
  <c r="H28" i="1"/>
  <c r="I11" i="1"/>
  <c r="I5" i="1"/>
  <c r="H11" i="1"/>
  <c r="H21" i="1"/>
  <c r="H38" i="1"/>
  <c r="G38" i="1"/>
  <c r="G43" i="1" l="1"/>
  <c r="G33" i="1"/>
  <c r="G28" i="1"/>
  <c r="G21" i="1"/>
  <c r="G16" i="1"/>
  <c r="G11" i="1"/>
  <c r="F5" i="1"/>
  <c r="G5" i="1" s="1"/>
  <c r="I38" i="1" l="1"/>
  <c r="H43" i="1"/>
  <c r="I43" i="1" s="1"/>
  <c r="I16" i="1"/>
  <c r="I21" i="1"/>
</calcChain>
</file>

<file path=xl/sharedStrings.xml><?xml version="1.0" encoding="utf-8"?>
<sst xmlns="http://schemas.openxmlformats.org/spreadsheetml/2006/main" count="141" uniqueCount="62">
  <si>
    <t>36B4</t>
  </si>
  <si>
    <t>Tel primer</t>
  </si>
  <si>
    <t>delct</t>
  </si>
  <si>
    <t>deldel ct</t>
  </si>
  <si>
    <t>fold change</t>
  </si>
  <si>
    <t>HCT116 p53-/- SCR</t>
  </si>
  <si>
    <t>HCT116 p53-/- TERC-/-</t>
  </si>
  <si>
    <t>Absorbance at 690 (neg. control adjusted)</t>
  </si>
  <si>
    <t>Absorbance at 450  (neg. control adjusted)</t>
  </si>
  <si>
    <t>Difference</t>
  </si>
  <si>
    <t xml:space="preserve">Average </t>
  </si>
  <si>
    <t>Fold change</t>
  </si>
  <si>
    <t>HCT116 NULL SCR</t>
  </si>
  <si>
    <t>HCT116 NUL HTR SIL.</t>
  </si>
  <si>
    <t>a</t>
  </si>
  <si>
    <t>b</t>
  </si>
  <si>
    <t>UT=LT</t>
  </si>
  <si>
    <t xml:space="preserve">Absorbance at 450 </t>
  </si>
  <si>
    <t xml:space="preserve">Absorbance at 690 </t>
  </si>
  <si>
    <t>Neg control adjusted</t>
  </si>
  <si>
    <t>neg. control</t>
  </si>
  <si>
    <t>terc--= ST</t>
  </si>
  <si>
    <t>scr=LT</t>
  </si>
  <si>
    <t>HTR SIL=TERC KNOCKDOWN=st</t>
  </si>
  <si>
    <t>ts= telomere trimming( telomere short)- ST</t>
  </si>
  <si>
    <t>tel</t>
  </si>
  <si>
    <t>del ct ( tel - 36b4)</t>
  </si>
  <si>
    <t>del del ct ( TS-WT)</t>
  </si>
  <si>
    <t>fold change (2^(-deldelct)</t>
  </si>
  <si>
    <t>HCT 116  TS - 20ng</t>
  </si>
  <si>
    <t>HCT 116 TS  - 10ng</t>
  </si>
  <si>
    <t>HCT 116  20ng</t>
  </si>
  <si>
    <t>HCT 116 10ng</t>
  </si>
  <si>
    <t>tel sgrna= telomere trimming( telomere short)- ST</t>
  </si>
  <si>
    <t>HCT116 UT</t>
  </si>
  <si>
    <t>HCT116 TEL SGRNA</t>
  </si>
  <si>
    <t>LT= TERC+TERT overexp</t>
  </si>
  <si>
    <t>36b4</t>
  </si>
  <si>
    <t>Tel repeat</t>
  </si>
  <si>
    <t>HT1080</t>
  </si>
  <si>
    <t>A</t>
  </si>
  <si>
    <t>B</t>
  </si>
  <si>
    <t>HT1080 LT</t>
  </si>
  <si>
    <t>HT 10ng</t>
  </si>
  <si>
    <t>HT 5ng</t>
  </si>
  <si>
    <t>LT 10ng</t>
  </si>
  <si>
    <t>LT 5ng</t>
  </si>
  <si>
    <t>p value</t>
  </si>
  <si>
    <t>MDAMB231 OF (10ng)</t>
  </si>
  <si>
    <t>Tel-36b4</t>
  </si>
  <si>
    <t>(expt-control)delct</t>
  </si>
  <si>
    <t>Avg.</t>
  </si>
  <si>
    <t>MDAMB231 OF (20ng)</t>
  </si>
  <si>
    <t>Rep1_10ng</t>
  </si>
  <si>
    <t>Tel</t>
  </si>
  <si>
    <t>Rep1_20ng</t>
  </si>
  <si>
    <t>UT</t>
  </si>
  <si>
    <t>Rep2_10ng</t>
  </si>
  <si>
    <t>Rep2_20ng</t>
  </si>
  <si>
    <t>OF=GTR Oligo Fed= LT</t>
  </si>
  <si>
    <t>MDAMB 231 UT</t>
  </si>
  <si>
    <t>MDAMB 231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</si>
</sst>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name val="Microsoft Sans Serif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2">
    <xf numFmtId="0" fontId="0" fillId="0" borderId="0"/>
    <xf numFmtId="0" fontId="4" fillId="0" borderId="1"/>
    <xf numFmtId="0" fontId="3" fillId="0" borderId="1"/>
    <xf numFmtId="0" fontId="7" fillId="6" borderId="1"/>
    <xf numFmtId="0" fontId="8" fillId="7" borderId="1"/>
    <xf numFmtId="0" fontId="8" fillId="8" borderId="1"/>
    <xf numFmtId="0" fontId="8" fillId="9" borderId="1"/>
    <xf numFmtId="0" fontId="8" fillId="10" borderId="1"/>
    <xf numFmtId="0" fontId="8" fillId="11" borderId="1"/>
    <xf numFmtId="0" fontId="8" fillId="12" borderId="1"/>
    <xf numFmtId="0" fontId="9" fillId="0" borderId="1">
      <protection locked="0"/>
    </xf>
    <xf numFmtId="0" fontId="9" fillId="0" borderId="1">
      <alignment vertical="top"/>
      <protection locked="0"/>
    </xf>
  </cellStyleXfs>
  <cellXfs count="40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5" fillId="2" borderId="0" xfId="0" applyFont="1" applyFill="1"/>
    <xf numFmtId="0" fontId="4" fillId="0" borderId="1" xfId="1"/>
    <xf numFmtId="0" fontId="5" fillId="0" borderId="1" xfId="1" applyFont="1" applyAlignment="1">
      <alignment horizontal="right"/>
    </xf>
    <xf numFmtId="0" fontId="4" fillId="0" borderId="1" xfId="1" applyAlignment="1">
      <alignment wrapText="1"/>
    </xf>
    <xf numFmtId="0" fontId="7" fillId="0" borderId="0" xfId="0" applyFont="1"/>
    <xf numFmtId="0" fontId="0" fillId="4" borderId="0" xfId="0" applyFill="1"/>
    <xf numFmtId="0" fontId="0" fillId="0" borderId="0" xfId="0" applyAlignment="1">
      <alignment wrapText="1"/>
    </xf>
    <xf numFmtId="0" fontId="5" fillId="5" borderId="0" xfId="0" applyFont="1" applyFill="1"/>
    <xf numFmtId="0" fontId="0" fillId="5" borderId="0" xfId="0" applyFill="1"/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0" fontId="9" fillId="0" borderId="0" xfId="0" applyFont="1" applyAlignment="1" applyProtection="1">
      <alignment vertical="top"/>
      <protection locked="0"/>
    </xf>
    <xf numFmtId="0" fontId="12" fillId="0" borderId="0" xfId="0" applyFont="1" applyAlignment="1">
      <alignment wrapText="1"/>
    </xf>
    <xf numFmtId="0" fontId="5" fillId="0" borderId="1" xfId="1" applyFont="1"/>
    <xf numFmtId="0" fontId="0" fillId="13" borderId="0" xfId="0" applyFill="1"/>
    <xf numFmtId="0" fontId="13" fillId="0" borderId="0" xfId="0" applyFont="1"/>
    <xf numFmtId="0" fontId="5" fillId="3" borderId="0" xfId="0" applyFont="1" applyFill="1"/>
    <xf numFmtId="0" fontId="1" fillId="0" borderId="0" xfId="0" applyFont="1" applyAlignment="1">
      <alignment wrapText="1"/>
    </xf>
    <xf numFmtId="0" fontId="1" fillId="0" borderId="0" xfId="0" applyFont="1"/>
    <xf numFmtId="0" fontId="1" fillId="3" borderId="0" xfId="0" applyFont="1" applyFill="1"/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right" wrapText="1"/>
    </xf>
    <xf numFmtId="0" fontId="11" fillId="0" borderId="2" xfId="0" applyFont="1" applyBorder="1" applyAlignment="1">
      <alignment wrapText="1"/>
    </xf>
    <xf numFmtId="0" fontId="15" fillId="0" borderId="0" xfId="0" applyFont="1"/>
    <xf numFmtId="0" fontId="3" fillId="0" borderId="1" xfId="2"/>
    <xf numFmtId="0" fontId="5" fillId="3" borderId="0" xfId="0" applyFont="1" applyFill="1"/>
    <xf numFmtId="0" fontId="5" fillId="0" borderId="0" xfId="0" applyFont="1"/>
    <xf numFmtId="0" fontId="5" fillId="0" borderId="0" xfId="0" applyFont="1" applyAlignment="1">
      <alignment vertical="top"/>
    </xf>
  </cellXfs>
  <cellStyles count="12">
    <cellStyle name="Normal" xfId="0" builtinId="0"/>
    <cellStyle name="Normal 2" xfId="1" xr:uid="{CE6FBB82-98D3-4EC1-A36E-F51D35D678B5}"/>
    <cellStyle name="Normal 3" xfId="2" xr:uid="{8D8A9A71-1B8D-401C-BAE2-8A86BEB35A27}"/>
    <cellStyle name="Normal 4" xfId="10" xr:uid="{69784B4F-C760-4679-A707-CAFDBC7DBF82}"/>
    <cellStyle name="Normal 5" xfId="11" xr:uid="{8F93CA5D-0500-4FEC-B03B-EB24629D15D0}"/>
    <cellStyle name="Tecan.At.Excel.Attenuation" xfId="8" xr:uid="{CC33C889-A7D8-422F-9F37-7AF68D5FAA3B}"/>
    <cellStyle name="Tecan.At.Excel.AutoGain_0" xfId="9" xr:uid="{A7428BA6-24F7-4923-A2F6-A3CAA733A469}"/>
    <cellStyle name="Tecan.At.Excel.Error" xfId="3" xr:uid="{5C950E0D-0841-407F-A101-9F917A5A2DC3}"/>
    <cellStyle name="Tecan.At.Excel.GFactorAndMeasurementBlank" xfId="7" xr:uid="{489E19E4-5EC1-4421-B58D-CFD727AAC18A}"/>
    <cellStyle name="Tecan.At.Excel.GFactorBlank" xfId="5" xr:uid="{D18D07E8-C212-497B-8E9C-199C01FD643F}"/>
    <cellStyle name="Tecan.At.Excel.GFactorReference" xfId="6" xr:uid="{CDE8B2F4-2C77-4B8E-A88D-08F403346133}"/>
    <cellStyle name="Tecan.At.Excel.MeasurementBlank" xfId="4" xr:uid="{379C05FC-D545-4F55-85DA-C0E59AA49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90B3-6C6F-47B4-9F3B-101348FCAE3E}">
  <dimension ref="A1:Z49"/>
  <sheetViews>
    <sheetView workbookViewId="0"/>
  </sheetViews>
  <sheetFormatPr defaultColWidth="14.453125" defaultRowHeight="14" x14ac:dyDescent="0.3"/>
  <cols>
    <col min="1" max="16384" width="14.453125" style="1"/>
  </cols>
  <sheetData>
    <row r="1" spans="1:26" ht="15" customHeight="1" x14ac:dyDescent="0.3">
      <c r="C1" s="24" t="s">
        <v>36</v>
      </c>
    </row>
    <row r="3" spans="1:26" ht="15" customHeight="1" x14ac:dyDescent="0.3">
      <c r="A3" s="25"/>
      <c r="B3" s="25"/>
      <c r="C3" s="25" t="s">
        <v>37</v>
      </c>
      <c r="D3" s="25"/>
      <c r="E3" s="37" t="s">
        <v>38</v>
      </c>
      <c r="F3" s="37"/>
      <c r="G3" s="25"/>
      <c r="H3" s="25"/>
      <c r="I3" s="25"/>
      <c r="J3" s="25"/>
      <c r="K3" s="25" t="s">
        <v>11</v>
      </c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5" spans="1:26" ht="15" customHeight="1" x14ac:dyDescent="0.3">
      <c r="A5" s="1" t="s">
        <v>39</v>
      </c>
      <c r="B5" s="2" t="s">
        <v>40</v>
      </c>
      <c r="C5" s="3">
        <v>32.700000000000003</v>
      </c>
      <c r="D5" s="2"/>
      <c r="E5" s="3">
        <v>18.600000000000001</v>
      </c>
      <c r="F5" s="2"/>
      <c r="I5" s="2"/>
      <c r="J5" s="2"/>
      <c r="K5" s="2"/>
      <c r="L5" s="2"/>
      <c r="M5" s="2"/>
      <c r="N5" s="2"/>
    </row>
    <row r="6" spans="1:26" ht="15" customHeight="1" x14ac:dyDescent="0.3">
      <c r="B6" s="2"/>
      <c r="C6" s="3">
        <v>32.619999999999997</v>
      </c>
      <c r="D6" s="2"/>
      <c r="E6" s="3">
        <v>18.32</v>
      </c>
      <c r="F6" s="2"/>
      <c r="I6" s="2"/>
      <c r="J6" s="2"/>
      <c r="K6" s="2"/>
      <c r="L6" s="2"/>
      <c r="M6" s="2"/>
      <c r="N6" s="2"/>
    </row>
    <row r="7" spans="1:26" ht="15" customHeight="1" x14ac:dyDescent="0.3">
      <c r="B7" s="2"/>
      <c r="C7" s="3">
        <v>32.69</v>
      </c>
      <c r="D7" s="4">
        <v>32.67</v>
      </c>
      <c r="E7" s="3">
        <v>18.350000000000001</v>
      </c>
      <c r="F7" s="4">
        <f>AVERAGE(E5:E7)</f>
        <v>18.423333333333336</v>
      </c>
      <c r="H7" s="4">
        <f>F7-D7</f>
        <v>-14.246666666666666</v>
      </c>
      <c r="I7" s="2"/>
      <c r="J7" s="1">
        <f>H7-H7</f>
        <v>0</v>
      </c>
      <c r="K7" s="4">
        <f>2^-J7</f>
        <v>1</v>
      </c>
      <c r="L7" s="2"/>
      <c r="M7" s="2"/>
      <c r="N7" s="2"/>
    </row>
    <row r="8" spans="1:26" ht="15" customHeight="1" x14ac:dyDescent="0.3">
      <c r="B8" s="2" t="s">
        <v>41</v>
      </c>
      <c r="C8" s="3">
        <v>34.14</v>
      </c>
      <c r="D8" s="2"/>
      <c r="E8" s="3">
        <v>18.420000000000002</v>
      </c>
      <c r="F8" s="2"/>
      <c r="H8" s="2"/>
      <c r="I8" s="2"/>
      <c r="K8" s="2"/>
      <c r="L8" s="2"/>
      <c r="M8" s="2"/>
      <c r="N8" s="2"/>
      <c r="O8" s="1" t="e">
        <f>AVERAGE(M13,#REF!,M35)</f>
        <v>#REF!</v>
      </c>
    </row>
    <row r="9" spans="1:26" ht="15" customHeight="1" x14ac:dyDescent="0.3">
      <c r="B9" s="2"/>
      <c r="C9" s="3">
        <v>33.78</v>
      </c>
      <c r="D9" s="2"/>
      <c r="E9" s="3">
        <v>18.46</v>
      </c>
      <c r="F9" s="2"/>
      <c r="H9" s="2"/>
      <c r="I9" s="2"/>
      <c r="K9" s="2"/>
      <c r="L9" s="2"/>
      <c r="M9" s="2"/>
      <c r="N9" s="2"/>
      <c r="O9" s="1" t="e">
        <f>_xlfn.STDEV.P(#REF!,M13,M35)</f>
        <v>#REF!</v>
      </c>
    </row>
    <row r="10" spans="1:26" ht="15" customHeight="1" x14ac:dyDescent="0.3">
      <c r="B10" s="2"/>
      <c r="C10" s="3">
        <v>34.020000000000003</v>
      </c>
      <c r="D10" s="4">
        <f>AVERAGE(C8:C10)</f>
        <v>33.979999999999997</v>
      </c>
      <c r="E10" s="3">
        <v>18.39</v>
      </c>
      <c r="F10" s="4">
        <f>AVERAGE(E8:E10)</f>
        <v>18.423333333333336</v>
      </c>
      <c r="H10" s="4">
        <f>F10-D10</f>
        <v>-15.556666666666661</v>
      </c>
      <c r="I10" s="2"/>
      <c r="J10" s="1">
        <f>H10-H10</f>
        <v>0</v>
      </c>
      <c r="K10" s="4">
        <f>2^-J10</f>
        <v>1</v>
      </c>
      <c r="L10" s="2"/>
      <c r="M10" s="2"/>
      <c r="N10" s="2"/>
    </row>
    <row r="11" spans="1:26" ht="15" customHeight="1" x14ac:dyDescent="0.3">
      <c r="A11" s="1" t="s">
        <v>42</v>
      </c>
      <c r="B11" s="1" t="s">
        <v>40</v>
      </c>
      <c r="C11" s="1">
        <v>35.06</v>
      </c>
      <c r="E11" s="1">
        <v>18.420000000000002</v>
      </c>
    </row>
    <row r="12" spans="1:26" ht="15" customHeight="1" x14ac:dyDescent="0.3">
      <c r="C12" s="1">
        <v>34.79</v>
      </c>
      <c r="E12" s="1">
        <v>18.34</v>
      </c>
    </row>
    <row r="13" spans="1:26" ht="15" customHeight="1" x14ac:dyDescent="0.3">
      <c r="C13" s="1">
        <v>34.24</v>
      </c>
      <c r="D13" s="1">
        <v>34.700000000000003</v>
      </c>
      <c r="E13" s="1">
        <v>18.27</v>
      </c>
      <c r="F13" s="4">
        <f>AVERAGE(E11:E13)</f>
        <v>18.343333333333334</v>
      </c>
      <c r="H13" s="1">
        <v>-16.3539020484967</v>
      </c>
      <c r="J13" s="1">
        <f>H13-H7</f>
        <v>-2.1072353818300336</v>
      </c>
      <c r="K13" s="1">
        <f>2^-J13</f>
        <v>4.3086484217383907</v>
      </c>
      <c r="M13" s="1">
        <f>AVERAGE(K16,K13)</f>
        <v>3.1162149880126933</v>
      </c>
    </row>
    <row r="14" spans="1:26" ht="15" customHeight="1" x14ac:dyDescent="0.3">
      <c r="B14" s="1" t="s">
        <v>41</v>
      </c>
      <c r="C14" s="1">
        <v>33.9</v>
      </c>
      <c r="E14" s="1">
        <v>17.29</v>
      </c>
    </row>
    <row r="15" spans="1:26" ht="15" customHeight="1" x14ac:dyDescent="0.3">
      <c r="C15" s="1">
        <v>33.9</v>
      </c>
      <c r="E15" s="1">
        <v>17.38</v>
      </c>
    </row>
    <row r="16" spans="1:26" ht="15" customHeight="1" x14ac:dyDescent="0.3">
      <c r="C16" s="1">
        <v>33.61</v>
      </c>
      <c r="D16" s="1">
        <v>33.9</v>
      </c>
      <c r="E16" s="1">
        <v>17.53</v>
      </c>
      <c r="F16" s="4">
        <f>AVERAGE(E14:E16)</f>
        <v>17.400000000000002</v>
      </c>
      <c r="H16" s="1">
        <v>-16.500611656814701</v>
      </c>
      <c r="J16" s="1">
        <f>H16-H10</f>
        <v>-0.94394499014804012</v>
      </c>
      <c r="K16" s="1">
        <f>2^-J16</f>
        <v>1.9237815542869956</v>
      </c>
    </row>
    <row r="19" spans="1:26" ht="15" customHeight="1" x14ac:dyDescent="0.3">
      <c r="A19" s="25"/>
      <c r="B19" s="25"/>
      <c r="C19" s="25" t="s">
        <v>37</v>
      </c>
      <c r="D19" s="25"/>
      <c r="E19" s="37" t="s">
        <v>38</v>
      </c>
      <c r="F19" s="38"/>
      <c r="G19" s="25"/>
      <c r="H19" s="25"/>
      <c r="I19" s="25"/>
      <c r="J19" s="25"/>
      <c r="K19" s="25" t="s">
        <v>11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" customHeight="1" x14ac:dyDescent="0.3">
      <c r="B20" s="2"/>
      <c r="C20" s="2"/>
      <c r="D20" s="2"/>
      <c r="E20" s="2"/>
      <c r="F20" s="2"/>
      <c r="G20" s="2"/>
      <c r="H20" s="2"/>
      <c r="I20" s="39"/>
      <c r="J20" s="38"/>
      <c r="K20" s="2"/>
      <c r="L20" s="2"/>
      <c r="M20" s="2"/>
    </row>
    <row r="21" spans="1:26" ht="15" customHeight="1" x14ac:dyDescent="0.3">
      <c r="L21" s="4"/>
      <c r="M21" s="2"/>
    </row>
    <row r="22" spans="1:26" ht="15" customHeight="1" x14ac:dyDescent="0.3">
      <c r="L22" s="2"/>
      <c r="M22" s="2"/>
    </row>
    <row r="23" spans="1:26" ht="15" customHeight="1" x14ac:dyDescent="0.3">
      <c r="L23" s="2"/>
      <c r="M23" s="2"/>
    </row>
    <row r="24" spans="1:26" ht="15" customHeight="1" x14ac:dyDescent="0.3">
      <c r="A24" s="1" t="s">
        <v>39</v>
      </c>
      <c r="B24" s="2" t="s">
        <v>43</v>
      </c>
      <c r="C24" s="3">
        <v>21.09</v>
      </c>
      <c r="E24" s="3">
        <v>12.7</v>
      </c>
      <c r="G24" s="2"/>
      <c r="H24" s="4"/>
      <c r="I24" s="4"/>
      <c r="J24" s="2"/>
      <c r="L24" s="4"/>
      <c r="M24" s="2"/>
    </row>
    <row r="25" spans="1:26" ht="15" customHeight="1" x14ac:dyDescent="0.3">
      <c r="B25" s="2"/>
      <c r="C25" s="3">
        <v>21.07</v>
      </c>
      <c r="E25" s="3">
        <v>12.55</v>
      </c>
      <c r="G25" s="2"/>
      <c r="H25" s="2"/>
      <c r="I25" s="2"/>
      <c r="J25" s="2"/>
      <c r="L25" s="2"/>
      <c r="M25" s="2"/>
    </row>
    <row r="26" spans="1:26" ht="15" customHeight="1" x14ac:dyDescent="0.3">
      <c r="B26" s="2"/>
      <c r="C26" s="3">
        <v>21.63</v>
      </c>
      <c r="D26" s="1">
        <f>AVERAGE(C24:C26)</f>
        <v>21.263333333333332</v>
      </c>
      <c r="E26" s="3">
        <v>14.01</v>
      </c>
      <c r="F26" s="1">
        <f>AVERAGE(E24:E25)</f>
        <v>12.625</v>
      </c>
      <c r="G26" s="2"/>
      <c r="H26" s="2">
        <f>F26-D26</f>
        <v>-8.6383333333333319</v>
      </c>
      <c r="I26" s="2"/>
      <c r="J26" s="2">
        <f>H26-H26</f>
        <v>0</v>
      </c>
      <c r="K26" s="1">
        <f>2^-J26</f>
        <v>1</v>
      </c>
      <c r="L26" s="2"/>
      <c r="M26" s="2"/>
    </row>
    <row r="27" spans="1:26" ht="15" customHeight="1" x14ac:dyDescent="0.3">
      <c r="B27" s="2" t="s">
        <v>44</v>
      </c>
      <c r="C27" s="3">
        <v>22.02</v>
      </c>
      <c r="E27" s="3">
        <v>14.45</v>
      </c>
      <c r="G27" s="2"/>
      <c r="H27" s="4"/>
      <c r="I27" s="4"/>
      <c r="J27" s="2"/>
      <c r="L27" s="4"/>
      <c r="M27" s="2"/>
    </row>
    <row r="28" spans="1:26" ht="15" customHeight="1" x14ac:dyDescent="0.3">
      <c r="B28" s="2"/>
      <c r="C28" s="3">
        <v>21.98</v>
      </c>
      <c r="E28" s="3">
        <v>14.37</v>
      </c>
      <c r="G28" s="2"/>
      <c r="H28" s="2"/>
      <c r="I28" s="2"/>
      <c r="J28" s="2"/>
      <c r="L28" s="2"/>
      <c r="M28" s="2"/>
    </row>
    <row r="29" spans="1:26" ht="15" customHeight="1" x14ac:dyDescent="0.3">
      <c r="B29" s="2"/>
      <c r="C29" s="3">
        <v>22.31</v>
      </c>
      <c r="D29" s="1">
        <f>AVERAGE(C27:C29)</f>
        <v>22.103333333333335</v>
      </c>
      <c r="E29" s="3">
        <v>15.03</v>
      </c>
      <c r="F29" s="1">
        <f>AVERAGE(E27:E28)</f>
        <v>14.41</v>
      </c>
      <c r="G29" s="2"/>
      <c r="H29" s="2">
        <f>F29-D29</f>
        <v>-7.6933333333333351</v>
      </c>
      <c r="I29" s="2"/>
      <c r="J29" s="2">
        <f>H29-H29</f>
        <v>0</v>
      </c>
      <c r="K29" s="1">
        <f>2^-J29</f>
        <v>1</v>
      </c>
      <c r="L29" s="2"/>
      <c r="M29" s="2"/>
    </row>
    <row r="30" spans="1:26" ht="15" customHeight="1" x14ac:dyDescent="0.3">
      <c r="L30" s="4"/>
      <c r="M30" s="2"/>
    </row>
    <row r="31" spans="1:26" ht="15" customHeight="1" x14ac:dyDescent="0.3">
      <c r="L31" s="2"/>
      <c r="M31" s="2"/>
    </row>
    <row r="32" spans="1:26" ht="15" customHeight="1" x14ac:dyDescent="0.3">
      <c r="L32" s="2"/>
    </row>
    <row r="33" spans="1:16" ht="15" customHeight="1" x14ac:dyDescent="0.3">
      <c r="A33" s="1" t="s">
        <v>42</v>
      </c>
      <c r="B33" s="2" t="s">
        <v>45</v>
      </c>
      <c r="C33" s="3">
        <v>21.34</v>
      </c>
      <c r="E33" s="3">
        <v>10.72</v>
      </c>
      <c r="G33" s="2"/>
      <c r="H33" s="4"/>
      <c r="I33" s="4"/>
      <c r="J33" s="2"/>
      <c r="L33" s="4"/>
      <c r="M33" s="2"/>
    </row>
    <row r="34" spans="1:16" ht="15" customHeight="1" x14ac:dyDescent="0.3">
      <c r="B34" s="2"/>
      <c r="C34" s="3">
        <v>21.24</v>
      </c>
      <c r="E34" s="3">
        <v>10.79</v>
      </c>
      <c r="G34" s="2"/>
      <c r="H34" s="2"/>
      <c r="I34" s="2"/>
      <c r="J34" s="2"/>
      <c r="L34" s="2"/>
      <c r="M34" s="2"/>
    </row>
    <row r="35" spans="1:16" ht="15" customHeight="1" x14ac:dyDescent="0.3">
      <c r="B35" s="2"/>
      <c r="C35" s="3">
        <v>21.77</v>
      </c>
      <c r="D35" s="1">
        <f>AVERAGE(C33:C35)</f>
        <v>21.45</v>
      </c>
      <c r="E35" s="3">
        <v>11.23</v>
      </c>
      <c r="F35" s="1">
        <f>AVERAGE(E33:E35)</f>
        <v>10.913333333333332</v>
      </c>
      <c r="G35" s="2"/>
      <c r="H35" s="2">
        <f>F35-D35</f>
        <v>-10.536666666666667</v>
      </c>
      <c r="I35" s="2"/>
      <c r="J35" s="2">
        <f>H35-H26</f>
        <v>-1.8983333333333352</v>
      </c>
      <c r="K35" s="1">
        <f>2^-J35</f>
        <v>3.7278229277083175</v>
      </c>
      <c r="L35" s="2"/>
      <c r="M35" s="2">
        <f>AVERAGE(K35,K38)</f>
        <v>6.3021893521255459</v>
      </c>
      <c r="O35" s="1">
        <v>1</v>
      </c>
      <c r="P35" s="3">
        <v>10.139535540624074</v>
      </c>
    </row>
    <row r="36" spans="1:16" ht="15" customHeight="1" x14ac:dyDescent="0.3">
      <c r="B36" s="2" t="s">
        <v>46</v>
      </c>
      <c r="C36" s="3">
        <v>22.31</v>
      </c>
      <c r="E36" s="3">
        <v>12.02</v>
      </c>
      <c r="G36" s="2"/>
      <c r="H36" s="4"/>
      <c r="I36" s="4"/>
      <c r="J36" s="2"/>
      <c r="L36" s="4"/>
      <c r="M36" s="2"/>
      <c r="O36" s="1">
        <v>1</v>
      </c>
      <c r="P36" s="1">
        <v>3.1162149880126933</v>
      </c>
    </row>
    <row r="37" spans="1:16" ht="15" customHeight="1" x14ac:dyDescent="0.3">
      <c r="B37" s="2"/>
      <c r="C37" s="3">
        <v>22.33</v>
      </c>
      <c r="E37" s="3">
        <v>11.78</v>
      </c>
      <c r="G37" s="2"/>
      <c r="H37" s="2"/>
      <c r="I37" s="2"/>
      <c r="J37" s="2"/>
      <c r="L37" s="2"/>
      <c r="M37" s="2"/>
      <c r="O37" s="1">
        <v>1</v>
      </c>
      <c r="P37" s="2">
        <v>6.3021893521255459</v>
      </c>
    </row>
    <row r="38" spans="1:16" ht="15" customHeight="1" x14ac:dyDescent="0.3">
      <c r="B38" s="2"/>
      <c r="C38" s="3">
        <v>23.59</v>
      </c>
      <c r="D38" s="1">
        <f>AVERAGE(C36:C38)</f>
        <v>22.743333333333336</v>
      </c>
      <c r="E38" s="3">
        <v>13.18</v>
      </c>
      <c r="F38" s="1">
        <f>AVERAGE(E36:E37)</f>
        <v>11.899999999999999</v>
      </c>
      <c r="G38" s="2"/>
      <c r="H38" s="2">
        <f>F38-D38</f>
        <v>-10.843333333333337</v>
      </c>
      <c r="I38" s="2"/>
      <c r="J38" s="2">
        <f>H38-H29</f>
        <v>-3.1500000000000021</v>
      </c>
      <c r="K38" s="1">
        <f>2^-J38</f>
        <v>8.8765557765427747</v>
      </c>
      <c r="L38" s="2"/>
      <c r="M38" s="2"/>
    </row>
    <row r="39" spans="1:16" ht="15" customHeight="1" x14ac:dyDescent="0.3">
      <c r="N39" s="1" t="s">
        <v>47</v>
      </c>
      <c r="O39" s="1">
        <f>TTEST(O35:O37,P35:P37,2,3)</f>
        <v>0.11287026868246886</v>
      </c>
    </row>
    <row r="47" spans="1:16" ht="15" customHeight="1" x14ac:dyDescent="0.3">
      <c r="B47" s="2"/>
    </row>
    <row r="48" spans="1:16" ht="15" customHeight="1" x14ac:dyDescent="0.3">
      <c r="B48" s="2"/>
    </row>
    <row r="49" spans="2:2" ht="15" customHeight="1" x14ac:dyDescent="0.3">
      <c r="B49" s="2"/>
    </row>
  </sheetData>
  <mergeCells count="3">
    <mergeCell ref="E3:F3"/>
    <mergeCell ref="E19:F19"/>
    <mergeCell ref="I20:J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E314-BA4A-4127-8A50-0B475EE4BB02}">
  <dimension ref="A1:W22"/>
  <sheetViews>
    <sheetView workbookViewId="0">
      <selection sqref="A1:XFD1048576"/>
    </sheetView>
  </sheetViews>
  <sheetFormatPr defaultRowHeight="14.5" x14ac:dyDescent="0.35"/>
  <cols>
    <col min="2" max="2" width="23.81640625" customWidth="1"/>
  </cols>
  <sheetData>
    <row r="1" spans="1:23" ht="44" thickBot="1" x14ac:dyDescent="0.4">
      <c r="A1" s="31" t="s">
        <v>48</v>
      </c>
      <c r="B1" s="32"/>
      <c r="C1" s="32"/>
      <c r="D1" s="32"/>
      <c r="E1" s="32"/>
      <c r="F1" s="32"/>
      <c r="G1" s="32" t="s">
        <v>49</v>
      </c>
      <c r="H1" s="32" t="s">
        <v>50</v>
      </c>
      <c r="I1" s="32" t="s">
        <v>4</v>
      </c>
      <c r="J1" s="32"/>
      <c r="K1" s="32" t="s">
        <v>51</v>
      </c>
      <c r="L1" s="31" t="s">
        <v>52</v>
      </c>
      <c r="M1" s="32"/>
      <c r="N1" s="32"/>
      <c r="O1" s="32"/>
      <c r="P1" s="32"/>
      <c r="Q1" s="32"/>
      <c r="R1" s="32" t="s">
        <v>49</v>
      </c>
      <c r="S1" s="32" t="s">
        <v>50</v>
      </c>
      <c r="T1" s="32" t="s">
        <v>4</v>
      </c>
      <c r="U1" s="32"/>
      <c r="V1" s="32"/>
      <c r="W1" s="32"/>
    </row>
    <row r="2" spans="1:23" ht="29.5" thickBot="1" x14ac:dyDescent="0.4">
      <c r="A2" s="32"/>
      <c r="B2" s="32" t="s">
        <v>53</v>
      </c>
      <c r="C2" s="32" t="s">
        <v>0</v>
      </c>
      <c r="D2" s="32"/>
      <c r="E2" s="32" t="s">
        <v>54</v>
      </c>
      <c r="F2" s="32"/>
      <c r="G2" s="32"/>
      <c r="H2" s="32"/>
      <c r="I2" s="32"/>
      <c r="J2" s="32"/>
      <c r="K2" s="32"/>
      <c r="L2" s="32"/>
      <c r="M2" s="32" t="s">
        <v>55</v>
      </c>
      <c r="N2" s="32" t="s">
        <v>0</v>
      </c>
      <c r="O2" s="32"/>
      <c r="P2" s="32" t="s">
        <v>54</v>
      </c>
      <c r="Q2" s="32"/>
      <c r="R2" s="32"/>
      <c r="S2" s="32"/>
      <c r="T2" s="32"/>
      <c r="U2" s="32"/>
      <c r="V2" s="32"/>
      <c r="W2" s="32"/>
    </row>
    <row r="3" spans="1:23" ht="15" thickBot="1" x14ac:dyDescent="0.4">
      <c r="A3" s="32"/>
      <c r="B3" s="32" t="s">
        <v>56</v>
      </c>
      <c r="C3" s="33">
        <v>27.12</v>
      </c>
      <c r="D3" s="33">
        <v>27.12</v>
      </c>
      <c r="E3" s="33">
        <v>25.63</v>
      </c>
      <c r="F3" s="33">
        <v>25.63</v>
      </c>
      <c r="G3" s="33">
        <v>-1.49</v>
      </c>
      <c r="H3" s="32"/>
      <c r="I3" s="32"/>
      <c r="J3" s="32"/>
      <c r="K3" s="32"/>
      <c r="L3" s="32"/>
      <c r="M3" s="32" t="s">
        <v>56</v>
      </c>
      <c r="N3" s="33">
        <v>26.54</v>
      </c>
      <c r="O3" s="33">
        <v>26.54</v>
      </c>
      <c r="P3" s="33">
        <v>24.52</v>
      </c>
      <c r="Q3" s="33">
        <v>24.55</v>
      </c>
      <c r="R3" s="33">
        <v>-1.99</v>
      </c>
      <c r="S3" s="32"/>
      <c r="T3" s="32"/>
      <c r="U3" s="32"/>
      <c r="V3" s="32"/>
      <c r="W3" s="32"/>
    </row>
    <row r="4" spans="1:23" ht="15" thickBot="1" x14ac:dyDescent="0.4">
      <c r="A4" s="32"/>
      <c r="B4" s="32"/>
      <c r="C4" s="33">
        <v>27.15</v>
      </c>
      <c r="D4" s="32"/>
      <c r="E4" s="33">
        <v>25.59</v>
      </c>
      <c r="F4" s="32"/>
      <c r="G4" s="32"/>
      <c r="H4" s="32"/>
      <c r="I4" s="32"/>
      <c r="J4" s="32"/>
      <c r="K4" s="32"/>
      <c r="L4" s="32"/>
      <c r="M4" s="32"/>
      <c r="N4" s="33">
        <v>26.51</v>
      </c>
      <c r="O4" s="32"/>
      <c r="P4" s="33">
        <v>24.59</v>
      </c>
      <c r="Q4" s="32"/>
      <c r="R4" s="32"/>
      <c r="S4" s="32"/>
      <c r="T4" s="32"/>
      <c r="U4" s="32"/>
      <c r="V4" s="32"/>
      <c r="W4" s="32"/>
    </row>
    <row r="5" spans="1:23" ht="15" thickBot="1" x14ac:dyDescent="0.4">
      <c r="A5" s="32"/>
      <c r="B5" s="32"/>
      <c r="C5" s="33">
        <v>27.09</v>
      </c>
      <c r="D5" s="32"/>
      <c r="E5" s="33">
        <v>25.67</v>
      </c>
      <c r="F5" s="32"/>
      <c r="G5" s="32"/>
      <c r="H5" s="32"/>
      <c r="I5" s="32"/>
      <c r="J5" s="32"/>
      <c r="K5" s="32"/>
      <c r="L5" s="32"/>
      <c r="M5" s="32"/>
      <c r="N5" s="33">
        <v>26.57</v>
      </c>
      <c r="O5" s="32"/>
      <c r="P5" s="33">
        <v>24.55</v>
      </c>
      <c r="Q5" s="32"/>
      <c r="R5" s="32"/>
      <c r="S5" s="32"/>
      <c r="T5" s="32"/>
      <c r="U5" s="32"/>
      <c r="V5" s="32"/>
      <c r="W5" s="32"/>
    </row>
    <row r="6" spans="1:23" ht="15" thickBot="1" x14ac:dyDescent="0.4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ht="44" thickBot="1" x14ac:dyDescent="0.4">
      <c r="A7" s="32"/>
      <c r="B7" s="32" t="s">
        <v>48</v>
      </c>
      <c r="C7" s="33">
        <v>27.36</v>
      </c>
      <c r="D7" s="33">
        <v>27.35</v>
      </c>
      <c r="E7" s="33">
        <v>23.17</v>
      </c>
      <c r="F7" s="33">
        <v>23.2</v>
      </c>
      <c r="G7" s="33">
        <v>-4.1500000000000004</v>
      </c>
      <c r="H7" s="33">
        <v>-2.66</v>
      </c>
      <c r="I7" s="33">
        <v>6.34</v>
      </c>
      <c r="J7" s="32"/>
      <c r="K7" s="34">
        <f>AVERAGE(I7,T7)</f>
        <v>6.6050000000000004</v>
      </c>
      <c r="L7" s="32"/>
      <c r="M7" s="32" t="s">
        <v>52</v>
      </c>
      <c r="N7" s="33">
        <v>26.17</v>
      </c>
      <c r="O7" s="33">
        <v>26.14</v>
      </c>
      <c r="P7" s="33">
        <v>21.42</v>
      </c>
      <c r="Q7" s="33">
        <v>21.37</v>
      </c>
      <c r="R7" s="33">
        <v>-4.7699999999999996</v>
      </c>
      <c r="S7" s="33">
        <v>-2.78</v>
      </c>
      <c r="T7" s="33">
        <v>6.87</v>
      </c>
      <c r="U7" s="32"/>
      <c r="V7" s="32"/>
      <c r="W7" s="32"/>
    </row>
    <row r="8" spans="1:23" ht="15" thickBot="1" x14ac:dyDescent="0.4">
      <c r="A8" s="32"/>
      <c r="B8" s="32"/>
      <c r="C8" s="33">
        <v>27.31</v>
      </c>
      <c r="D8" s="32"/>
      <c r="E8" s="33">
        <v>23.21</v>
      </c>
      <c r="F8" s="32"/>
      <c r="G8" s="32"/>
      <c r="H8" s="32"/>
      <c r="I8" s="32"/>
      <c r="J8" s="32"/>
      <c r="K8" s="32"/>
      <c r="L8" s="32"/>
      <c r="M8" s="32"/>
      <c r="N8" s="33">
        <v>26.09</v>
      </c>
      <c r="O8" s="32"/>
      <c r="P8" s="33">
        <v>21.34</v>
      </c>
      <c r="Q8" s="32"/>
      <c r="R8" s="32"/>
      <c r="S8" s="32"/>
      <c r="T8" s="32"/>
      <c r="U8" s="32"/>
      <c r="V8" s="32"/>
      <c r="W8" s="32"/>
    </row>
    <row r="9" spans="1:23" ht="15" thickBot="1" x14ac:dyDescent="0.4">
      <c r="A9" s="32"/>
      <c r="B9" s="32"/>
      <c r="C9" s="33">
        <v>27.38</v>
      </c>
      <c r="D9" s="32"/>
      <c r="E9" s="33">
        <v>23.19</v>
      </c>
      <c r="F9" s="32"/>
      <c r="G9" s="32"/>
      <c r="H9" s="32"/>
      <c r="I9" s="32"/>
      <c r="J9" s="32"/>
      <c r="K9" s="32"/>
      <c r="L9" s="32"/>
      <c r="M9" s="32"/>
      <c r="N9" s="33">
        <v>26.15</v>
      </c>
      <c r="O9" s="32"/>
      <c r="P9" s="33">
        <v>21.37</v>
      </c>
      <c r="Q9" s="32"/>
      <c r="R9" s="32"/>
      <c r="S9" s="32"/>
      <c r="T9" s="32"/>
      <c r="U9" s="32"/>
      <c r="V9" s="32"/>
      <c r="W9" s="32"/>
    </row>
    <row r="10" spans="1:23" ht="15" thickBot="1" x14ac:dyDescent="0.4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ht="29.5" thickBot="1" x14ac:dyDescent="0.4">
      <c r="A11" s="32"/>
      <c r="B11" s="32" t="s">
        <v>57</v>
      </c>
      <c r="C11" s="32" t="s">
        <v>0</v>
      </c>
      <c r="D11" s="32"/>
      <c r="E11" s="32" t="s">
        <v>54</v>
      </c>
      <c r="F11" s="32"/>
      <c r="G11" s="32"/>
      <c r="H11" s="32"/>
      <c r="I11" s="32"/>
      <c r="J11" s="32"/>
      <c r="K11" s="32"/>
      <c r="L11" s="32"/>
      <c r="M11" s="32" t="s">
        <v>58</v>
      </c>
      <c r="N11" s="32" t="s">
        <v>0</v>
      </c>
      <c r="O11" s="32"/>
      <c r="P11" s="32" t="s">
        <v>54</v>
      </c>
      <c r="Q11" s="32"/>
      <c r="R11" s="32"/>
      <c r="S11" s="32"/>
      <c r="T11" s="32"/>
      <c r="U11" s="32"/>
      <c r="V11" s="32"/>
      <c r="W11" s="32"/>
    </row>
    <row r="12" spans="1:23" ht="15" thickBot="1" x14ac:dyDescent="0.4">
      <c r="A12" s="32"/>
      <c r="B12" s="32" t="s">
        <v>56</v>
      </c>
      <c r="C12" s="33">
        <v>27.98</v>
      </c>
      <c r="D12" s="33">
        <v>27.95</v>
      </c>
      <c r="E12" s="33">
        <v>25.74</v>
      </c>
      <c r="F12" s="33">
        <v>25.78</v>
      </c>
      <c r="G12" s="33">
        <v>-2.17</v>
      </c>
      <c r="H12" s="32"/>
      <c r="I12" s="32"/>
      <c r="J12" s="32"/>
      <c r="K12" s="32"/>
      <c r="L12" s="32"/>
      <c r="M12" s="32" t="s">
        <v>56</v>
      </c>
      <c r="N12" s="33">
        <v>26.78</v>
      </c>
      <c r="O12" s="33">
        <v>26.81</v>
      </c>
      <c r="P12" s="33">
        <v>24.32</v>
      </c>
      <c r="Q12" s="33">
        <v>24.34</v>
      </c>
      <c r="R12" s="33">
        <v>-2.4700000000000002</v>
      </c>
      <c r="S12" s="32"/>
      <c r="T12" s="32"/>
      <c r="U12" s="32"/>
      <c r="V12" s="32"/>
      <c r="W12" s="32"/>
    </row>
    <row r="13" spans="1:23" ht="15" thickBot="1" x14ac:dyDescent="0.4">
      <c r="A13" s="32"/>
      <c r="B13" s="32"/>
      <c r="C13" s="33">
        <v>27.96</v>
      </c>
      <c r="D13" s="32"/>
      <c r="E13" s="33">
        <v>25.78</v>
      </c>
      <c r="F13" s="32"/>
      <c r="G13" s="32"/>
      <c r="H13" s="32"/>
      <c r="I13" s="32"/>
      <c r="J13" s="32"/>
      <c r="K13" s="32"/>
      <c r="L13" s="32"/>
      <c r="M13" s="32"/>
      <c r="N13" s="33">
        <v>26.81</v>
      </c>
      <c r="O13" s="32"/>
      <c r="P13" s="33">
        <v>24.37</v>
      </c>
      <c r="Q13" s="32"/>
      <c r="R13" s="32"/>
      <c r="S13" s="32"/>
      <c r="T13" s="32"/>
      <c r="U13" s="32"/>
      <c r="V13" s="32"/>
      <c r="W13" s="32"/>
    </row>
    <row r="14" spans="1:23" ht="15" thickBot="1" x14ac:dyDescent="0.4">
      <c r="A14" s="32"/>
      <c r="B14" s="32"/>
      <c r="C14" s="33">
        <v>27.91</v>
      </c>
      <c r="D14" s="32"/>
      <c r="E14" s="33">
        <v>25.81</v>
      </c>
      <c r="F14" s="32"/>
      <c r="G14" s="32"/>
      <c r="H14" s="32"/>
      <c r="I14" s="32"/>
      <c r="J14" s="32"/>
      <c r="K14" s="32"/>
      <c r="L14" s="32"/>
      <c r="M14" s="32"/>
      <c r="N14" s="33">
        <v>26.83</v>
      </c>
      <c r="O14" s="32"/>
      <c r="P14" s="33">
        <v>24.33</v>
      </c>
      <c r="Q14" s="32"/>
      <c r="R14" s="32"/>
      <c r="S14" s="32"/>
      <c r="T14" s="32"/>
      <c r="U14" s="32"/>
      <c r="V14" s="32"/>
      <c r="W14" s="32"/>
    </row>
    <row r="15" spans="1:23" ht="15" thickBot="1" x14ac:dyDescent="0.4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ht="44" thickBot="1" x14ac:dyDescent="0.4">
      <c r="A16" s="32"/>
      <c r="B16" s="32" t="s">
        <v>48</v>
      </c>
      <c r="C16" s="33">
        <v>27.38</v>
      </c>
      <c r="D16" s="33">
        <v>27.42</v>
      </c>
      <c r="E16" s="33">
        <v>22.57</v>
      </c>
      <c r="F16" s="33">
        <v>22.61</v>
      </c>
      <c r="G16" s="33">
        <v>-4.8099999999999996</v>
      </c>
      <c r="H16" s="33">
        <v>-2.64</v>
      </c>
      <c r="I16" s="33">
        <v>6.23</v>
      </c>
      <c r="J16" s="32"/>
      <c r="K16" s="34">
        <f>AVERAGE(I16,T16)</f>
        <v>6.0500000000000007</v>
      </c>
      <c r="L16" s="32"/>
      <c r="M16" s="32" t="s">
        <v>52</v>
      </c>
      <c r="N16" s="33">
        <v>26.27</v>
      </c>
      <c r="O16" s="33">
        <v>26.23</v>
      </c>
      <c r="P16" s="33">
        <v>21.17</v>
      </c>
      <c r="Q16" s="33">
        <v>21.21</v>
      </c>
      <c r="R16" s="33">
        <v>-5.0199999999999996</v>
      </c>
      <c r="S16" s="33">
        <v>-2.5499999999999998</v>
      </c>
      <c r="T16" s="33">
        <v>5.87</v>
      </c>
      <c r="U16" s="32"/>
      <c r="V16" s="32"/>
      <c r="W16" s="32"/>
    </row>
    <row r="17" spans="1:23" ht="15" thickBot="1" x14ac:dyDescent="0.4">
      <c r="A17" s="32"/>
      <c r="B17" s="32"/>
      <c r="C17" s="33">
        <v>27.46</v>
      </c>
      <c r="D17" s="32"/>
      <c r="E17" s="33">
        <v>22.63</v>
      </c>
      <c r="F17" s="32"/>
      <c r="G17" s="32"/>
      <c r="H17" s="32"/>
      <c r="I17" s="32"/>
      <c r="J17" s="32"/>
      <c r="K17" s="32"/>
      <c r="L17" s="32"/>
      <c r="M17" s="32"/>
      <c r="N17" s="33">
        <v>26.23</v>
      </c>
      <c r="O17" s="32"/>
      <c r="P17" s="33">
        <v>21.23</v>
      </c>
      <c r="Q17" s="32"/>
      <c r="R17" s="32"/>
      <c r="S17" s="32"/>
      <c r="T17" s="32"/>
      <c r="U17" s="32"/>
      <c r="V17" s="32"/>
      <c r="W17" s="32"/>
    </row>
    <row r="18" spans="1:23" ht="15" thickBot="1" x14ac:dyDescent="0.4">
      <c r="A18" s="32"/>
      <c r="B18" s="32"/>
      <c r="C18" s="33">
        <v>27.42</v>
      </c>
      <c r="D18" s="32"/>
      <c r="E18" s="33">
        <v>22.61</v>
      </c>
      <c r="F18" s="32"/>
      <c r="G18" s="32"/>
      <c r="H18" s="32"/>
      <c r="I18" s="32"/>
      <c r="J18" s="32"/>
      <c r="K18" s="32"/>
      <c r="L18" s="32"/>
      <c r="M18" s="32"/>
      <c r="N18" s="33">
        <v>26.19</v>
      </c>
      <c r="O18" s="32"/>
      <c r="P18" s="33">
        <v>21.22</v>
      </c>
      <c r="Q18" s="32"/>
      <c r="R18" s="32"/>
      <c r="S18" s="32"/>
      <c r="T18" s="32"/>
      <c r="U18" s="32"/>
      <c r="V18" s="32"/>
      <c r="W18" s="32"/>
    </row>
    <row r="19" spans="1:23" ht="15" thickBot="1" x14ac:dyDescent="0.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t="15" thickBot="1" x14ac:dyDescent="0.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" thickBot="1" x14ac:dyDescent="0.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ht="15" thickBot="1" x14ac:dyDescent="0.4">
      <c r="K22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5F7E-CAF2-49E7-8088-9A2D37A48705}">
  <dimension ref="C4:M22"/>
  <sheetViews>
    <sheetView tabSelected="1" workbookViewId="0">
      <selection activeCell="F11" sqref="F11"/>
    </sheetView>
  </sheetViews>
  <sheetFormatPr defaultRowHeight="14.5" x14ac:dyDescent="0.35"/>
  <cols>
    <col min="3" max="3" width="29.81640625" customWidth="1"/>
    <col min="9" max="9" width="14.54296875" customWidth="1"/>
    <col min="10" max="10" width="14.81640625" customWidth="1"/>
  </cols>
  <sheetData>
    <row r="4" spans="3:13" x14ac:dyDescent="0.35">
      <c r="C4" s="19" t="s">
        <v>24</v>
      </c>
    </row>
    <row r="7" spans="3:13" x14ac:dyDescent="0.35">
      <c r="E7" s="20" t="s">
        <v>25</v>
      </c>
      <c r="F7" s="20"/>
      <c r="G7" s="20" t="s">
        <v>26</v>
      </c>
      <c r="H7" s="20"/>
      <c r="I7" s="20" t="s">
        <v>27</v>
      </c>
      <c r="J7" s="20" t="s">
        <v>28</v>
      </c>
      <c r="K7" s="20"/>
      <c r="L7" s="20" t="s">
        <v>0</v>
      </c>
    </row>
    <row r="8" spans="3:13" x14ac:dyDescent="0.35">
      <c r="C8" t="s">
        <v>29</v>
      </c>
      <c r="E8">
        <v>13.149717499372199</v>
      </c>
      <c r="F8">
        <v>13.095526244053033</v>
      </c>
      <c r="G8">
        <v>-9.183829443583214</v>
      </c>
      <c r="H8">
        <f>-G17</f>
        <v>10.250615476225585</v>
      </c>
      <c r="I8">
        <v>0</v>
      </c>
      <c r="J8">
        <v>1</v>
      </c>
      <c r="L8">
        <v>22.3864229177311</v>
      </c>
      <c r="M8">
        <v>22.279355687636247</v>
      </c>
    </row>
    <row r="9" spans="3:13" x14ac:dyDescent="0.35">
      <c r="E9">
        <v>13.020426134795599</v>
      </c>
      <c r="H9">
        <f>2^-H8</f>
        <v>8.2083764865941962E-4</v>
      </c>
      <c r="L9">
        <v>22.172288457541399</v>
      </c>
    </row>
    <row r="10" spans="3:13" x14ac:dyDescent="0.35">
      <c r="E10">
        <v>13.1164350979913</v>
      </c>
      <c r="L10">
        <v>23.026802552633299</v>
      </c>
    </row>
    <row r="11" spans="3:13" x14ac:dyDescent="0.35">
      <c r="C11" t="s">
        <v>30</v>
      </c>
      <c r="E11">
        <v>14.293412440567</v>
      </c>
      <c r="F11">
        <v>14.372648493593267</v>
      </c>
      <c r="G11">
        <v>-9.0649197579588296</v>
      </c>
      <c r="I11">
        <v>0</v>
      </c>
      <c r="J11">
        <v>1</v>
      </c>
      <c r="L11">
        <v>23.375483723783699</v>
      </c>
      <c r="M11">
        <v>23.437568251552097</v>
      </c>
    </row>
    <row r="12" spans="3:13" x14ac:dyDescent="0.35">
      <c r="E12">
        <v>14.224585393135801</v>
      </c>
      <c r="L12">
        <v>23.493748946681499</v>
      </c>
    </row>
    <row r="13" spans="3:13" x14ac:dyDescent="0.35">
      <c r="E13">
        <v>14.599947647077</v>
      </c>
      <c r="L13">
        <v>23.4434720841911</v>
      </c>
    </row>
    <row r="17" spans="3:13" x14ac:dyDescent="0.35">
      <c r="C17" t="s">
        <v>31</v>
      </c>
      <c r="E17">
        <v>14.051355252708801</v>
      </c>
      <c r="F17">
        <v>13.92845228992215</v>
      </c>
      <c r="G17">
        <v>-10.250615476225585</v>
      </c>
      <c r="I17">
        <f>G17-G8</f>
        <v>-1.066786032642371</v>
      </c>
      <c r="J17">
        <f>2^-I17</f>
        <v>2.0947615552500385</v>
      </c>
      <c r="L17">
        <v>23.915517633625399</v>
      </c>
      <c r="M17">
        <v>24.179067766147735</v>
      </c>
    </row>
    <row r="18" spans="3:13" x14ac:dyDescent="0.35">
      <c r="E18">
        <v>13.8055493271355</v>
      </c>
      <c r="L18">
        <v>23.986830695415499</v>
      </c>
    </row>
    <row r="19" spans="3:13" x14ac:dyDescent="0.35">
      <c r="E19">
        <v>15.107309241348799</v>
      </c>
      <c r="L19">
        <v>24.634854969402301</v>
      </c>
    </row>
    <row r="20" spans="3:13" x14ac:dyDescent="0.35">
      <c r="C20" t="s">
        <v>32</v>
      </c>
      <c r="E20">
        <v>14.753402786169801</v>
      </c>
      <c r="F20">
        <v>14.872857495755433</v>
      </c>
      <c r="G20">
        <v>-10.196605936851864</v>
      </c>
      <c r="I20">
        <f>G20-G11</f>
        <v>-1.1316861788930339</v>
      </c>
      <c r="J20">
        <f>2^-I20</f>
        <v>2.1911468535522607</v>
      </c>
      <c r="L20">
        <v>25.043887723531999</v>
      </c>
      <c r="M20">
        <v>25.069463432607296</v>
      </c>
    </row>
    <row r="21" spans="3:13" x14ac:dyDescent="0.35">
      <c r="E21">
        <v>14.807892710983801</v>
      </c>
      <c r="L21">
        <v>25.071518548692499</v>
      </c>
    </row>
    <row r="22" spans="3:13" x14ac:dyDescent="0.35">
      <c r="E22">
        <v>15.057276990112699</v>
      </c>
      <c r="L22">
        <v>25.092984025597399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0"/>
  <sheetViews>
    <sheetView topLeftCell="A31" workbookViewId="0">
      <selection activeCell="A50" sqref="A50"/>
    </sheetView>
  </sheetViews>
  <sheetFormatPr defaultColWidth="14.453125" defaultRowHeight="15" customHeight="1" x14ac:dyDescent="0.35"/>
  <cols>
    <col min="1" max="1" width="25.453125" customWidth="1"/>
    <col min="2" max="2" width="21.7265625" customWidth="1"/>
  </cols>
  <sheetData>
    <row r="1" spans="1:26" x14ac:dyDescent="0.35">
      <c r="A1" s="1"/>
      <c r="B1" s="1"/>
      <c r="C1" s="1" t="s">
        <v>0</v>
      </c>
      <c r="D1" s="1"/>
      <c r="E1" s="1" t="s">
        <v>1</v>
      </c>
      <c r="F1" s="1"/>
      <c r="G1" s="1" t="s">
        <v>2</v>
      </c>
      <c r="H1" s="1" t="s">
        <v>3</v>
      </c>
      <c r="I1" s="1" t="s">
        <v>4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5">
      <c r="A3" s="2" t="s">
        <v>5</v>
      </c>
      <c r="B3" s="1" t="s">
        <v>14</v>
      </c>
      <c r="C3" s="3">
        <v>22.41</v>
      </c>
      <c r="D3" s="2"/>
      <c r="E3" s="3">
        <v>14.67</v>
      </c>
      <c r="F3" s="2"/>
      <c r="G3" s="4"/>
      <c r="H3" s="4"/>
      <c r="I3" s="1"/>
      <c r="J3" s="1"/>
      <c r="K3" s="1"/>
      <c r="L3" s="1"/>
      <c r="M3" s="4"/>
      <c r="N3" s="4"/>
      <c r="O3" s="1"/>
      <c r="P3" s="1"/>
      <c r="Q3" s="1"/>
      <c r="R3" s="1"/>
      <c r="S3" s="4"/>
      <c r="T3" s="4"/>
      <c r="U3" s="4"/>
      <c r="V3" s="2"/>
      <c r="W3" s="1"/>
      <c r="X3" s="1"/>
      <c r="Y3" s="1"/>
      <c r="Z3" s="1"/>
    </row>
    <row r="4" spans="1:26" x14ac:dyDescent="0.35">
      <c r="A4" s="1"/>
      <c r="B4" s="2"/>
      <c r="C4" s="3">
        <v>22.47</v>
      </c>
      <c r="D4" s="2"/>
      <c r="E4" s="3">
        <v>14.66</v>
      </c>
      <c r="F4" s="2"/>
      <c r="G4" s="4"/>
      <c r="H4" s="2"/>
      <c r="I4" s="1"/>
      <c r="J4" s="1"/>
      <c r="K4" s="1"/>
      <c r="L4" s="1"/>
      <c r="M4" s="4"/>
      <c r="N4" s="2"/>
      <c r="O4" s="1"/>
      <c r="P4" s="1"/>
      <c r="Q4" s="1"/>
      <c r="R4" s="1"/>
      <c r="S4" s="4"/>
      <c r="T4" s="2"/>
      <c r="U4" s="2"/>
      <c r="V4" s="2"/>
      <c r="W4" s="1"/>
      <c r="X4" s="1"/>
      <c r="Y4" s="1"/>
      <c r="Z4" s="1"/>
    </row>
    <row r="5" spans="1:26" x14ac:dyDescent="0.35">
      <c r="A5" s="1"/>
      <c r="B5" s="2"/>
      <c r="C5" s="3">
        <v>22.48</v>
      </c>
      <c r="D5" s="4">
        <v>22.45</v>
      </c>
      <c r="E5" s="3">
        <v>15.12</v>
      </c>
      <c r="F5" s="4">
        <f>AVERAGE(E3:E5)</f>
        <v>14.816666666666665</v>
      </c>
      <c r="G5" s="4">
        <f>F5-D5</f>
        <v>-7.6333333333333346</v>
      </c>
      <c r="H5" s="4">
        <f>G5-G16</f>
        <v>-0.69333333333333336</v>
      </c>
      <c r="I5" s="1">
        <f>2^-H5</f>
        <v>1.6170153043197242</v>
      </c>
      <c r="J5" s="1"/>
      <c r="K5" s="1"/>
      <c r="L5" s="1"/>
      <c r="M5" s="4"/>
      <c r="N5" s="4"/>
      <c r="O5" s="1"/>
      <c r="P5" s="1"/>
      <c r="Q5" s="1"/>
      <c r="R5" s="1"/>
      <c r="S5" s="4"/>
      <c r="T5" s="4"/>
      <c r="U5" s="2"/>
      <c r="V5" s="2"/>
      <c r="W5" s="1"/>
      <c r="X5" s="1"/>
      <c r="Y5" s="1"/>
      <c r="Z5" s="1"/>
    </row>
    <row r="6" spans="1:2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5">
      <c r="A7" s="1"/>
      <c r="B7" s="1"/>
      <c r="C7" s="1"/>
      <c r="D7" s="1"/>
      <c r="E7" s="1"/>
      <c r="F7" s="1"/>
      <c r="G7" s="1"/>
      <c r="H7" s="1"/>
      <c r="I7" s="1"/>
      <c r="J7" s="1">
        <f>AVERAGE(I5,I11)</f>
        <v>1.9104127680364718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5">
      <c r="A9" s="1"/>
      <c r="B9" s="1" t="s">
        <v>15</v>
      </c>
      <c r="C9" s="3">
        <v>22.06</v>
      </c>
      <c r="D9" s="2"/>
      <c r="E9" s="3">
        <v>13.45</v>
      </c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5">
      <c r="A10" s="1"/>
      <c r="B10" s="1"/>
      <c r="C10" s="3">
        <v>22.09</v>
      </c>
      <c r="D10" s="2"/>
      <c r="E10" s="3">
        <v>13.48</v>
      </c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5">
      <c r="A11" s="1"/>
      <c r="B11" s="1"/>
      <c r="C11" s="3">
        <v>21.48</v>
      </c>
      <c r="D11" s="4">
        <v>22.07</v>
      </c>
      <c r="E11" s="3">
        <v>13.23</v>
      </c>
      <c r="F11" s="4">
        <v>13.39</v>
      </c>
      <c r="G11" s="4">
        <f>F11-D11</f>
        <v>-8.68</v>
      </c>
      <c r="H11" s="1">
        <f>G11-G21</f>
        <v>-1.1399999999999988</v>
      </c>
      <c r="I11" s="1">
        <f>2^-H11</f>
        <v>2.2038102317532196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5">
      <c r="A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5">
      <c r="A14" s="2" t="s">
        <v>6</v>
      </c>
      <c r="B14" s="1" t="s">
        <v>14</v>
      </c>
      <c r="C14" s="3">
        <v>22.01</v>
      </c>
      <c r="D14" s="2"/>
      <c r="E14" s="3">
        <v>15.34</v>
      </c>
      <c r="F14" s="2"/>
      <c r="G14" s="4"/>
      <c r="H14" s="1"/>
      <c r="I14" s="1"/>
      <c r="J14" s="1"/>
      <c r="K14" s="1"/>
      <c r="L14" s="2"/>
      <c r="M14" s="4"/>
      <c r="N14" s="1"/>
      <c r="O14" s="1"/>
      <c r="P14" s="1"/>
      <c r="Q14" s="1"/>
      <c r="R14" s="2"/>
      <c r="S14" s="4"/>
      <c r="T14" s="4"/>
      <c r="U14" s="2"/>
      <c r="V14" s="2"/>
      <c r="W14" s="1"/>
      <c r="X14" s="1"/>
      <c r="Y14" s="1"/>
      <c r="Z14" s="1"/>
    </row>
    <row r="15" spans="1:26" x14ac:dyDescent="0.35">
      <c r="A15" s="2"/>
      <c r="B15" s="2"/>
      <c r="C15" s="3">
        <v>22.1</v>
      </c>
      <c r="D15" s="2"/>
      <c r="E15" s="3">
        <v>14.91</v>
      </c>
      <c r="F15" s="2"/>
      <c r="G15" s="2"/>
      <c r="H15" s="1"/>
      <c r="I15" s="1"/>
      <c r="J15" s="1"/>
      <c r="K15" s="1"/>
      <c r="L15" s="2"/>
      <c r="M15" s="2"/>
      <c r="N15" s="1"/>
      <c r="O15" s="1"/>
      <c r="P15" s="1"/>
      <c r="Q15" s="1"/>
      <c r="R15" s="2"/>
      <c r="S15" s="2"/>
      <c r="T15" s="2"/>
      <c r="U15" s="2"/>
      <c r="V15" s="2"/>
      <c r="W15" s="1"/>
      <c r="X15" s="1"/>
      <c r="Y15" s="1"/>
      <c r="Z15" s="1"/>
    </row>
    <row r="16" spans="1:26" x14ac:dyDescent="0.35">
      <c r="A16" s="2"/>
      <c r="B16" s="2"/>
      <c r="C16" s="3">
        <v>22.05</v>
      </c>
      <c r="D16" s="4">
        <v>22.05</v>
      </c>
      <c r="E16" s="3">
        <v>15.09</v>
      </c>
      <c r="F16" s="4">
        <v>15.11</v>
      </c>
      <c r="G16" s="4">
        <f>F16-D16</f>
        <v>-6.9400000000000013</v>
      </c>
      <c r="H16" s="1">
        <f>G16-G5</f>
        <v>0.69333333333333336</v>
      </c>
      <c r="I16" s="1">
        <f>2^-H16</f>
        <v>0.61842333670471872</v>
      </c>
      <c r="J16" s="1"/>
      <c r="K16" s="1"/>
      <c r="L16" s="4"/>
      <c r="M16" s="4"/>
      <c r="N16" s="1"/>
      <c r="O16" s="1"/>
      <c r="P16" s="1"/>
      <c r="Q16" s="1"/>
      <c r="R16" s="4"/>
      <c r="S16" s="4"/>
      <c r="T16" s="2"/>
      <c r="U16" s="2"/>
      <c r="V16" s="2"/>
      <c r="W16" s="1"/>
      <c r="X16" s="1"/>
      <c r="Y16" s="1"/>
      <c r="Z16" s="1"/>
    </row>
    <row r="17" spans="1:26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5">
      <c r="A19" s="1"/>
      <c r="B19" s="1" t="s">
        <v>15</v>
      </c>
      <c r="C19" s="3">
        <v>21.56</v>
      </c>
      <c r="D19" s="2"/>
      <c r="E19" s="3">
        <v>14.03</v>
      </c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5">
      <c r="A20" s="1"/>
      <c r="B20" s="1"/>
      <c r="C20" s="3">
        <v>21.69</v>
      </c>
      <c r="D20" s="2"/>
      <c r="E20" s="3">
        <v>14.11</v>
      </c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5">
      <c r="A21" s="1"/>
      <c r="B21" s="1"/>
      <c r="C21" s="3">
        <v>21.39</v>
      </c>
      <c r="D21" s="4">
        <v>21.55</v>
      </c>
      <c r="E21" s="3">
        <v>13.89</v>
      </c>
      <c r="F21" s="4">
        <v>14.01</v>
      </c>
      <c r="G21" s="4">
        <f>F21-D21</f>
        <v>-7.5400000000000009</v>
      </c>
      <c r="H21" s="1">
        <f>G21-G11</f>
        <v>1.1399999999999988</v>
      </c>
      <c r="I21" s="1">
        <f>2^-H21</f>
        <v>0.45375957765858083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5">
      <c r="A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35">
      <c r="A25" s="1"/>
      <c r="B25" s="1"/>
      <c r="C25" s="1" t="s">
        <v>0</v>
      </c>
      <c r="D25" s="1"/>
      <c r="E25" s="1" t="s">
        <v>1</v>
      </c>
      <c r="F25" s="1"/>
      <c r="G25" s="1" t="s">
        <v>2</v>
      </c>
      <c r="H25" s="1" t="s">
        <v>3</v>
      </c>
      <c r="I25" s="1" t="s">
        <v>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5">
      <c r="A26" s="2" t="s">
        <v>5</v>
      </c>
      <c r="B26" s="1" t="s">
        <v>14</v>
      </c>
      <c r="C26" s="3">
        <v>23.04</v>
      </c>
      <c r="D26" s="2"/>
      <c r="E26" s="3">
        <v>14.7</v>
      </c>
      <c r="F26" s="2"/>
      <c r="G26" s="2"/>
      <c r="H26" s="1"/>
      <c r="I26" s="1"/>
      <c r="J26" s="1"/>
      <c r="K26" s="1"/>
      <c r="L26" s="2"/>
      <c r="M26" s="2"/>
      <c r="N26" s="1"/>
      <c r="O26" s="1"/>
      <c r="P26" s="1"/>
      <c r="Q26" s="1"/>
      <c r="R26" s="2"/>
      <c r="S26" s="2"/>
      <c r="T26" s="2"/>
      <c r="U26" s="2"/>
      <c r="V26" s="2"/>
      <c r="W26" s="2"/>
      <c r="X26" s="2"/>
      <c r="Y26" s="2"/>
      <c r="Z26" s="1"/>
    </row>
    <row r="27" spans="1:26" x14ac:dyDescent="0.35">
      <c r="A27" s="2"/>
      <c r="B27" s="2"/>
      <c r="C27" s="3">
        <v>23.02</v>
      </c>
      <c r="D27" s="2"/>
      <c r="E27" s="3">
        <v>15.07</v>
      </c>
      <c r="F27" s="2"/>
      <c r="G27" s="2"/>
      <c r="H27" s="1"/>
      <c r="I27" s="1"/>
      <c r="J27" s="1"/>
      <c r="K27" s="1"/>
      <c r="L27" s="2"/>
      <c r="M27" s="2"/>
      <c r="N27" s="1"/>
      <c r="O27" s="1"/>
      <c r="P27" s="1"/>
      <c r="Q27" s="1"/>
      <c r="R27" s="2"/>
      <c r="S27" s="2"/>
      <c r="T27" s="2"/>
      <c r="U27" s="2"/>
      <c r="V27" s="2"/>
      <c r="W27" s="2"/>
      <c r="X27" s="2"/>
      <c r="Y27" s="2"/>
      <c r="Z27" s="1"/>
    </row>
    <row r="28" spans="1:26" x14ac:dyDescent="0.35">
      <c r="A28" s="2"/>
      <c r="B28" s="2"/>
      <c r="C28" s="3">
        <v>22.78</v>
      </c>
      <c r="D28" s="4">
        <v>22.94</v>
      </c>
      <c r="E28" s="3">
        <v>15.13</v>
      </c>
      <c r="F28" s="4">
        <v>14.97</v>
      </c>
      <c r="G28" s="4">
        <f>F28-D28</f>
        <v>-7.9700000000000006</v>
      </c>
      <c r="H28" s="1">
        <f>G28-G38</f>
        <v>-0.37999999999999901</v>
      </c>
      <c r="I28" s="1">
        <f>2^-H28</f>
        <v>1.3013418554419327</v>
      </c>
      <c r="J28" s="1"/>
      <c r="K28" s="1"/>
      <c r="L28" s="4"/>
      <c r="M28" s="4"/>
      <c r="N28" s="1"/>
      <c r="O28" s="1"/>
      <c r="P28" s="1"/>
      <c r="Q28" s="1"/>
      <c r="R28" s="4"/>
      <c r="S28" s="4"/>
      <c r="T28" s="2"/>
      <c r="U28" s="2"/>
      <c r="V28" s="2"/>
      <c r="W28" s="2"/>
      <c r="X28" s="2"/>
      <c r="Y28" s="2"/>
      <c r="Z28" s="1"/>
    </row>
    <row r="29" spans="1:26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5">
      <c r="A30" s="1"/>
      <c r="B30" s="1"/>
      <c r="C30" s="1"/>
      <c r="D30" s="1"/>
      <c r="E30" s="1"/>
      <c r="F30" s="1"/>
      <c r="G30" s="1"/>
      <c r="H30" s="1"/>
      <c r="I30" s="1"/>
      <c r="J30" s="1">
        <f>AVERAGE(I28,I33)</f>
        <v>1.3242877161538122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5">
      <c r="A31" s="1"/>
      <c r="B31" s="1" t="s">
        <v>15</v>
      </c>
      <c r="C31" s="3">
        <v>21.77</v>
      </c>
      <c r="D31" s="2"/>
      <c r="E31" s="3">
        <v>13.69</v>
      </c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5">
      <c r="A32" s="1"/>
      <c r="B32" s="1"/>
      <c r="C32" s="3">
        <v>22.04</v>
      </c>
      <c r="D32" s="2"/>
      <c r="E32" s="3">
        <v>13.58</v>
      </c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5">
      <c r="A33" s="1"/>
      <c r="B33" s="1"/>
      <c r="C33" s="3">
        <v>22.01</v>
      </c>
      <c r="D33" s="4">
        <v>21.94</v>
      </c>
      <c r="E33" s="3">
        <v>13.63</v>
      </c>
      <c r="F33" s="4">
        <v>13.63</v>
      </c>
      <c r="G33" s="1">
        <f>F33-D33</f>
        <v>-8.31</v>
      </c>
      <c r="H33" s="1">
        <f>G33-G43</f>
        <v>-0.43000000000000149</v>
      </c>
      <c r="I33" s="1">
        <f>2^-H33</f>
        <v>1.3472335768656916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5">
      <c r="A36" s="2" t="s">
        <v>6</v>
      </c>
      <c r="B36" s="1" t="s">
        <v>14</v>
      </c>
      <c r="C36" s="3">
        <v>22.83</v>
      </c>
      <c r="D36" s="2"/>
      <c r="E36" s="3">
        <v>15.55</v>
      </c>
      <c r="F36" s="2"/>
      <c r="G36" s="2"/>
      <c r="H36" s="2"/>
      <c r="I36" s="1"/>
      <c r="J36" s="1"/>
      <c r="K36" s="1"/>
      <c r="L36" s="1"/>
      <c r="M36" s="2"/>
      <c r="N36" s="2"/>
      <c r="O36" s="1"/>
      <c r="P36" s="1"/>
      <c r="Q36" s="1"/>
      <c r="R36" s="1"/>
      <c r="S36" s="2"/>
      <c r="T36" s="2"/>
      <c r="U36" s="2"/>
      <c r="V36" s="2"/>
      <c r="W36" s="2"/>
      <c r="X36" s="2"/>
      <c r="Y36" s="2"/>
      <c r="Z36" s="1"/>
    </row>
    <row r="37" spans="1:26" x14ac:dyDescent="0.35">
      <c r="A37" s="1"/>
      <c r="B37" s="2"/>
      <c r="C37" s="3">
        <v>23.06</v>
      </c>
      <c r="D37" s="2"/>
      <c r="E37" s="3">
        <v>15.27</v>
      </c>
      <c r="F37" s="2"/>
      <c r="G37" s="2"/>
      <c r="H37" s="2"/>
      <c r="I37" s="1"/>
      <c r="J37" s="1"/>
      <c r="K37" s="1"/>
      <c r="L37" s="1"/>
      <c r="M37" s="2"/>
      <c r="N37" s="2"/>
      <c r="O37" s="1"/>
      <c r="P37" s="1"/>
      <c r="Q37" s="1"/>
      <c r="R37" s="1"/>
      <c r="S37" s="2"/>
      <c r="T37" s="2"/>
      <c r="U37" s="2"/>
      <c r="V37" s="2"/>
      <c r="W37" s="2"/>
      <c r="X37" s="2"/>
      <c r="Y37" s="2"/>
      <c r="Z37" s="1"/>
    </row>
    <row r="38" spans="1:26" x14ac:dyDescent="0.35">
      <c r="A38" s="2"/>
      <c r="B38" s="2"/>
      <c r="C38" s="3">
        <v>22.92</v>
      </c>
      <c r="D38" s="4">
        <v>22.94</v>
      </c>
      <c r="E38" s="3">
        <v>15.24</v>
      </c>
      <c r="F38" s="4">
        <v>15.35</v>
      </c>
      <c r="G38" s="4">
        <f>F38-D38</f>
        <v>-7.5900000000000016</v>
      </c>
      <c r="H38" s="4">
        <f>G38-G28</f>
        <v>0.37999999999999901</v>
      </c>
      <c r="I38" s="1">
        <f>2^-H38</f>
        <v>0.76843759064400663</v>
      </c>
      <c r="J38" s="1"/>
      <c r="K38" s="1"/>
      <c r="L38" s="1"/>
      <c r="M38" s="4"/>
      <c r="N38" s="4"/>
      <c r="O38" s="1"/>
      <c r="P38" s="1"/>
      <c r="Q38" s="1"/>
      <c r="R38" s="1"/>
      <c r="S38" s="4"/>
      <c r="T38" s="4"/>
      <c r="U38" s="2"/>
      <c r="V38" s="2"/>
      <c r="W38" s="2"/>
      <c r="X38" s="2"/>
      <c r="Y38" s="2"/>
      <c r="Z38" s="1"/>
    </row>
    <row r="39" spans="1:26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5">
      <c r="A41" s="1"/>
      <c r="B41" s="1" t="s">
        <v>15</v>
      </c>
      <c r="C41" s="3">
        <v>22.15</v>
      </c>
      <c r="D41" s="2"/>
      <c r="E41" s="3">
        <v>14.24</v>
      </c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5">
      <c r="A42" s="1"/>
      <c r="B42" s="1"/>
      <c r="C42" s="3">
        <v>22.18</v>
      </c>
      <c r="D42" s="2"/>
      <c r="E42" s="3">
        <v>14.26</v>
      </c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5">
      <c r="A43" s="1"/>
      <c r="B43" s="1"/>
      <c r="C43" s="3">
        <v>22.07</v>
      </c>
      <c r="D43" s="4">
        <v>22.13</v>
      </c>
      <c r="E43" s="3">
        <v>12.64</v>
      </c>
      <c r="F43" s="4">
        <v>14.25</v>
      </c>
      <c r="G43" s="1">
        <f>F43-D43</f>
        <v>-7.879999999999999</v>
      </c>
      <c r="H43" s="1">
        <f>G43-G33</f>
        <v>0.43000000000000149</v>
      </c>
      <c r="I43" s="1">
        <f>2^-H43</f>
        <v>0.7422617853145238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14" customFormat="1" x14ac:dyDescent="0.3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35">
      <c r="A48" s="2" t="s">
        <v>21</v>
      </c>
      <c r="B48" s="1"/>
      <c r="C48" s="3"/>
      <c r="D48" s="2"/>
      <c r="E48" s="3"/>
      <c r="F48" s="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35">
      <c r="A49" s="1" t="s">
        <v>22</v>
      </c>
      <c r="B49" s="1"/>
      <c r="C49" s="3"/>
      <c r="D49" s="2"/>
      <c r="E49" s="3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5">
      <c r="A50" s="1"/>
      <c r="B50" s="1"/>
      <c r="C50" s="3"/>
      <c r="D50" s="4"/>
      <c r="E50" s="3"/>
      <c r="F50" s="4"/>
      <c r="G50" s="4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5">
      <c r="A52" s="1"/>
      <c r="B52" s="1"/>
      <c r="C52" s="3"/>
      <c r="D52" s="2"/>
      <c r="E52" s="3"/>
      <c r="F52" s="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5">
      <c r="A53" s="1"/>
      <c r="B53" s="1"/>
      <c r="C53" s="3"/>
      <c r="D53" s="2"/>
      <c r="E53" s="3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5">
      <c r="A54" s="1"/>
      <c r="B54" s="1"/>
      <c r="C54" s="3"/>
      <c r="D54" s="4"/>
      <c r="E54" s="3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5">
      <c r="A57" s="1"/>
      <c r="B57" s="1"/>
      <c r="C57" s="3"/>
      <c r="D57" s="2"/>
      <c r="E57" s="3"/>
      <c r="F57" s="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35">
      <c r="A58" s="1"/>
      <c r="B58" s="1"/>
      <c r="C58" s="3"/>
      <c r="D58" s="2"/>
      <c r="E58" s="5"/>
      <c r="F58" s="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35">
      <c r="A59" s="2"/>
      <c r="B59" s="1"/>
      <c r="C59" s="3"/>
      <c r="D59" s="4"/>
      <c r="E59" s="3"/>
      <c r="F59" s="4"/>
      <c r="G59" s="4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5">
      <c r="A62" s="1"/>
      <c r="B62" s="1"/>
      <c r="C62" s="3"/>
      <c r="D62" s="2"/>
      <c r="E62" s="3"/>
      <c r="F62" s="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5">
      <c r="A63" s="1"/>
      <c r="B63" s="1"/>
      <c r="C63" s="3"/>
      <c r="D63" s="2"/>
      <c r="E63" s="3"/>
      <c r="F63" s="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5">
      <c r="A64" s="1"/>
      <c r="B64" s="1"/>
      <c r="C64" s="3"/>
      <c r="D64" s="4"/>
      <c r="E64" s="3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E5E02-B584-4084-85FA-23D6982B3548}">
  <dimension ref="A1:Z29"/>
  <sheetViews>
    <sheetView workbookViewId="0">
      <selection sqref="A1:XFD1048576"/>
    </sheetView>
  </sheetViews>
  <sheetFormatPr defaultColWidth="14.453125" defaultRowHeight="14.5" x14ac:dyDescent="0.35"/>
  <sheetData>
    <row r="1" spans="1:26" ht="59.5" customHeight="1" x14ac:dyDescent="0.35">
      <c r="C1" s="26" t="s">
        <v>7</v>
      </c>
      <c r="D1" s="26" t="s">
        <v>8</v>
      </c>
      <c r="E1" s="27" t="s">
        <v>9</v>
      </c>
      <c r="F1" s="27" t="s">
        <v>10</v>
      </c>
      <c r="G1" s="27" t="s">
        <v>11</v>
      </c>
    </row>
    <row r="2" spans="1:26" x14ac:dyDescent="0.35">
      <c r="B2" s="27" t="s">
        <v>39</v>
      </c>
      <c r="C2" s="3">
        <v>3.8399999999999997E-2</v>
      </c>
      <c r="D2" s="3">
        <v>0.18920000000000001</v>
      </c>
      <c r="E2" s="3">
        <v>0.15079999999999999</v>
      </c>
      <c r="F2" s="3">
        <v>0.14865</v>
      </c>
      <c r="G2" s="3">
        <v>1</v>
      </c>
    </row>
    <row r="3" spans="1:26" x14ac:dyDescent="0.35">
      <c r="C3" s="3">
        <v>3.8699999999999998E-2</v>
      </c>
      <c r="D3" s="3">
        <v>0.1852</v>
      </c>
      <c r="E3" s="3">
        <v>0.14649999999999999</v>
      </c>
      <c r="F3" s="1"/>
      <c r="G3" s="1"/>
    </row>
    <row r="4" spans="1:26" ht="15" customHeight="1" x14ac:dyDescent="0.35">
      <c r="I4" s="24" t="s">
        <v>36</v>
      </c>
    </row>
    <row r="6" spans="1:26" x14ac:dyDescent="0.35">
      <c r="B6" s="27" t="s">
        <v>42</v>
      </c>
      <c r="C6" s="3">
        <v>3.8399999999999997E-2</v>
      </c>
      <c r="D6" s="3">
        <v>0.29260000000000003</v>
      </c>
      <c r="E6" s="3">
        <v>0.25419999999999998</v>
      </c>
      <c r="F6" s="3">
        <v>0.25305</v>
      </c>
      <c r="G6" s="3">
        <v>1.702321</v>
      </c>
    </row>
    <row r="7" spans="1:26" x14ac:dyDescent="0.35">
      <c r="C7" s="3">
        <v>3.8699999999999998E-2</v>
      </c>
      <c r="D7" s="3">
        <v>0.29060000000000002</v>
      </c>
      <c r="E7" s="3">
        <v>0.25190000000000001</v>
      </c>
      <c r="F7" s="1"/>
      <c r="G7" s="1"/>
    </row>
    <row r="9" spans="1:26" x14ac:dyDescent="0.3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1" spans="1:26" x14ac:dyDescent="0.35">
      <c r="B11" s="27" t="s">
        <v>39</v>
      </c>
      <c r="C11" s="3">
        <v>3.9600000000000003E-2</v>
      </c>
      <c r="D11" s="3">
        <v>0.2046</v>
      </c>
      <c r="E11" s="3">
        <v>0.16500000000000001</v>
      </c>
      <c r="F11" s="3">
        <f>AVERAGE(E11,E12)</f>
        <v>0.16615000000000002</v>
      </c>
      <c r="G11" s="3">
        <f>F11/F11</f>
        <v>1</v>
      </c>
    </row>
    <row r="12" spans="1:26" x14ac:dyDescent="0.35">
      <c r="C12" s="3">
        <v>4.0099999999999997E-2</v>
      </c>
      <c r="D12" s="3">
        <v>0.2074</v>
      </c>
      <c r="E12" s="3">
        <v>0.1673</v>
      </c>
      <c r="F12" s="1"/>
      <c r="G12" s="1"/>
    </row>
    <row r="16" spans="1:26" x14ac:dyDescent="0.35">
      <c r="B16" s="27" t="s">
        <v>42</v>
      </c>
      <c r="C16" s="3">
        <v>3.85E-2</v>
      </c>
      <c r="D16" s="3">
        <v>0.3614</v>
      </c>
      <c r="E16" s="3">
        <v>0.32290000000000002</v>
      </c>
      <c r="F16" s="3">
        <v>0.32405</v>
      </c>
      <c r="G16" s="3">
        <f>F16/F11</f>
        <v>1.9503460728257596</v>
      </c>
    </row>
    <row r="17" spans="1:26" x14ac:dyDescent="0.35">
      <c r="C17" s="3">
        <v>4.1300000000000003E-2</v>
      </c>
      <c r="D17" s="3">
        <v>0.36649999999999999</v>
      </c>
      <c r="E17" s="3">
        <v>0.32519999999999999</v>
      </c>
      <c r="F17" s="1"/>
      <c r="G17" s="1"/>
    </row>
    <row r="19" spans="1:26" x14ac:dyDescent="0.3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1" spans="1:26" x14ac:dyDescent="0.35">
      <c r="B21" s="27"/>
      <c r="C21" s="3"/>
      <c r="D21" s="3"/>
      <c r="E21" s="3"/>
      <c r="F21" s="3"/>
      <c r="G21" s="27"/>
    </row>
    <row r="22" spans="1:26" x14ac:dyDescent="0.35">
      <c r="C22" s="3"/>
      <c r="D22" s="3"/>
      <c r="E22" s="3"/>
      <c r="F22" s="1"/>
    </row>
    <row r="25" spans="1:26" x14ac:dyDescent="0.35">
      <c r="B25" s="27"/>
      <c r="C25" s="15"/>
      <c r="D25" s="15"/>
      <c r="E25" s="27"/>
      <c r="F25" s="27"/>
      <c r="G25" s="27"/>
    </row>
    <row r="26" spans="1:26" x14ac:dyDescent="0.35">
      <c r="C26" s="15"/>
      <c r="D26" s="15"/>
      <c r="E26" s="27"/>
    </row>
    <row r="27" spans="1:26" ht="15" customHeight="1" x14ac:dyDescent="0.35">
      <c r="D27" s="29"/>
      <c r="E27" s="30"/>
      <c r="F27" s="30"/>
      <c r="G27" s="30"/>
      <c r="H27" s="30"/>
      <c r="I27" s="30"/>
      <c r="J27" s="30"/>
    </row>
    <row r="28" spans="1:26" ht="15" customHeight="1" x14ac:dyDescent="0.35">
      <c r="D28" s="29"/>
      <c r="E28" s="30"/>
      <c r="F28" s="30"/>
      <c r="G28" s="30"/>
      <c r="H28" s="30"/>
      <c r="I28" s="30"/>
      <c r="J28" s="30"/>
    </row>
    <row r="29" spans="1:26" ht="15" customHeight="1" x14ac:dyDescent="0.35">
      <c r="D29" s="29"/>
      <c r="E29" s="30"/>
      <c r="F29" s="30"/>
      <c r="G29" s="30"/>
      <c r="H29" s="30"/>
      <c r="I29" s="30"/>
      <c r="J29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AB696-D7EE-4C79-8471-557C7BDA32BE}">
  <dimension ref="B2:L24"/>
  <sheetViews>
    <sheetView workbookViewId="0">
      <selection sqref="A1:XFD1048576"/>
    </sheetView>
  </sheetViews>
  <sheetFormatPr defaultRowHeight="14.5" x14ac:dyDescent="0.35"/>
  <cols>
    <col min="4" max="4" width="19.81640625" customWidth="1"/>
    <col min="5" max="5" width="16.36328125" customWidth="1"/>
    <col min="6" max="6" width="17.453125" customWidth="1"/>
    <col min="7" max="7" width="15.54296875" customWidth="1"/>
    <col min="9" max="9" width="25.7265625" customWidth="1"/>
  </cols>
  <sheetData>
    <row r="2" spans="2:12" x14ac:dyDescent="0.35">
      <c r="B2" s="35" t="s">
        <v>59</v>
      </c>
    </row>
    <row r="3" spans="2:12" ht="43.5" x14ac:dyDescent="0.35">
      <c r="F3" s="9" t="s">
        <v>7</v>
      </c>
      <c r="G3" s="9" t="s">
        <v>8</v>
      </c>
      <c r="H3" s="7" t="s">
        <v>9</v>
      </c>
      <c r="I3" s="7" t="s">
        <v>10</v>
      </c>
      <c r="J3" s="7" t="s">
        <v>11</v>
      </c>
      <c r="L3" s="21"/>
    </row>
    <row r="4" spans="2:12" x14ac:dyDescent="0.35">
      <c r="E4" t="s">
        <v>60</v>
      </c>
      <c r="F4" s="36">
        <v>-2.6500001549720764E-2</v>
      </c>
      <c r="G4" s="36">
        <v>0.27320000529289246</v>
      </c>
      <c r="H4">
        <f>G4-F4</f>
        <v>0.29970000684261322</v>
      </c>
      <c r="I4">
        <f>AVERAGE(H4:H5)</f>
        <v>0.2975000087171793</v>
      </c>
      <c r="J4">
        <f>I7/I7</f>
        <v>1</v>
      </c>
    </row>
    <row r="5" spans="2:12" x14ac:dyDescent="0.35">
      <c r="F5" s="36">
        <v>-2.5299999862909317E-2</v>
      </c>
      <c r="G5" s="36">
        <v>0.27000001072883606</v>
      </c>
      <c r="H5">
        <f>G5-F5</f>
        <v>0.29530001059174538</v>
      </c>
    </row>
    <row r="7" spans="2:12" x14ac:dyDescent="0.35">
      <c r="E7" t="s">
        <v>61</v>
      </c>
      <c r="F7">
        <v>-1.2350002303719521E-2</v>
      </c>
      <c r="G7">
        <v>0.35085000284016132</v>
      </c>
      <c r="H7">
        <f>G7-F7</f>
        <v>0.36320000514388084</v>
      </c>
      <c r="I7">
        <f>AVERAGE(H7:H8)</f>
        <v>0.36315000802278519</v>
      </c>
      <c r="J7">
        <f>I7/I4</f>
        <v>1.2206722601074496</v>
      </c>
    </row>
    <row r="8" spans="2:12" x14ac:dyDescent="0.35">
      <c r="F8" s="36">
        <v>-1.0950000956654549E-2</v>
      </c>
      <c r="G8" s="36">
        <v>0.35215000994503498</v>
      </c>
      <c r="H8">
        <f>G8-F8</f>
        <v>0.36310001090168953</v>
      </c>
    </row>
    <row r="11" spans="2:12" s="23" customFormat="1" x14ac:dyDescent="0.35"/>
    <row r="13" spans="2:12" x14ac:dyDescent="0.35">
      <c r="E13" s="26"/>
      <c r="J13" s="27"/>
    </row>
    <row r="17" spans="5:10" x14ac:dyDescent="0.35">
      <c r="I17" s="27"/>
    </row>
    <row r="19" spans="5:10" ht="43.5" x14ac:dyDescent="0.35">
      <c r="F19" s="9" t="s">
        <v>7</v>
      </c>
      <c r="G19" s="9" t="s">
        <v>8</v>
      </c>
      <c r="H19" s="7" t="s">
        <v>9</v>
      </c>
      <c r="I19" s="7" t="s">
        <v>10</v>
      </c>
      <c r="J19" s="7" t="s">
        <v>11</v>
      </c>
    </row>
    <row r="20" spans="5:10" x14ac:dyDescent="0.35">
      <c r="E20" t="s">
        <v>60</v>
      </c>
      <c r="F20" s="36">
        <v>3.9299998432397842E-2</v>
      </c>
      <c r="G20" s="36">
        <v>0.40500000238418599</v>
      </c>
      <c r="H20">
        <f>G20-F20</f>
        <v>0.36570000395178814</v>
      </c>
      <c r="I20">
        <f>AVERAGE(H20:H21)</f>
        <v>0.36819999538362036</v>
      </c>
      <c r="J20">
        <f>I23/I23</f>
        <v>1</v>
      </c>
    </row>
    <row r="21" spans="5:10" x14ac:dyDescent="0.35">
      <c r="F21" s="36">
        <v>3.8699999451637268E-2</v>
      </c>
      <c r="G21" s="36">
        <v>0.40939998626708984</v>
      </c>
      <c r="H21">
        <f>G21-F21</f>
        <v>0.37069998681545258</v>
      </c>
    </row>
    <row r="23" spans="5:10" x14ac:dyDescent="0.35">
      <c r="E23" t="s">
        <v>61</v>
      </c>
      <c r="F23" s="36">
        <v>3.9200000464916229E-2</v>
      </c>
      <c r="G23" s="36">
        <v>0.43009999394416809</v>
      </c>
      <c r="H23">
        <f>G23-F23</f>
        <v>0.39089999347925186</v>
      </c>
      <c r="I23">
        <f>AVERAGE(H23:H24)</f>
        <v>0.39005000330507755</v>
      </c>
      <c r="J23">
        <f>I23/I20</f>
        <v>1.0593427707642746</v>
      </c>
    </row>
    <row r="24" spans="5:10" x14ac:dyDescent="0.35">
      <c r="F24" s="36">
        <v>3.9400000125169754E-2</v>
      </c>
      <c r="G24" s="36">
        <v>0.428600013256073</v>
      </c>
      <c r="H24">
        <f>G24-F24</f>
        <v>0.38920001313090324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87A5-DFF7-46D6-BD27-A4B400BE7B65}">
  <dimension ref="B2:N20"/>
  <sheetViews>
    <sheetView workbookViewId="0">
      <selection sqref="A1:XFD1048576"/>
    </sheetView>
  </sheetViews>
  <sheetFormatPr defaultRowHeight="14.5" x14ac:dyDescent="0.35"/>
  <cols>
    <col min="5" max="5" width="19" customWidth="1"/>
    <col min="6" max="6" width="16.1796875" customWidth="1"/>
    <col min="7" max="7" width="17.6328125" customWidth="1"/>
  </cols>
  <sheetData>
    <row r="2" spans="2:14" x14ac:dyDescent="0.35">
      <c r="B2" s="19" t="s">
        <v>33</v>
      </c>
      <c r="D2" s="18"/>
      <c r="L2" s="21"/>
    </row>
    <row r="3" spans="2:14" ht="43.5" x14ac:dyDescent="0.35">
      <c r="E3" s="7"/>
      <c r="F3" s="9" t="s">
        <v>7</v>
      </c>
      <c r="G3" s="9" t="s">
        <v>8</v>
      </c>
      <c r="H3" s="7" t="s">
        <v>9</v>
      </c>
      <c r="I3" s="7" t="s">
        <v>10</v>
      </c>
      <c r="J3" s="7" t="s">
        <v>11</v>
      </c>
    </row>
    <row r="4" spans="2:14" x14ac:dyDescent="0.35">
      <c r="E4" s="7" t="s">
        <v>34</v>
      </c>
      <c r="F4" s="8">
        <v>3.9000000804662704E-2</v>
      </c>
      <c r="G4" s="8">
        <v>0.55500000715255737</v>
      </c>
      <c r="H4" s="8">
        <f>G4-F4</f>
        <v>0.51600000634789467</v>
      </c>
      <c r="I4" s="8">
        <f>AVERAGE(H4:H5)</f>
        <v>0.47505000047385693</v>
      </c>
      <c r="J4" s="8">
        <f>I4/I4</f>
        <v>1</v>
      </c>
      <c r="K4">
        <f>I4/I8</f>
        <v>1.2396920829768954</v>
      </c>
    </row>
    <row r="5" spans="2:14" x14ac:dyDescent="0.35">
      <c r="E5" s="7"/>
      <c r="F5" s="8">
        <v>4.2700000107288361E-2</v>
      </c>
      <c r="G5" s="8">
        <v>0.47679999470710754</v>
      </c>
      <c r="H5" s="8">
        <f>G5-F5</f>
        <v>0.43409999459981918</v>
      </c>
      <c r="I5" s="22"/>
      <c r="J5" s="22"/>
    </row>
    <row r="8" spans="2:14" x14ac:dyDescent="0.35">
      <c r="E8" s="7" t="s">
        <v>35</v>
      </c>
      <c r="F8" s="8">
        <v>3.9299998432397842E-2</v>
      </c>
      <c r="G8" s="8">
        <v>0.43500000238418579</v>
      </c>
      <c r="H8" s="8">
        <f>G8-F8</f>
        <v>0.39570000395178795</v>
      </c>
      <c r="I8" s="8">
        <f>AVERAGE(H8:H9)</f>
        <v>0.38319999538362026</v>
      </c>
      <c r="J8" s="8">
        <f>I8/I4</f>
        <v>0.80665192085334736</v>
      </c>
    </row>
    <row r="9" spans="2:14" x14ac:dyDescent="0.35">
      <c r="E9" s="7"/>
      <c r="F9" s="8">
        <v>3.8699999451637268E-2</v>
      </c>
      <c r="G9" s="8">
        <v>0.40939998626708984</v>
      </c>
      <c r="H9" s="8">
        <f>G9-F9</f>
        <v>0.37069998681545258</v>
      </c>
      <c r="I9" s="22"/>
      <c r="J9" s="22"/>
    </row>
    <row r="11" spans="2:14" s="23" customFormat="1" x14ac:dyDescent="0.35"/>
    <row r="14" spans="2:14" ht="43.5" x14ac:dyDescent="0.35">
      <c r="E14" s="7"/>
      <c r="F14" s="9" t="s">
        <v>7</v>
      </c>
      <c r="G14" s="9" t="s">
        <v>8</v>
      </c>
      <c r="H14" s="7" t="s">
        <v>9</v>
      </c>
      <c r="I14" s="7" t="s">
        <v>10</v>
      </c>
      <c r="J14" s="7" t="s">
        <v>11</v>
      </c>
    </row>
    <row r="15" spans="2:14" x14ac:dyDescent="0.35">
      <c r="E15" s="7" t="s">
        <v>34</v>
      </c>
      <c r="F15">
        <v>4.4500000774860382E-2</v>
      </c>
      <c r="G15">
        <v>0.248199998140335</v>
      </c>
      <c r="H15">
        <f>G15-F15</f>
        <v>0.20369999736547462</v>
      </c>
      <c r="I15">
        <f>AVERAGE(H15:H16)</f>
        <v>0.22974999755620967</v>
      </c>
      <c r="J15">
        <f>I15/I15</f>
        <v>1</v>
      </c>
      <c r="K15">
        <f>I15/I19</f>
        <v>1.5362755129613397</v>
      </c>
      <c r="M15">
        <v>1.2396920829768954</v>
      </c>
      <c r="N15">
        <v>1.5362755129613397</v>
      </c>
    </row>
    <row r="16" spans="2:14" x14ac:dyDescent="0.35">
      <c r="E16" s="7"/>
      <c r="F16">
        <v>4.1900001466274261E-2</v>
      </c>
      <c r="G16">
        <v>0.29769999921321899</v>
      </c>
      <c r="H16">
        <f>G16-F16</f>
        <v>0.25579999774694473</v>
      </c>
    </row>
    <row r="19" spans="5:10" x14ac:dyDescent="0.35">
      <c r="E19" s="7" t="s">
        <v>35</v>
      </c>
      <c r="F19">
        <v>4.0899999439716339E-2</v>
      </c>
      <c r="G19">
        <v>0.18899999558925629</v>
      </c>
      <c r="H19">
        <f>G19-F19</f>
        <v>0.14809999614953995</v>
      </c>
      <c r="I19">
        <f>AVERAGE(H19:H20)</f>
        <v>0.14954999648034573</v>
      </c>
      <c r="J19">
        <f>I19/I15</f>
        <v>0.65092490999377461</v>
      </c>
    </row>
    <row r="20" spans="5:10" x14ac:dyDescent="0.35">
      <c r="E20" s="7"/>
      <c r="F20">
        <v>4.1700001806020737E-2</v>
      </c>
      <c r="G20">
        <v>0.19269999861717224</v>
      </c>
      <c r="H20">
        <f>G20-F20</f>
        <v>0.1509999968111515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3:J30"/>
  <sheetViews>
    <sheetView topLeftCell="A7" workbookViewId="0">
      <selection activeCell="G25" sqref="G25"/>
    </sheetView>
  </sheetViews>
  <sheetFormatPr defaultColWidth="14.453125" defaultRowHeight="15" customHeight="1" x14ac:dyDescent="0.35"/>
  <cols>
    <col min="2" max="2" width="17.81640625" customWidth="1"/>
  </cols>
  <sheetData>
    <row r="3" spans="2:10" s="12" customFormat="1" ht="24" customHeight="1" x14ac:dyDescent="0.35">
      <c r="B3" s="9"/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</row>
    <row r="4" spans="2:10" ht="15" customHeight="1" x14ac:dyDescent="0.35">
      <c r="B4" s="7" t="s">
        <v>12</v>
      </c>
      <c r="C4" s="15">
        <v>4.07E-2</v>
      </c>
      <c r="D4" s="15">
        <v>0.56299999999999994</v>
      </c>
      <c r="E4" s="16">
        <f t="shared" ref="E4:E5" si="0">D4-C4</f>
        <v>0.52229999999999999</v>
      </c>
      <c r="F4" s="16">
        <f>AVERAGE(E4,E5)</f>
        <v>0.54049999999999998</v>
      </c>
      <c r="G4" s="16">
        <f>F4/F8</f>
        <v>2.3520452567449954</v>
      </c>
      <c r="J4" s="8"/>
    </row>
    <row r="5" spans="2:10" ht="15" customHeight="1" x14ac:dyDescent="0.35">
      <c r="B5" s="7"/>
      <c r="C5" s="15">
        <v>4.4299999999999999E-2</v>
      </c>
      <c r="D5" s="15">
        <v>0.60299999999999998</v>
      </c>
      <c r="E5" s="16">
        <f t="shared" si="0"/>
        <v>0.55869999999999997</v>
      </c>
    </row>
    <row r="8" spans="2:10" ht="15" customHeight="1" x14ac:dyDescent="0.35">
      <c r="B8" s="7" t="s">
        <v>13</v>
      </c>
      <c r="C8" s="3">
        <v>4.0399999999999998E-2</v>
      </c>
      <c r="D8" s="3">
        <v>0.26960000000000001</v>
      </c>
      <c r="E8" s="3">
        <v>0.22919999999999999</v>
      </c>
      <c r="F8" s="3">
        <v>0.2298</v>
      </c>
      <c r="G8" s="16"/>
    </row>
    <row r="9" spans="2:10" ht="15" customHeight="1" x14ac:dyDescent="0.35">
      <c r="B9" s="7"/>
      <c r="C9" s="3">
        <v>4.7199999999999999E-2</v>
      </c>
      <c r="D9" s="3">
        <v>0.27760000000000001</v>
      </c>
      <c r="E9" s="3">
        <v>0.23039999999999999</v>
      </c>
      <c r="F9" s="1"/>
    </row>
    <row r="11" spans="2:10" s="11" customFormat="1" ht="15" customHeight="1" x14ac:dyDescent="0.35"/>
    <row r="13" spans="2:10" ht="15" customHeight="1" x14ac:dyDescent="0.35">
      <c r="C13" s="10"/>
      <c r="D13" s="10"/>
      <c r="E13" s="10"/>
      <c r="F13" s="10"/>
    </row>
    <row r="14" spans="2:10" s="12" customFormat="1" ht="15" customHeight="1" x14ac:dyDescent="0.35">
      <c r="C14" s="17" t="s">
        <v>17</v>
      </c>
      <c r="D14" s="17" t="s">
        <v>18</v>
      </c>
      <c r="E14" s="17" t="s">
        <v>9</v>
      </c>
      <c r="F14" s="17" t="s">
        <v>10</v>
      </c>
      <c r="G14" s="12" t="s">
        <v>19</v>
      </c>
      <c r="H14" s="17" t="s">
        <v>11</v>
      </c>
    </row>
    <row r="15" spans="2:10" ht="15" customHeight="1" x14ac:dyDescent="0.35">
      <c r="B15" t="s">
        <v>20</v>
      </c>
      <c r="C15">
        <v>0.18009999394416809</v>
      </c>
      <c r="D15">
        <v>4.349999874830246E-2</v>
      </c>
      <c r="E15">
        <f>C15-D15</f>
        <v>0.13659999519586563</v>
      </c>
      <c r="J15">
        <v>1.8467803364709967</v>
      </c>
    </row>
    <row r="16" spans="2:10" ht="15" customHeight="1" x14ac:dyDescent="0.35">
      <c r="C16">
        <v>0.18369999527931213</v>
      </c>
      <c r="D16">
        <v>4.0899999439716339E-2</v>
      </c>
      <c r="E16">
        <f>C16-D16</f>
        <v>0.14279999583959579</v>
      </c>
      <c r="F16">
        <f>AVERAGEA(E15:E16)</f>
        <v>0.13969999551773071</v>
      </c>
      <c r="J16">
        <v>2.3520452567449954</v>
      </c>
    </row>
    <row r="18" spans="2:8" ht="15" customHeight="1" x14ac:dyDescent="0.35">
      <c r="B18" s="7" t="s">
        <v>12</v>
      </c>
      <c r="C18">
        <v>0.9595000147819519</v>
      </c>
      <c r="D18">
        <v>5.0999999046325684E-2</v>
      </c>
      <c r="E18">
        <f>C18-D18</f>
        <v>0.90850001573562622</v>
      </c>
    </row>
    <row r="19" spans="2:8" ht="15" customHeight="1" x14ac:dyDescent="0.35">
      <c r="B19" s="7"/>
      <c r="C19">
        <v>1.0974999666213989</v>
      </c>
      <c r="D19">
        <v>4.8799999058246613E-2</v>
      </c>
      <c r="E19">
        <f>C19-D19</f>
        <v>1.0486999675631523</v>
      </c>
      <c r="F19">
        <f>AVERAGEA(E18:E19)</f>
        <v>0.97859999164938927</v>
      </c>
      <c r="G19">
        <f>F19-F16</f>
        <v>0.83889999613165855</v>
      </c>
      <c r="H19">
        <f>G19/G22</f>
        <v>1.8467803364709967</v>
      </c>
    </row>
    <row r="21" spans="2:8" ht="15" customHeight="1" x14ac:dyDescent="0.35">
      <c r="B21" s="7" t="s">
        <v>13</v>
      </c>
      <c r="C21">
        <v>0.67390000820159912</v>
      </c>
      <c r="D21">
        <v>4.3600000441074371E-2</v>
      </c>
      <c r="E21">
        <f>C21-D21</f>
        <v>0.63030000776052475</v>
      </c>
      <c r="G21" s="16"/>
    </row>
    <row r="22" spans="2:8" ht="15" customHeight="1" x14ac:dyDescent="0.35">
      <c r="C22">
        <v>0.59850001335144043</v>
      </c>
      <c r="D22">
        <v>4.0899999439716339E-2</v>
      </c>
      <c r="E22">
        <f>C22-D22</f>
        <v>0.55760001391172409</v>
      </c>
      <c r="F22">
        <f>AVERAGEA(E21:E22)</f>
        <v>0.59395001083612442</v>
      </c>
      <c r="G22">
        <f>F22-F16</f>
        <v>0.45425001531839371</v>
      </c>
    </row>
    <row r="29" spans="2:8" ht="15" customHeight="1" x14ac:dyDescent="0.35">
      <c r="B29" t="s">
        <v>16</v>
      </c>
    </row>
    <row r="30" spans="2:8" ht="15" customHeight="1" x14ac:dyDescent="0.35">
      <c r="B30" s="16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TL RT PCR HT1080 TERT+TERC A</vt:lpstr>
      <vt:lpstr>TL RT PCR MDAMB GTR OLIGO  A</vt:lpstr>
      <vt:lpstr>TL RT PCR-HCT TEL TRIMMING A</vt:lpstr>
      <vt:lpstr>TL RT PCR-hct knock A</vt:lpstr>
      <vt:lpstr>TRAP HT1080 TERT+TERC B</vt:lpstr>
      <vt:lpstr>TRAP MDAMB GTR OLIGO B</vt:lpstr>
      <vt:lpstr>TRAP HCT TEL TRIMMING B</vt:lpstr>
      <vt:lpstr>TRAP HCT TERC KNOCK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2015-06-05T18:17:20Z</dcterms:created>
  <dcterms:modified xsi:type="dcterms:W3CDTF">2025-08-19T14:15:00Z</dcterms:modified>
</cp:coreProperties>
</file>