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PHD RELATED\TELOMERASE Biology\PhD\FOR PAPER COMMUNICATION\eLife\Compiled data files eLIfe\"/>
    </mc:Choice>
  </mc:AlternateContent>
  <xr:revisionPtr revIDLastSave="0" documentId="13_ncr:1_{FA15C0A0-E641-42B9-947A-D6CF26FD53A8}" xr6:coauthVersionLast="47" xr6:coauthVersionMax="47" xr10:uidLastSave="{00000000-0000-0000-0000-000000000000}"/>
  <bookViews>
    <workbookView xWindow="-110" yWindow="-110" windowWidth="19420" windowHeight="10300" firstSheet="1" activeTab="5" xr2:uid="{00000000-000D-0000-FFFF-FFFF00000000}"/>
  </bookViews>
  <sheets>
    <sheet name="FACS tel length 5B" sheetId="8" r:id="rId1"/>
    <sheet name="TRF2 ChIP 5C" sheetId="3" r:id="rId2"/>
    <sheet name="REST ChIP 5D" sheetId="6" r:id="rId3"/>
    <sheet name="EZH2 ChIP  5E" sheetId="5" r:id="rId4"/>
    <sheet name="H3K27me3 ChIP  5F" sheetId="4" r:id="rId5"/>
    <sheet name="mRNA 5G" sheetId="7" r:id="rId6"/>
  </sheets>
  <calcPr calcId="191029"/>
</workbook>
</file>

<file path=xl/calcChain.xml><?xml version="1.0" encoding="utf-8"?>
<calcChain xmlns="http://schemas.openxmlformats.org/spreadsheetml/2006/main">
  <c r="F9" i="4" l="1"/>
  <c r="F7" i="4" s="1"/>
  <c r="F6" i="4"/>
  <c r="M19" i="6"/>
  <c r="M18" i="6"/>
  <c r="L18" i="6"/>
  <c r="L21" i="6"/>
  <c r="L24" i="6"/>
  <c r="F112" i="6" l="1"/>
  <c r="J6" i="7"/>
  <c r="J10" i="7"/>
  <c r="K6" i="8"/>
  <c r="M6" i="8" s="1"/>
  <c r="K9" i="8" l="1"/>
  <c r="G6" i="3" l="1"/>
  <c r="J34" i="3" l="1"/>
  <c r="J37" i="3"/>
  <c r="K37" i="3" s="1"/>
  <c r="M31" i="3"/>
  <c r="M37" i="3"/>
  <c r="M34" i="3"/>
  <c r="J31" i="3"/>
  <c r="G37" i="3"/>
  <c r="G34" i="3"/>
  <c r="G31" i="3"/>
  <c r="I9" i="7"/>
  <c r="J9" i="7" s="1"/>
  <c r="I23" i="7"/>
  <c r="I12" i="7"/>
  <c r="J12" i="7" s="1"/>
  <c r="F6" i="7"/>
  <c r="K3" i="8"/>
  <c r="I122" i="4"/>
  <c r="I119" i="4"/>
  <c r="J119" i="4" s="1"/>
  <c r="J120" i="4" s="1"/>
  <c r="H35" i="4"/>
  <c r="H36" i="4" s="1"/>
  <c r="H37" i="4" s="1"/>
  <c r="H32" i="4"/>
  <c r="H29" i="4"/>
  <c r="F35" i="4"/>
  <c r="F32" i="4"/>
  <c r="F29" i="4"/>
  <c r="F36" i="4" l="1"/>
  <c r="F37" i="4" s="1"/>
  <c r="N37" i="3"/>
  <c r="N38" i="3" s="1"/>
  <c r="H37" i="3"/>
  <c r="H38" i="3" s="1"/>
  <c r="M9" i="8"/>
  <c r="K38" i="3"/>
  <c r="M124" i="3"/>
  <c r="M121" i="3"/>
  <c r="N121" i="3" s="1"/>
  <c r="N122" i="3" s="1"/>
  <c r="F122" i="4"/>
  <c r="F119" i="4"/>
  <c r="I121" i="3"/>
  <c r="J121" i="3" s="1"/>
  <c r="J122" i="3" s="1"/>
  <c r="I124" i="3"/>
  <c r="F124" i="3"/>
  <c r="F121" i="3"/>
  <c r="G119" i="4" l="1"/>
  <c r="G120" i="4" s="1"/>
  <c r="G121" i="3"/>
  <c r="G122" i="3" s="1"/>
  <c r="I38" i="7"/>
  <c r="J38" i="7" s="1"/>
  <c r="I35" i="7"/>
  <c r="I41" i="7"/>
  <c r="F41" i="7"/>
  <c r="F38" i="7"/>
  <c r="F35" i="7"/>
  <c r="J41" i="7" l="1"/>
  <c r="J35" i="7"/>
  <c r="J39" i="7" s="1"/>
  <c r="J40" i="7" s="1"/>
  <c r="J42" i="7" l="1"/>
  <c r="J43" i="7" s="1"/>
  <c r="I26" i="7"/>
  <c r="J23" i="7"/>
  <c r="I20" i="7"/>
  <c r="J20" i="7" s="1"/>
  <c r="F26" i="7"/>
  <c r="F23" i="7"/>
  <c r="F20" i="7"/>
  <c r="I6" i="7"/>
  <c r="F12" i="7"/>
  <c r="F9" i="7"/>
  <c r="H77" i="6"/>
  <c r="H74" i="6"/>
  <c r="H71" i="6"/>
  <c r="I124" i="6"/>
  <c r="H118" i="6"/>
  <c r="H115" i="6"/>
  <c r="H112" i="6"/>
  <c r="I112" i="6" l="1"/>
  <c r="I113" i="6" s="1"/>
  <c r="I71" i="6"/>
  <c r="I72" i="6" s="1"/>
  <c r="J26" i="7"/>
  <c r="J27" i="7" s="1"/>
  <c r="K27" i="7" s="1"/>
  <c r="J24" i="7"/>
  <c r="K24" i="7" s="1"/>
  <c r="L112" i="6"/>
  <c r="L115" i="6"/>
  <c r="L118" i="6"/>
  <c r="L90" i="6"/>
  <c r="K65" i="6"/>
  <c r="K62" i="6"/>
  <c r="K59" i="6"/>
  <c r="H65" i="6"/>
  <c r="H62" i="6"/>
  <c r="H59" i="6"/>
  <c r="I59" i="6" s="1"/>
  <c r="I60" i="6" s="1"/>
  <c r="I79" i="6"/>
  <c r="E59" i="6"/>
  <c r="E62" i="6"/>
  <c r="K10" i="5"/>
  <c r="K11" i="5"/>
  <c r="J11" i="5"/>
  <c r="J8" i="5"/>
  <c r="J5" i="5"/>
  <c r="E112" i="6"/>
  <c r="E118" i="6"/>
  <c r="E115" i="6"/>
  <c r="E38" i="6"/>
  <c r="E35" i="6"/>
  <c r="E32" i="6"/>
  <c r="E24" i="6"/>
  <c r="E21" i="6"/>
  <c r="E18" i="6"/>
  <c r="H90" i="6"/>
  <c r="H87" i="6"/>
  <c r="I87" i="6" s="1"/>
  <c r="I88" i="6" s="1"/>
  <c r="J13" i="7" l="1"/>
  <c r="K13" i="7" s="1"/>
  <c r="M112" i="6"/>
  <c r="M113" i="6" s="1"/>
  <c r="L59" i="6"/>
  <c r="L60" i="6" s="1"/>
  <c r="K10" i="7"/>
  <c r="F18" i="6"/>
  <c r="F19" i="6" s="1"/>
  <c r="F59" i="6"/>
  <c r="F32" i="6"/>
  <c r="F33" i="6" s="1"/>
  <c r="F113" i="6"/>
  <c r="E22" i="5"/>
  <c r="D16" i="5"/>
  <c r="J22" i="5"/>
  <c r="K22" i="5" s="1"/>
  <c r="K21" i="5" s="1"/>
  <c r="J19" i="5"/>
  <c r="J16" i="5"/>
  <c r="D34" i="5"/>
  <c r="D31" i="5"/>
  <c r="D28" i="5"/>
  <c r="E28" i="5" s="1"/>
  <c r="E29" i="5" s="1"/>
  <c r="K107" i="5"/>
  <c r="K104" i="5"/>
  <c r="K101" i="5"/>
  <c r="L101" i="5" s="1"/>
  <c r="L102" i="5" s="1"/>
  <c r="K93" i="5"/>
  <c r="K90" i="5"/>
  <c r="K87" i="5"/>
  <c r="L87" i="5" s="1"/>
  <c r="L88" i="5" s="1"/>
  <c r="K76" i="5"/>
  <c r="K73" i="5"/>
  <c r="L70" i="5" s="1"/>
  <c r="L71" i="5" s="1"/>
  <c r="K70" i="5"/>
  <c r="J18" i="4"/>
  <c r="J15" i="4"/>
  <c r="J21" i="4"/>
  <c r="K21" i="4" s="1"/>
  <c r="K22" i="4" s="1"/>
  <c r="F18" i="4"/>
  <c r="F21" i="4"/>
  <c r="F15" i="4"/>
  <c r="G21" i="4" l="1"/>
  <c r="G22" i="4" s="1"/>
  <c r="H22" i="5" l="1"/>
  <c r="G22" i="5"/>
  <c r="H21" i="5" s="1"/>
  <c r="G19" i="5"/>
  <c r="G16" i="5"/>
  <c r="H59" i="5" l="1"/>
  <c r="H58" i="5"/>
  <c r="G64" i="5"/>
  <c r="G61" i="5"/>
  <c r="G58" i="5"/>
  <c r="H46" i="6" l="1"/>
  <c r="K77" i="6"/>
  <c r="K52" i="6"/>
  <c r="K74" i="6"/>
  <c r="K49" i="6"/>
  <c r="K71" i="6"/>
  <c r="K46" i="6"/>
  <c r="L59" i="5"/>
  <c r="L58" i="5"/>
  <c r="K64" i="5"/>
  <c r="K61" i="5"/>
  <c r="K58" i="5"/>
  <c r="L87" i="6"/>
  <c r="L93" i="6"/>
  <c r="I96" i="4"/>
  <c r="I106" i="4"/>
  <c r="I109" i="4"/>
  <c r="I103" i="4"/>
  <c r="F106" i="4"/>
  <c r="F109" i="4"/>
  <c r="F103" i="4"/>
  <c r="H68" i="4"/>
  <c r="H65" i="4"/>
  <c r="H62" i="4"/>
  <c r="F68" i="4"/>
  <c r="F65" i="4"/>
  <c r="F62" i="4"/>
  <c r="G109" i="4" l="1"/>
  <c r="G110" i="4" s="1"/>
  <c r="L46" i="6"/>
  <c r="L47" i="6" s="1"/>
  <c r="L71" i="6"/>
  <c r="L72" i="6" s="1"/>
  <c r="M87" i="6"/>
  <c r="M88" i="6" s="1"/>
  <c r="J109" i="4"/>
  <c r="J110" i="4" s="1"/>
  <c r="H66" i="4"/>
  <c r="H67" i="4" s="1"/>
  <c r="F66" i="4"/>
  <c r="F67" i="4" s="1"/>
  <c r="F57" i="4" l="1"/>
  <c r="F58" i="4" s="1"/>
  <c r="E101" i="5"/>
  <c r="M95" i="3" l="1"/>
  <c r="M101" i="3"/>
  <c r="M98" i="3"/>
  <c r="N95" i="3" l="1"/>
  <c r="N96" i="3" s="1"/>
  <c r="H74" i="3"/>
  <c r="H71" i="3"/>
  <c r="F71" i="3"/>
  <c r="H72" i="3" l="1"/>
  <c r="L106" i="6" l="1"/>
  <c r="L103" i="6"/>
  <c r="L100" i="6"/>
  <c r="H106" i="6"/>
  <c r="E77" i="6"/>
  <c r="H103" i="6"/>
  <c r="E74" i="6"/>
  <c r="H100" i="6"/>
  <c r="E71" i="6"/>
  <c r="K121" i="5"/>
  <c r="K118" i="5"/>
  <c r="K115" i="5"/>
  <c r="G121" i="5"/>
  <c r="D121" i="5"/>
  <c r="G118" i="5"/>
  <c r="D118" i="5"/>
  <c r="G115" i="5"/>
  <c r="D115" i="5"/>
  <c r="I99" i="4"/>
  <c r="F99" i="4"/>
  <c r="I114" i="3"/>
  <c r="F114" i="3"/>
  <c r="I111" i="3"/>
  <c r="F111" i="3"/>
  <c r="I108" i="3"/>
  <c r="F108" i="3"/>
  <c r="I93" i="4"/>
  <c r="F96" i="4"/>
  <c r="F93" i="4"/>
  <c r="G76" i="5"/>
  <c r="D76" i="5"/>
  <c r="G73" i="5"/>
  <c r="D73" i="5"/>
  <c r="G70" i="5"/>
  <c r="D70" i="5"/>
  <c r="H52" i="6"/>
  <c r="E106" i="6"/>
  <c r="H49" i="6"/>
  <c r="I46" i="6" s="1"/>
  <c r="I47" i="6" s="1"/>
  <c r="E103" i="6"/>
  <c r="E100" i="6"/>
  <c r="H93" i="6"/>
  <c r="E93" i="6"/>
  <c r="E90" i="6"/>
  <c r="K76" i="3"/>
  <c r="K73" i="3"/>
  <c r="K70" i="3"/>
  <c r="M114" i="3"/>
  <c r="M111" i="3"/>
  <c r="M108" i="3"/>
  <c r="E87" i="6"/>
  <c r="G107" i="5"/>
  <c r="D107" i="5"/>
  <c r="G101" i="5"/>
  <c r="H101" i="5" s="1"/>
  <c r="H102" i="5" s="1"/>
  <c r="D104" i="5"/>
  <c r="G104" i="5"/>
  <c r="D101" i="5"/>
  <c r="I101" i="3"/>
  <c r="F101" i="3"/>
  <c r="I98" i="3"/>
  <c r="F98" i="3"/>
  <c r="I95" i="3"/>
  <c r="F95" i="3"/>
  <c r="I100" i="6" l="1"/>
  <c r="I101" i="6" s="1"/>
  <c r="M101" i="6"/>
  <c r="M102" i="6" s="1"/>
  <c r="F100" i="6"/>
  <c r="F101" i="6" s="1"/>
  <c r="J93" i="4"/>
  <c r="J94" i="4" s="1"/>
  <c r="F71" i="6"/>
  <c r="F72" i="6" s="1"/>
  <c r="H115" i="5"/>
  <c r="H116" i="5" s="1"/>
  <c r="E70" i="5"/>
  <c r="E71" i="5" s="1"/>
  <c r="L115" i="5"/>
  <c r="L116" i="5" s="1"/>
  <c r="E115" i="5"/>
  <c r="E116" i="5" s="1"/>
  <c r="J95" i="3"/>
  <c r="J96" i="3" s="1"/>
  <c r="L70" i="3"/>
  <c r="L71" i="3" s="1"/>
  <c r="H70" i="5"/>
  <c r="H71" i="5" s="1"/>
  <c r="J108" i="3"/>
  <c r="J109" i="3" s="1"/>
  <c r="G108" i="3"/>
  <c r="G109" i="3" s="1"/>
  <c r="G95" i="3"/>
  <c r="G96" i="3" s="1"/>
  <c r="N108" i="3"/>
  <c r="N109" i="3" s="1"/>
  <c r="G93" i="4"/>
  <c r="G94" i="4" s="1"/>
  <c r="F87" i="6"/>
  <c r="F88" i="6" s="1"/>
  <c r="E102" i="5"/>
  <c r="L38" i="6" l="1"/>
  <c r="H38" i="6"/>
  <c r="E52" i="6"/>
  <c r="L35" i="6"/>
  <c r="H35" i="6"/>
  <c r="E49" i="6"/>
  <c r="L32" i="6"/>
  <c r="H32" i="6"/>
  <c r="E46" i="6"/>
  <c r="H24" i="6"/>
  <c r="E65" i="6"/>
  <c r="H21" i="6"/>
  <c r="H18" i="6"/>
  <c r="L11" i="6"/>
  <c r="L8" i="6"/>
  <c r="H8" i="6"/>
  <c r="I5" i="6" s="1"/>
  <c r="I6" i="6" s="1"/>
  <c r="L5" i="6"/>
  <c r="G93" i="5"/>
  <c r="D93" i="5"/>
  <c r="G90" i="5"/>
  <c r="D90" i="5"/>
  <c r="G87" i="5"/>
  <c r="D87" i="5"/>
  <c r="D64" i="5"/>
  <c r="D61" i="5"/>
  <c r="D58" i="5"/>
  <c r="K52" i="5"/>
  <c r="G52" i="5"/>
  <c r="D52" i="5"/>
  <c r="K49" i="5"/>
  <c r="G49" i="5"/>
  <c r="D49" i="5"/>
  <c r="K46" i="5"/>
  <c r="G46" i="5"/>
  <c r="D46" i="5"/>
  <c r="G34" i="5"/>
  <c r="J34" i="5"/>
  <c r="G31" i="5"/>
  <c r="J31" i="5"/>
  <c r="G28" i="5"/>
  <c r="H28" i="5" s="1"/>
  <c r="H29" i="5" s="1"/>
  <c r="J28" i="5"/>
  <c r="D22" i="5"/>
  <c r="D19" i="5"/>
  <c r="G11" i="5"/>
  <c r="D11" i="5"/>
  <c r="G8" i="5"/>
  <c r="D8" i="5"/>
  <c r="G5" i="5"/>
  <c r="D5" i="5"/>
  <c r="H80" i="4"/>
  <c r="F80" i="4"/>
  <c r="H77" i="4"/>
  <c r="F77" i="4"/>
  <c r="H51" i="4"/>
  <c r="H58" i="4" s="1"/>
  <c r="H9" i="4"/>
  <c r="H6" i="4"/>
  <c r="F74" i="3"/>
  <c r="F72" i="3" s="1"/>
  <c r="K63" i="3"/>
  <c r="F63" i="3"/>
  <c r="H63" i="3"/>
  <c r="K60" i="3"/>
  <c r="F60" i="3"/>
  <c r="H60" i="3"/>
  <c r="K57" i="3"/>
  <c r="F57" i="3"/>
  <c r="H57" i="3"/>
  <c r="K54" i="3"/>
  <c r="F54" i="3"/>
  <c r="H54" i="3"/>
  <c r="K51" i="3"/>
  <c r="F51" i="3"/>
  <c r="M24" i="3"/>
  <c r="J24" i="3"/>
  <c r="G24" i="3"/>
  <c r="M21" i="3"/>
  <c r="J21" i="3"/>
  <c r="G21" i="3"/>
  <c r="M18" i="3"/>
  <c r="J18" i="3"/>
  <c r="G18" i="3"/>
  <c r="M9" i="3"/>
  <c r="J9" i="3"/>
  <c r="G9" i="3"/>
  <c r="H7" i="3" s="1"/>
  <c r="M6" i="3"/>
  <c r="J6" i="3"/>
  <c r="J7" i="3" l="1"/>
  <c r="M7" i="3"/>
  <c r="I32" i="6"/>
  <c r="I33" i="6" s="1"/>
  <c r="H46" i="5"/>
  <c r="H47" i="5" s="1"/>
  <c r="E58" i="5"/>
  <c r="E59" i="5" s="1"/>
  <c r="F60" i="6"/>
  <c r="F46" i="6"/>
  <c r="F47" i="6" s="1"/>
  <c r="I18" i="6"/>
  <c r="I19" i="6" s="1"/>
  <c r="M32" i="6"/>
  <c r="M33" i="6" s="1"/>
  <c r="H87" i="5"/>
  <c r="H88" i="5" s="1"/>
  <c r="L46" i="5"/>
  <c r="L47" i="5" s="1"/>
  <c r="E46" i="5"/>
  <c r="E47" i="5" s="1"/>
  <c r="K28" i="5"/>
  <c r="K29" i="5" s="1"/>
  <c r="E11" i="5"/>
  <c r="E10" i="5" s="1"/>
  <c r="H11" i="5"/>
  <c r="H10" i="5" s="1"/>
  <c r="K61" i="3"/>
  <c r="F55" i="3"/>
  <c r="K55" i="3"/>
  <c r="E21" i="5"/>
  <c r="E87" i="5"/>
  <c r="E88" i="5" s="1"/>
  <c r="M5" i="6"/>
  <c r="M6" i="6" s="1"/>
  <c r="N18" i="3"/>
  <c r="N19" i="3" s="1"/>
  <c r="H18" i="3"/>
  <c r="H19" i="3" s="1"/>
  <c r="H7" i="4"/>
  <c r="F78" i="4"/>
  <c r="H78" i="4"/>
  <c r="H55" i="3"/>
  <c r="H61" i="3"/>
  <c r="F61" i="3"/>
  <c r="K18" i="3"/>
  <c r="K19" i="3" s="1"/>
</calcChain>
</file>

<file path=xl/sharedStrings.xml><?xml version="1.0" encoding="utf-8"?>
<sst xmlns="http://schemas.openxmlformats.org/spreadsheetml/2006/main" count="337" uniqueCount="129">
  <si>
    <t/>
  </si>
  <si>
    <t>Day 0</t>
  </si>
  <si>
    <t>Back cells   DAY 24--</t>
  </si>
  <si>
    <t>0-300</t>
  </si>
  <si>
    <t>gapdh</t>
  </si>
  <si>
    <t>TELOMERE</t>
  </si>
  <si>
    <t>back inp</t>
  </si>
  <si>
    <t>NaN</t>
  </si>
  <si>
    <t>back igg</t>
  </si>
  <si>
    <t>back trf2</t>
  </si>
  <si>
    <t>d24 trf2</t>
  </si>
  <si>
    <t>10 11 21</t>
  </si>
  <si>
    <t xml:space="preserve">d24 igg </t>
  </si>
  <si>
    <t>d24 input</t>
  </si>
  <si>
    <t>input</t>
  </si>
  <si>
    <t>DAY 10</t>
  </si>
  <si>
    <t>rep1</t>
  </si>
  <si>
    <t>DOX INPUT</t>
  </si>
  <si>
    <t>DOX IGG</t>
  </si>
  <si>
    <t>)</t>
  </si>
  <si>
    <t>DOX TRF2</t>
  </si>
  <si>
    <t>rep2</t>
  </si>
  <si>
    <t>rep3</t>
  </si>
  <si>
    <t>d10 inp</t>
  </si>
  <si>
    <t>d10 igg</t>
  </si>
  <si>
    <t>d10 trf2</t>
  </si>
  <si>
    <t>GAPDH</t>
  </si>
  <si>
    <t>DAY 0</t>
  </si>
  <si>
    <t>DAY 24 --</t>
  </si>
  <si>
    <t xml:space="preserve">8 10 20 </t>
  </si>
  <si>
    <t>back h3</t>
  </si>
  <si>
    <t>back 27me3</t>
  </si>
  <si>
    <t>13.3.20</t>
  </si>
  <si>
    <t>peak</t>
  </si>
  <si>
    <t>file name dox chipm 5/3/21</t>
  </si>
  <si>
    <t>D10 INPUT</t>
  </si>
  <si>
    <t>D10 H3</t>
  </si>
  <si>
    <t>D10K27</t>
  </si>
  <si>
    <t>d10 h3</t>
  </si>
  <si>
    <t>d10 27me3</t>
  </si>
  <si>
    <t>d10 k27me3</t>
  </si>
  <si>
    <t>0-300 bp</t>
  </si>
  <si>
    <t>CCND2</t>
  </si>
  <si>
    <t>BACK INP</t>
  </si>
  <si>
    <t>11 1 20</t>
  </si>
  <si>
    <t>IGG</t>
  </si>
  <si>
    <t>EZH2</t>
  </si>
  <si>
    <t>ezh2</t>
  </si>
  <si>
    <t>1 10 21</t>
  </si>
  <si>
    <t>igg</t>
  </si>
  <si>
    <t>DAY 10++</t>
  </si>
  <si>
    <t>day10 ezh2</t>
  </si>
  <si>
    <t>DAY 10 EZH2</t>
  </si>
  <si>
    <t>23 10 21</t>
  </si>
  <si>
    <t>day10 igg</t>
  </si>
  <si>
    <t>DAY10 IGG</t>
  </si>
  <si>
    <t>day 10 input</t>
  </si>
  <si>
    <t>DAY 10 INPUT</t>
  </si>
  <si>
    <t>EZH2 IND UT</t>
  </si>
  <si>
    <t>HTERT INP</t>
  </si>
  <si>
    <t>DAY 24--</t>
  </si>
  <si>
    <t>SYNAPSIN</t>
  </si>
  <si>
    <t>day24 rest</t>
  </si>
  <si>
    <t>DAY 24 REST</t>
  </si>
  <si>
    <t>day 24 igg</t>
  </si>
  <si>
    <t>DAY 24 IGG</t>
  </si>
  <si>
    <t>day 24 input</t>
  </si>
  <si>
    <t>DAY 24 INPUT</t>
  </si>
  <si>
    <t>rest</t>
  </si>
  <si>
    <t xml:space="preserve">d24 rest </t>
  </si>
  <si>
    <t>d24 igg</t>
  </si>
  <si>
    <t>day 10</t>
  </si>
  <si>
    <t>day 24</t>
  </si>
  <si>
    <t>Telomere</t>
  </si>
  <si>
    <t>day 0</t>
  </si>
  <si>
    <t>D0 TRF2</t>
  </si>
  <si>
    <t>D0 REST</t>
  </si>
  <si>
    <t>D0 EZH2</t>
  </si>
  <si>
    <t>D0 IGG</t>
  </si>
  <si>
    <t>D0 INPUT</t>
  </si>
  <si>
    <t>day 0 trf2</t>
  </si>
  <si>
    <t>day 0 igg</t>
  </si>
  <si>
    <t>day 0 input</t>
  </si>
  <si>
    <t>telomere</t>
  </si>
  <si>
    <t>day 10 tf2</t>
  </si>
  <si>
    <t>day 10 igg</t>
  </si>
  <si>
    <t>D10 REST</t>
  </si>
  <si>
    <t>D10 IGG</t>
  </si>
  <si>
    <t>16 7 22</t>
  </si>
  <si>
    <t>D10 EZH2</t>
  </si>
  <si>
    <t>H3K27ME3</t>
  </si>
  <si>
    <t>H3</t>
  </si>
  <si>
    <t>TRF2</t>
  </si>
  <si>
    <t>REST</t>
  </si>
  <si>
    <t>IGG 1</t>
  </si>
  <si>
    <t>INPUT</t>
  </si>
  <si>
    <t>day 0 rest/syn</t>
  </si>
  <si>
    <t>day 0 igg/syn</t>
  </si>
  <si>
    <t>day 0 input/syn</t>
  </si>
  <si>
    <t>day 0 ezh2ccnd</t>
  </si>
  <si>
    <t>day0 igg2 ccnd</t>
  </si>
  <si>
    <t>day0 input ccnd</t>
  </si>
  <si>
    <t>12 7 22</t>
  </si>
  <si>
    <t>ccnd2</t>
  </si>
  <si>
    <t>synapsin</t>
  </si>
  <si>
    <t>0-300bp</t>
  </si>
  <si>
    <t xml:space="preserve">0-300bp </t>
  </si>
  <si>
    <t xml:space="preserve"> INPUT</t>
  </si>
  <si>
    <t xml:space="preserve"> K27 ME3</t>
  </si>
  <si>
    <t>DOX H3</t>
  </si>
  <si>
    <t>DOX K27ME3</t>
  </si>
  <si>
    <t xml:space="preserve">IGG </t>
  </si>
  <si>
    <t>TERT ENDO</t>
  </si>
  <si>
    <t>D0</t>
  </si>
  <si>
    <t>D10</t>
  </si>
  <si>
    <t>D24</t>
  </si>
  <si>
    <t>tert endo</t>
  </si>
  <si>
    <t>d0 1</t>
  </si>
  <si>
    <t>d10</t>
  </si>
  <si>
    <t>d24  2</t>
  </si>
  <si>
    <t xml:space="preserve">unstained </t>
  </si>
  <si>
    <t xml:space="preserve">stained </t>
  </si>
  <si>
    <t>FITC signal</t>
  </si>
  <si>
    <t>median</t>
  </si>
  <si>
    <t>fold change</t>
  </si>
  <si>
    <t>2 1 20</t>
  </si>
  <si>
    <t>back input</t>
  </si>
  <si>
    <t>back k27</t>
  </si>
  <si>
    <t>8.10.20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</si>
</sst>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##0.00;\-###0.00"/>
    <numFmt numFmtId="165" formatCode="0.00000000000000_ ;\-0.00000000000000\ "/>
    <numFmt numFmtId="166" formatCode="0.000000000000000_ ;\-0.000000000000000\ "/>
    <numFmt numFmtId="167" formatCode="###0.00000;\-###0.00000"/>
    <numFmt numFmtId="168" formatCode="###0;\-###0"/>
    <numFmt numFmtId="169" formatCode="0.000000000000_ ;\-0.000000000000\ "/>
    <numFmt numFmtId="170" formatCode="0.0000000000000_ ;\-0.0000000000000\ "/>
  </numFmts>
  <fonts count="2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8.25"/>
      <name val="Microsoft Sans Serif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name val="Microsoft Sans Serif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Helvetica Neue"/>
    </font>
    <font>
      <sz val="12"/>
      <color rgb="FFFF0000"/>
      <name val="Microsoft Sans Serif"/>
      <family val="2"/>
    </font>
    <font>
      <sz val="12"/>
      <name val="Calibri"/>
      <family val="2"/>
      <scheme val="minor"/>
    </font>
    <font>
      <sz val="12"/>
      <color rgb="FF000000"/>
      <name val="Arial"/>
      <family val="2"/>
    </font>
    <font>
      <sz val="10"/>
      <name val="Arial"/>
    </font>
    <font>
      <sz val="12"/>
      <color theme="9"/>
      <name val="Microsoft Sans Serif"/>
      <family val="2"/>
    </font>
    <font>
      <b/>
      <sz val="12"/>
      <name val="Microsoft Sans Serif"/>
      <family val="2"/>
    </font>
    <font>
      <b/>
      <sz val="12"/>
      <name val="Arial"/>
      <family val="2"/>
    </font>
    <font>
      <b/>
      <sz val="12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theme="0"/>
        <bgColor theme="0"/>
      </patternFill>
    </fill>
    <fill>
      <patternFill patternType="solid">
        <fgColor rgb="FFEAF1DD"/>
        <bgColor rgb="FFEAF1DD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0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1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BE5F1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</borders>
  <cellStyleXfs count="11">
    <xf numFmtId="0" fontId="0" fillId="0" borderId="0"/>
    <xf numFmtId="0" fontId="3" fillId="0" borderId="1"/>
    <xf numFmtId="0" fontId="5" fillId="7" borderId="1"/>
    <xf numFmtId="0" fontId="5" fillId="5" borderId="1"/>
    <xf numFmtId="0" fontId="4" fillId="8" borderId="1"/>
    <xf numFmtId="0" fontId="5" fillId="9" borderId="1"/>
    <xf numFmtId="0" fontId="5" fillId="10" borderId="1"/>
    <xf numFmtId="0" fontId="5" fillId="6" borderId="1"/>
    <xf numFmtId="0" fontId="5" fillId="11" borderId="1"/>
    <xf numFmtId="0" fontId="2" fillId="0" borderId="1">
      <protection locked="0"/>
    </xf>
    <xf numFmtId="0" fontId="2" fillId="0" borderId="1">
      <alignment vertical="top"/>
      <protection locked="0"/>
    </xf>
  </cellStyleXfs>
  <cellXfs count="83">
    <xf numFmtId="0" fontId="0" fillId="0" borderId="0" xfId="0"/>
    <xf numFmtId="2" fontId="6" fillId="0" borderId="0" xfId="0" applyNumberFormat="1" applyFont="1"/>
    <xf numFmtId="2" fontId="6" fillId="0" borderId="1" xfId="0" applyNumberFormat="1" applyFont="1" applyBorder="1"/>
    <xf numFmtId="2" fontId="6" fillId="0" borderId="0" xfId="0" applyNumberFormat="1" applyFont="1" applyAlignment="1">
      <alignment vertical="center"/>
    </xf>
    <xf numFmtId="2" fontId="7" fillId="0" borderId="1" xfId="0" applyNumberFormat="1" applyFont="1" applyBorder="1" applyAlignment="1">
      <alignment vertical="center"/>
    </xf>
    <xf numFmtId="2" fontId="6" fillId="0" borderId="1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top"/>
    </xf>
    <xf numFmtId="2" fontId="6" fillId="0" borderId="1" xfId="0" applyNumberFormat="1" applyFont="1" applyBorder="1" applyAlignment="1">
      <alignment vertical="top"/>
    </xf>
    <xf numFmtId="2" fontId="7" fillId="0" borderId="1" xfId="0" applyNumberFormat="1" applyFont="1" applyBorder="1" applyAlignment="1" applyProtection="1">
      <alignment vertical="center"/>
      <protection locked="0"/>
    </xf>
    <xf numFmtId="2" fontId="7" fillId="0" borderId="0" xfId="0" applyNumberFormat="1" applyFont="1" applyAlignment="1">
      <alignment vertical="center"/>
    </xf>
    <xf numFmtId="2" fontId="6" fillId="12" borderId="1" xfId="0" applyNumberFormat="1" applyFont="1" applyFill="1" applyBorder="1"/>
    <xf numFmtId="2" fontId="6" fillId="12" borderId="0" xfId="0" applyNumberFormat="1" applyFont="1" applyFill="1"/>
    <xf numFmtId="2" fontId="8" fillId="0" borderId="1" xfId="0" applyNumberFormat="1" applyFont="1" applyBorder="1" applyAlignment="1">
      <alignment vertical="center"/>
    </xf>
    <xf numFmtId="2" fontId="9" fillId="2" borderId="1" xfId="0" applyNumberFormat="1" applyFont="1" applyFill="1" applyBorder="1"/>
    <xf numFmtId="2" fontId="10" fillId="0" borderId="0" xfId="0" applyNumberFormat="1" applyFont="1"/>
    <xf numFmtId="2" fontId="6" fillId="3" borderId="1" xfId="0" applyNumberFormat="1" applyFont="1" applyFill="1" applyBorder="1"/>
    <xf numFmtId="2" fontId="6" fillId="3" borderId="2" xfId="0" applyNumberFormat="1" applyFont="1" applyFill="1" applyBorder="1"/>
    <xf numFmtId="2" fontId="10" fillId="0" borderId="1" xfId="0" applyNumberFormat="1" applyFont="1" applyBorder="1" applyAlignment="1">
      <alignment vertical="center"/>
    </xf>
    <xf numFmtId="2" fontId="11" fillId="0" borderId="0" xfId="0" applyNumberFormat="1" applyFont="1" applyAlignment="1">
      <alignment vertical="center"/>
    </xf>
    <xf numFmtId="2" fontId="12" fillId="0" borderId="1" xfId="0" applyNumberFormat="1" applyFont="1" applyBorder="1" applyAlignment="1">
      <alignment vertical="center"/>
    </xf>
    <xf numFmtId="2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2" fontId="10" fillId="12" borderId="0" xfId="0" applyNumberFormat="1" applyFont="1" applyFill="1"/>
    <xf numFmtId="0" fontId="8" fillId="0" borderId="0" xfId="0" applyFont="1" applyAlignment="1">
      <alignment vertical="center"/>
    </xf>
    <xf numFmtId="2" fontId="7" fillId="0" borderId="1" xfId="0" applyNumberFormat="1" applyFont="1" applyBorder="1"/>
    <xf numFmtId="2" fontId="7" fillId="0" borderId="0" xfId="0" applyNumberFormat="1" applyFont="1"/>
    <xf numFmtId="2" fontId="7" fillId="3" borderId="2" xfId="0" applyNumberFormat="1" applyFont="1" applyFill="1" applyBorder="1"/>
    <xf numFmtId="2" fontId="13" fillId="0" borderId="0" xfId="0" applyNumberFormat="1" applyFont="1"/>
    <xf numFmtId="2" fontId="7" fillId="3" borderId="1" xfId="0" applyNumberFormat="1" applyFont="1" applyFill="1" applyBorder="1"/>
    <xf numFmtId="165" fontId="8" fillId="0" borderId="0" xfId="0" applyNumberFormat="1" applyFont="1" applyAlignment="1">
      <alignment vertical="center"/>
    </xf>
    <xf numFmtId="0" fontId="6" fillId="0" borderId="0" xfId="0" applyFont="1"/>
    <xf numFmtId="0" fontId="14" fillId="0" borderId="0" xfId="0" applyFont="1"/>
    <xf numFmtId="0" fontId="7" fillId="0" borderId="0" xfId="0" applyFont="1" applyAlignment="1" applyProtection="1">
      <alignment vertical="top"/>
      <protection locked="0"/>
    </xf>
    <xf numFmtId="164" fontId="7" fillId="0" borderId="0" xfId="0" applyNumberFormat="1" applyFont="1" applyAlignment="1" applyProtection="1">
      <alignment vertical="top"/>
      <protection locked="0"/>
    </xf>
    <xf numFmtId="167" fontId="7" fillId="0" borderId="0" xfId="0" applyNumberFormat="1" applyFont="1" applyAlignment="1">
      <alignment vertical="center"/>
    </xf>
    <xf numFmtId="168" fontId="7" fillId="0" borderId="0" xfId="0" applyNumberFormat="1" applyFont="1" applyAlignment="1">
      <alignment vertical="center"/>
    </xf>
    <xf numFmtId="0" fontId="3" fillId="0" borderId="1" xfId="0" applyFont="1" applyBorder="1"/>
    <xf numFmtId="0" fontId="15" fillId="0" borderId="1" xfId="0" applyFont="1" applyBorder="1"/>
    <xf numFmtId="0" fontId="1" fillId="0" borderId="0" xfId="0" applyFont="1"/>
    <xf numFmtId="0" fontId="3" fillId="0" borderId="1" xfId="0" applyFont="1" applyBorder="1" applyAlignment="1">
      <alignment horizontal="left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166" fontId="8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16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2" fontId="9" fillId="13" borderId="1" xfId="0" applyNumberFormat="1" applyFont="1" applyFill="1" applyBorder="1"/>
    <xf numFmtId="0" fontId="13" fillId="0" borderId="0" xfId="0" applyFont="1" applyAlignment="1">
      <alignment vertical="center"/>
    </xf>
    <xf numFmtId="2" fontId="7" fillId="12" borderId="1" xfId="0" applyNumberFormat="1" applyFont="1" applyFill="1" applyBorder="1"/>
    <xf numFmtId="2" fontId="7" fillId="2" borderId="1" xfId="0" applyNumberFormat="1" applyFont="1" applyFill="1" applyBorder="1"/>
    <xf numFmtId="2" fontId="7" fillId="13" borderId="1" xfId="0" applyNumberFormat="1" applyFont="1" applyFill="1" applyBorder="1"/>
    <xf numFmtId="2" fontId="7" fillId="0" borderId="0" xfId="0" applyNumberFormat="1" applyFont="1" applyAlignment="1">
      <alignment vertical="top"/>
    </xf>
    <xf numFmtId="2" fontId="7" fillId="12" borderId="0" xfId="0" applyNumberFormat="1" applyFont="1" applyFill="1"/>
    <xf numFmtId="2" fontId="7" fillId="12" borderId="0" xfId="0" applyNumberFormat="1" applyFont="1" applyFill="1" applyAlignment="1">
      <alignment vertical="top"/>
    </xf>
    <xf numFmtId="2" fontId="7" fillId="4" borderId="1" xfId="0" applyNumberFormat="1" applyFont="1" applyFill="1" applyBorder="1"/>
    <xf numFmtId="2" fontId="7" fillId="12" borderId="0" xfId="0" applyNumberFormat="1" applyFont="1" applyFill="1" applyAlignment="1">
      <alignment vertical="center"/>
    </xf>
    <xf numFmtId="0" fontId="15" fillId="0" borderId="1" xfId="0" applyFont="1" applyBorder="1" applyAlignment="1">
      <alignment horizontal="left"/>
    </xf>
    <xf numFmtId="2" fontId="18" fillId="0" borderId="1" xfId="0" applyNumberFormat="1" applyFont="1" applyBorder="1" applyAlignment="1">
      <alignment vertical="center"/>
    </xf>
    <xf numFmtId="2" fontId="19" fillId="0" borderId="0" xfId="0" applyNumberFormat="1" applyFont="1"/>
    <xf numFmtId="2" fontId="19" fillId="0" borderId="1" xfId="0" applyNumberFormat="1" applyFont="1" applyBorder="1" applyAlignment="1">
      <alignment vertical="top"/>
    </xf>
    <xf numFmtId="2" fontId="19" fillId="0" borderId="1" xfId="0" applyNumberFormat="1" applyFont="1" applyBorder="1"/>
    <xf numFmtId="2" fontId="7" fillId="0" borderId="1" xfId="10" applyNumberFormat="1" applyFont="1" applyAlignment="1" applyProtection="1">
      <alignment vertical="center"/>
    </xf>
    <xf numFmtId="2" fontId="7" fillId="0" borderId="1" xfId="0" applyNumberFormat="1" applyFont="1" applyBorder="1" applyAlignment="1">
      <alignment horizontal="left"/>
    </xf>
    <xf numFmtId="2" fontId="13" fillId="12" borderId="0" xfId="0" applyNumberFormat="1" applyFont="1" applyFill="1"/>
    <xf numFmtId="0" fontId="7" fillId="0" borderId="0" xfId="0" applyFont="1"/>
    <xf numFmtId="2" fontId="7" fillId="0" borderId="0" xfId="0" applyNumberFormat="1" applyFont="1" applyAlignment="1" applyProtection="1">
      <alignment vertical="top"/>
      <protection locked="0"/>
    </xf>
    <xf numFmtId="2" fontId="8" fillId="0" borderId="1" xfId="9" applyNumberFormat="1" applyFont="1" applyAlignment="1">
      <alignment vertical="top"/>
      <protection locked="0"/>
    </xf>
    <xf numFmtId="2" fontId="8" fillId="12" borderId="1" xfId="9" applyNumberFormat="1" applyFont="1" applyFill="1" applyAlignment="1">
      <alignment vertical="top"/>
      <protection locked="0"/>
    </xf>
    <xf numFmtId="2" fontId="8" fillId="0" borderId="1" xfId="9" applyNumberFormat="1" applyFont="1" applyAlignment="1" applyProtection="1">
      <alignment vertical="center"/>
    </xf>
    <xf numFmtId="164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9" fontId="8" fillId="0" borderId="1" xfId="0" applyNumberFormat="1" applyFont="1" applyBorder="1" applyAlignment="1">
      <alignment vertical="center"/>
    </xf>
    <xf numFmtId="170" fontId="8" fillId="0" borderId="1" xfId="0" applyNumberFormat="1" applyFont="1" applyBorder="1" applyAlignment="1">
      <alignment vertical="center"/>
    </xf>
    <xf numFmtId="0" fontId="8" fillId="0" borderId="1" xfId="0" applyFont="1" applyBorder="1" applyAlignment="1" applyProtection="1">
      <alignment vertical="top"/>
      <protection locked="0"/>
    </xf>
    <xf numFmtId="164" fontId="8" fillId="0" borderId="1" xfId="0" applyNumberFormat="1" applyFont="1" applyBorder="1" applyAlignment="1" applyProtection="1">
      <alignment vertical="top"/>
      <protection locked="0"/>
    </xf>
    <xf numFmtId="2" fontId="8" fillId="12" borderId="0" xfId="0" applyNumberFormat="1" applyFont="1" applyFill="1" applyAlignment="1">
      <alignment vertical="center"/>
    </xf>
    <xf numFmtId="2" fontId="13" fillId="0" borderId="0" xfId="0" applyNumberFormat="1" applyFont="1" applyAlignment="1" applyProtection="1">
      <alignment vertical="top"/>
      <protection locked="0"/>
    </xf>
    <xf numFmtId="2" fontId="13" fillId="0" borderId="0" xfId="0" applyNumberFormat="1" applyFont="1" applyAlignment="1">
      <alignment vertical="center"/>
    </xf>
    <xf numFmtId="2" fontId="13" fillId="12" borderId="0" xfId="0" applyNumberFormat="1" applyFont="1" applyFill="1" applyAlignment="1">
      <alignment vertical="center"/>
    </xf>
    <xf numFmtId="2" fontId="13" fillId="12" borderId="0" xfId="0" applyNumberFormat="1" applyFont="1" applyFill="1" applyAlignment="1" applyProtection="1">
      <alignment vertical="top"/>
      <protection locked="0"/>
    </xf>
  </cellXfs>
  <cellStyles count="11">
    <cellStyle name="Normal" xfId="0" builtinId="0"/>
    <cellStyle name="Normal 2" xfId="1" xr:uid="{136E5825-C650-4EA3-B126-2E80DFC9511C}"/>
    <cellStyle name="Normal 3" xfId="9" xr:uid="{1F4FFD69-2268-4325-8CC0-08F9ED28B012}"/>
    <cellStyle name="Normal 4" xfId="10" xr:uid="{968AE0FD-FAE2-43F8-A40D-98941B3632AC}"/>
    <cellStyle name="Tecan.At.Excel.Attenuation" xfId="2" xr:uid="{0FE67C6E-1002-4734-A32A-4647E1EF0C9B}"/>
    <cellStyle name="Tecan.At.Excel.AutoGain_0" xfId="3" xr:uid="{72328A9E-F856-41FF-8055-3416ABFACDC7}"/>
    <cellStyle name="Tecan.At.Excel.Error" xfId="4" xr:uid="{64BE9E44-9B2C-4496-8559-C5D3C482F42F}"/>
    <cellStyle name="Tecan.At.Excel.GFactorAndMeasurementBlank" xfId="5" xr:uid="{5315A75C-86E7-40B2-976C-9EA1EC7FB5A9}"/>
    <cellStyle name="Tecan.At.Excel.GFactorBlank" xfId="6" xr:uid="{796281ED-0281-46B5-AC05-3B4E57B55D26}"/>
    <cellStyle name="Tecan.At.Excel.GFactorReference" xfId="7" xr:uid="{57110342-C24F-466E-9B66-EBA56EDADE44}"/>
    <cellStyle name="Tecan.At.Excel.MeasurementBlank" xfId="8" xr:uid="{3503AE1D-883A-4115-AC23-0A41D99E4E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466911</xdr:colOff>
      <xdr:row>0</xdr:row>
      <xdr:rowOff>0</xdr:rowOff>
    </xdr:from>
    <xdr:to>
      <xdr:col>26</xdr:col>
      <xdr:colOff>424702</xdr:colOff>
      <xdr:row>17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579A4D-07CC-229E-C626-D1F6147AA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57720" y="0"/>
          <a:ext cx="7848600" cy="3371850"/>
        </a:xfrm>
        <a:prstGeom prst="rect">
          <a:avLst/>
        </a:prstGeom>
      </xdr:spPr>
    </xdr:pic>
    <xdr:clientData/>
  </xdr:twoCellAnchor>
  <xdr:twoCellAnchor editAs="oneCell">
    <xdr:from>
      <xdr:col>14</xdr:col>
      <xdr:colOff>102721</xdr:colOff>
      <xdr:row>19</xdr:row>
      <xdr:rowOff>0</xdr:rowOff>
    </xdr:from>
    <xdr:to>
      <xdr:col>25</xdr:col>
      <xdr:colOff>579158</xdr:colOff>
      <xdr:row>34</xdr:row>
      <xdr:rowOff>115981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35E1B9-AF6B-1875-400E-0709B3D35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00515" y="3725956"/>
          <a:ext cx="7153275" cy="3057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6D479-7190-45EF-8B8E-5C9DE970FC88}">
  <dimension ref="E1:M22"/>
  <sheetViews>
    <sheetView topLeftCell="B1" zoomScale="68" zoomScaleNormal="68" workbookViewId="0">
      <selection activeCell="H19" sqref="H19"/>
    </sheetView>
  </sheetViews>
  <sheetFormatPr defaultRowHeight="15.5"/>
  <cols>
    <col min="1" max="16384" width="8.7265625" style="31"/>
  </cols>
  <sheetData>
    <row r="1" spans="5:13">
      <c r="G1" s="31" t="s">
        <v>123</v>
      </c>
      <c r="H1" s="31" t="s">
        <v>122</v>
      </c>
    </row>
    <row r="2" spans="5:13">
      <c r="G2" s="31" t="s">
        <v>120</v>
      </c>
      <c r="I2" s="31" t="s">
        <v>121</v>
      </c>
      <c r="M2" s="31" t="s">
        <v>124</v>
      </c>
    </row>
    <row r="3" spans="5:13">
      <c r="E3" s="31" t="s">
        <v>1</v>
      </c>
      <c r="G3" s="31">
        <v>6595</v>
      </c>
      <c r="I3" s="31">
        <v>60688</v>
      </c>
      <c r="K3" s="31">
        <f>I3-G3</f>
        <v>54093</v>
      </c>
      <c r="M3" s="31">
        <v>1</v>
      </c>
    </row>
    <row r="6" spans="5:13">
      <c r="E6" s="31" t="s">
        <v>71</v>
      </c>
      <c r="G6" s="31">
        <v>12542</v>
      </c>
      <c r="I6" s="31">
        <v>347211</v>
      </c>
      <c r="K6" s="31">
        <f>I6-G6</f>
        <v>334669</v>
      </c>
      <c r="M6" s="31">
        <f>K6/K3</f>
        <v>6.1869188249865967</v>
      </c>
    </row>
    <row r="9" spans="5:13">
      <c r="E9" s="31" t="s">
        <v>72</v>
      </c>
      <c r="G9" s="31">
        <v>9296</v>
      </c>
      <c r="I9" s="31">
        <v>89774</v>
      </c>
      <c r="K9" s="31">
        <f>I9-G9</f>
        <v>80478</v>
      </c>
      <c r="M9" s="31">
        <f>K9/K3</f>
        <v>1.4877710609505852</v>
      </c>
    </row>
    <row r="12" spans="5:13">
      <c r="M12" s="32"/>
    </row>
    <row r="18" spans="12:13">
      <c r="L18" s="59"/>
      <c r="M18" s="38"/>
    </row>
    <row r="19" spans="12:13">
      <c r="L19" s="59"/>
      <c r="M19" s="38"/>
    </row>
    <row r="20" spans="12:13">
      <c r="L20" s="59"/>
      <c r="M20" s="38"/>
    </row>
    <row r="21" spans="12:13">
      <c r="L21" s="59"/>
      <c r="M21" s="38"/>
    </row>
    <row r="22" spans="12:13">
      <c r="L22" s="59"/>
      <c r="M22" s="38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805"/>
  <sheetViews>
    <sheetView topLeftCell="A76" zoomScale="57" zoomScaleNormal="57" workbookViewId="0">
      <selection activeCell="Q21" sqref="Q21:T26"/>
    </sheetView>
  </sheetViews>
  <sheetFormatPr defaultColWidth="14.453125" defaultRowHeight="15" customHeight="1"/>
  <cols>
    <col min="1" max="4" width="8.7265625" style="1" customWidth="1"/>
    <col min="5" max="5" width="14.54296875" style="1" customWidth="1"/>
    <col min="6" max="7" width="8.7265625" style="1" customWidth="1"/>
    <col min="8" max="8" width="14.54296875" style="1" customWidth="1"/>
    <col min="9" max="10" width="8.7265625" style="1" customWidth="1"/>
    <col min="11" max="11" width="14.54296875" style="1" customWidth="1"/>
    <col min="12" max="12" width="8.7265625" style="1" customWidth="1"/>
    <col min="13" max="13" width="12.36328125" style="1" customWidth="1"/>
    <col min="14" max="14" width="14.54296875" style="1" customWidth="1"/>
    <col min="15" max="16" width="8.7265625" style="1" customWidth="1"/>
    <col min="17" max="17" width="14.81640625" style="1" customWidth="1"/>
    <col min="18" max="21" width="8.7265625" style="1" customWidth="1"/>
    <col min="22" max="22" width="17.90625" style="1" customWidth="1"/>
    <col min="23" max="26" width="8.7265625" style="1" customWidth="1"/>
    <col min="27" max="16384" width="14.453125" style="1"/>
  </cols>
  <sheetData>
    <row r="1" spans="1:27" s="12" customFormat="1" ht="14.25" customHeight="1">
      <c r="A1" s="11"/>
      <c r="B1" s="11" t="s">
        <v>2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7" ht="14.25" customHeight="1">
      <c r="D2" s="3"/>
      <c r="F2" s="3" t="s">
        <v>3</v>
      </c>
      <c r="I2" s="1" t="s">
        <v>4</v>
      </c>
      <c r="L2" s="1" t="s">
        <v>5</v>
      </c>
    </row>
    <row r="3" spans="1:27" ht="14.25" customHeight="1">
      <c r="B3" s="1" t="s">
        <v>6</v>
      </c>
      <c r="F3" s="1">
        <v>30.220124269952699</v>
      </c>
      <c r="I3" s="1">
        <v>30.204334610612602</v>
      </c>
      <c r="L3" s="1">
        <v>31.7004143500602</v>
      </c>
    </row>
    <row r="4" spans="1:27" ht="14.25" customHeight="1">
      <c r="F4" s="1">
        <v>30.049166230698798</v>
      </c>
      <c r="I4" s="1">
        <v>29.6156904741812</v>
      </c>
      <c r="L4" s="1">
        <v>31.769927082793</v>
      </c>
    </row>
    <row r="5" spans="1:27" ht="14.25" customHeight="1">
      <c r="F5" s="1">
        <v>29.873465289287999</v>
      </c>
      <c r="I5" s="1">
        <v>30.1728535791495</v>
      </c>
      <c r="L5" s="1">
        <v>31.133337188700999</v>
      </c>
    </row>
    <row r="6" spans="1:27" ht="14.25" customHeight="1">
      <c r="B6" s="1" t="s">
        <v>8</v>
      </c>
      <c r="F6" s="1">
        <v>31.0057102107295</v>
      </c>
      <c r="G6" s="1">
        <f>AVERAGE(F6:F8)</f>
        <v>31.555391332760934</v>
      </c>
      <c r="I6" s="1">
        <v>29.003873140504201</v>
      </c>
      <c r="J6" s="1">
        <f>AVERAGE(I6:I8)</f>
        <v>28.947506570978302</v>
      </c>
      <c r="L6" s="1">
        <v>31.7955825591341</v>
      </c>
      <c r="M6" s="1">
        <f>AVERAGE(L6:L8)</f>
        <v>33.091992138109298</v>
      </c>
    </row>
    <row r="7" spans="1:27" ht="14.25" customHeight="1">
      <c r="F7" s="1">
        <v>32.223998957341003</v>
      </c>
      <c r="H7" s="2">
        <f>2^-(G9-G6)</f>
        <v>2.233587508731274</v>
      </c>
      <c r="I7" s="1">
        <v>28.926930707968999</v>
      </c>
      <c r="J7" s="2">
        <f>2^-(J9-J6)</f>
        <v>1.2377826421819869</v>
      </c>
      <c r="L7" s="1">
        <v>33.533549494882301</v>
      </c>
      <c r="M7" s="2">
        <f>2^-(M9-M6)</f>
        <v>1.8691966660555615</v>
      </c>
    </row>
    <row r="8" spans="1:27" ht="14.25" customHeight="1">
      <c r="F8" s="1">
        <v>31.436464830212302</v>
      </c>
      <c r="G8" s="2"/>
      <c r="I8" s="1">
        <v>28.911715864461701</v>
      </c>
      <c r="L8" s="1">
        <v>33.946844360311502</v>
      </c>
    </row>
    <row r="9" spans="1:27" ht="14.25" customHeight="1">
      <c r="B9" s="1" t="s">
        <v>9</v>
      </c>
      <c r="F9" s="1">
        <v>30.5996382566818</v>
      </c>
      <c r="G9" s="1">
        <f>AVERAGE(F9,F11)</f>
        <v>30.396028554305349</v>
      </c>
      <c r="I9" s="1">
        <v>28.6179482511868</v>
      </c>
      <c r="J9" s="1">
        <f>AVERAGE(I9:I11)</f>
        <v>28.639748575147735</v>
      </c>
      <c r="L9" s="1">
        <v>31.904734353646301</v>
      </c>
      <c r="M9" s="1">
        <f>AVERAGE(L9:L11)</f>
        <v>32.189573769017464</v>
      </c>
    </row>
    <row r="10" spans="1:27" ht="14.25" customHeight="1">
      <c r="F10" s="1">
        <v>32.987179242326299</v>
      </c>
      <c r="I10" s="1">
        <v>28.449960807893401</v>
      </c>
      <c r="L10" s="1">
        <v>33.192408604473599</v>
      </c>
    </row>
    <row r="11" spans="1:27" ht="14.25" customHeight="1">
      <c r="F11" s="1">
        <v>30.192418851928899</v>
      </c>
      <c r="I11" s="1">
        <v>28.851336666363</v>
      </c>
      <c r="L11" s="1">
        <v>31.4715783489325</v>
      </c>
      <c r="U11" s="40"/>
      <c r="V11" s="37"/>
      <c r="W11" s="37"/>
      <c r="X11" s="37"/>
    </row>
    <row r="12" spans="1:27" ht="14.25" customHeight="1">
      <c r="U12" s="40"/>
      <c r="V12" s="37"/>
      <c r="W12" s="37"/>
      <c r="X12" s="37"/>
      <c r="AA12" s="2"/>
    </row>
    <row r="13" spans="1:27" ht="14.25" customHeight="1">
      <c r="U13" s="40"/>
      <c r="V13" s="37"/>
      <c r="W13" s="37"/>
      <c r="X13" s="37"/>
    </row>
    <row r="14" spans="1:27" ht="14.25" customHeight="1">
      <c r="U14" s="40"/>
      <c r="V14" s="37"/>
      <c r="W14" s="37"/>
      <c r="X14" s="37"/>
      <c r="AA14" s="4"/>
    </row>
    <row r="15" spans="1:27" ht="14.25" customHeight="1">
      <c r="D15" s="3"/>
      <c r="E15" s="3"/>
      <c r="F15" s="3" t="s">
        <v>3</v>
      </c>
      <c r="G15" s="3"/>
      <c r="H15" s="3"/>
      <c r="I15" s="3" t="s">
        <v>4</v>
      </c>
      <c r="J15" s="3"/>
      <c r="L15" s="1" t="s">
        <v>5</v>
      </c>
      <c r="U15" s="40"/>
      <c r="V15" s="37"/>
      <c r="W15" s="37"/>
      <c r="X15" s="37"/>
    </row>
    <row r="16" spans="1:27" ht="14.25" customHeight="1">
      <c r="C16" s="3"/>
      <c r="D16" s="3"/>
      <c r="E16" s="3"/>
      <c r="F16" s="3">
        <v>28.272615866179802</v>
      </c>
      <c r="G16" s="3"/>
      <c r="H16" s="3"/>
      <c r="I16" s="3">
        <v>33.350344574782198</v>
      </c>
      <c r="J16" s="3"/>
      <c r="K16" s="3"/>
      <c r="L16" s="3">
        <v>14.230368687420656</v>
      </c>
      <c r="M16" s="3"/>
      <c r="N16" s="3" t="s">
        <v>0</v>
      </c>
    </row>
    <row r="17" spans="2:23" ht="14.25" customHeight="1">
      <c r="B17" s="3" t="s">
        <v>10</v>
      </c>
      <c r="C17" s="3"/>
      <c r="D17" s="3"/>
      <c r="E17" s="3"/>
      <c r="F17" s="3">
        <v>28.381615511501298</v>
      </c>
      <c r="G17" s="3"/>
      <c r="H17" s="3"/>
      <c r="I17" s="3">
        <v>33.273413959709202</v>
      </c>
      <c r="J17" s="3"/>
      <c r="K17" s="3"/>
      <c r="L17" s="3">
        <v>13.922046300771436</v>
      </c>
      <c r="M17" s="3"/>
      <c r="N17" s="3" t="s">
        <v>0</v>
      </c>
    </row>
    <row r="18" spans="2:23" ht="14.25" customHeight="1">
      <c r="B18" s="3"/>
      <c r="C18" s="3"/>
      <c r="D18" s="3"/>
      <c r="E18" s="3"/>
      <c r="F18" s="3">
        <v>28.278919870878902</v>
      </c>
      <c r="G18" s="3">
        <f>AVERAGE(F16:F18)</f>
        <v>28.311050416186664</v>
      </c>
      <c r="H18" s="3">
        <f>G18-G21</f>
        <v>-1.8215100067060348</v>
      </c>
      <c r="I18" s="3">
        <v>33.669373449733797</v>
      </c>
      <c r="J18" s="3">
        <f>AVERAGE(I16:I18)</f>
        <v>33.431043994741735</v>
      </c>
      <c r="K18" s="3">
        <f>J18-J21</f>
        <v>33.431043994741735</v>
      </c>
      <c r="L18" s="3">
        <v>14.035924176079309</v>
      </c>
      <c r="M18" s="3">
        <f>AVERAGE(L16:L18)</f>
        <v>14.0627797214238</v>
      </c>
      <c r="N18" s="3">
        <f>M18-M21</f>
        <v>-1.8680930962787006</v>
      </c>
    </row>
    <row r="19" spans="2:23" ht="14.25" customHeight="1">
      <c r="B19" s="3"/>
      <c r="C19" s="3"/>
      <c r="D19" s="3"/>
      <c r="E19" s="3"/>
      <c r="F19" s="3">
        <v>30.0436041501668</v>
      </c>
      <c r="G19" s="3"/>
      <c r="H19" s="3">
        <f>2^-H18</f>
        <v>3.5345094685180842</v>
      </c>
      <c r="I19" s="3">
        <v>0</v>
      </c>
      <c r="J19" s="3"/>
      <c r="K19" s="3">
        <f>2^-K18</f>
        <v>8.6348136863863734E-11</v>
      </c>
      <c r="L19" s="3">
        <v>15.808902427886766</v>
      </c>
      <c r="M19" s="3"/>
      <c r="N19" s="3">
        <f>2^-N18</f>
        <v>3.6504975110719751</v>
      </c>
    </row>
    <row r="20" spans="2:23" ht="14.25" customHeight="1">
      <c r="B20" s="3" t="s">
        <v>12</v>
      </c>
      <c r="C20" s="3"/>
      <c r="D20" s="3"/>
      <c r="E20" s="3"/>
      <c r="F20" s="3">
        <v>30.2136404020359</v>
      </c>
      <c r="G20" s="3"/>
      <c r="H20" s="3"/>
      <c r="I20" s="3">
        <v>0</v>
      </c>
      <c r="J20" s="3"/>
      <c r="K20" s="3"/>
      <c r="L20" s="3">
        <v>16.052843207518237</v>
      </c>
      <c r="M20" s="3"/>
      <c r="N20" s="3"/>
      <c r="V20" s="3"/>
      <c r="W20" s="3"/>
    </row>
    <row r="21" spans="2:23" ht="14.25" customHeight="1">
      <c r="B21" s="3"/>
      <c r="C21" s="3"/>
      <c r="D21" s="3"/>
      <c r="E21" s="3"/>
      <c r="F21" s="3">
        <v>30.140436716475399</v>
      </c>
      <c r="G21" s="3">
        <f>AVERAGE(F19:F21)</f>
        <v>30.132560422892698</v>
      </c>
      <c r="H21" s="3"/>
      <c r="I21" s="3">
        <v>0</v>
      </c>
      <c r="J21" s="3">
        <f>AVERAGE(I19:I21)</f>
        <v>0</v>
      </c>
      <c r="K21" s="3"/>
      <c r="L21" s="3">
        <v>15.456529695457704</v>
      </c>
      <c r="M21" s="3">
        <f>AVERAGE(L19:L20)</f>
        <v>15.9308728177025</v>
      </c>
      <c r="N21" s="3" t="s">
        <v>0</v>
      </c>
    </row>
    <row r="22" spans="2:23" ht="14.25" customHeight="1">
      <c r="B22" s="3"/>
      <c r="C22" s="3"/>
      <c r="D22" s="3"/>
      <c r="E22" s="3"/>
      <c r="F22" s="3">
        <v>31.581177147204802</v>
      </c>
      <c r="G22" s="3"/>
      <c r="H22" s="3"/>
      <c r="I22" s="3">
        <v>26.0179212051594</v>
      </c>
      <c r="J22" s="3"/>
      <c r="K22" s="3"/>
      <c r="L22" s="3">
        <v>16.084777853115085</v>
      </c>
      <c r="M22" s="3"/>
      <c r="S22" s="3"/>
      <c r="T22" s="36"/>
    </row>
    <row r="23" spans="2:23" ht="14.25" customHeight="1">
      <c r="B23" s="3" t="s">
        <v>13</v>
      </c>
      <c r="C23" s="3"/>
      <c r="D23" s="3"/>
      <c r="E23" s="3"/>
      <c r="F23" s="3">
        <v>32.666000147511099</v>
      </c>
      <c r="G23" s="3"/>
      <c r="H23" s="3"/>
      <c r="I23" s="3">
        <v>25.761999284662501</v>
      </c>
      <c r="J23" s="3"/>
      <c r="K23" s="3"/>
      <c r="L23" s="3">
        <v>15.877325227852753</v>
      </c>
      <c r="M23" s="3"/>
      <c r="R23" s="8"/>
      <c r="S23" s="8"/>
    </row>
    <row r="24" spans="2:23" ht="14.25" customHeight="1">
      <c r="B24" s="3"/>
      <c r="C24" s="3"/>
      <c r="D24" s="3"/>
      <c r="E24" s="3"/>
      <c r="F24" s="3">
        <v>32.095399835491001</v>
      </c>
      <c r="G24" s="3">
        <f>AVERAGE(F22:F24)</f>
        <v>32.114192376735637</v>
      </c>
      <c r="H24" s="3"/>
      <c r="I24" s="3">
        <v>26.044317264732602</v>
      </c>
      <c r="J24" s="3">
        <f>AVERAGE(I22:I24)</f>
        <v>25.941412584851502</v>
      </c>
      <c r="K24" s="3"/>
      <c r="L24" s="3">
        <v>15.64996786513994</v>
      </c>
      <c r="M24" s="3">
        <f>AVERAGE(L22:L24)</f>
        <v>15.870690315369259</v>
      </c>
      <c r="R24" s="4"/>
      <c r="S24" s="9"/>
    </row>
    <row r="25" spans="2:23" ht="14.25" customHeight="1">
      <c r="B25" s="3"/>
      <c r="C25" s="3"/>
      <c r="D25" s="3"/>
      <c r="E25" s="3"/>
      <c r="F25" s="3"/>
      <c r="G25" s="3"/>
    </row>
    <row r="26" spans="2:23" ht="14.25" customHeight="1"/>
    <row r="27" spans="2:23" ht="14.25" customHeight="1"/>
    <row r="28" spans="2:23" ht="14.25" customHeight="1"/>
    <row r="29" spans="2:23" ht="14.25" customHeight="1">
      <c r="B29" t="s">
        <v>126</v>
      </c>
      <c r="F29">
        <v>30.20433461</v>
      </c>
      <c r="I29">
        <v>31.700414349999999</v>
      </c>
      <c r="L29" s="6">
        <v>16.084777853115085</v>
      </c>
      <c r="M29" s="35"/>
      <c r="N29" s="36" t="s">
        <v>0</v>
      </c>
    </row>
    <row r="30" spans="2:23" ht="14.25" customHeight="1">
      <c r="B30"/>
      <c r="F30">
        <v>29.615690470000001</v>
      </c>
      <c r="I30">
        <v>31.769927079999999</v>
      </c>
      <c r="J30" s="3"/>
      <c r="L30" s="6">
        <v>15.877325227852753</v>
      </c>
      <c r="M30" s="35"/>
    </row>
    <row r="31" spans="2:23" ht="14.25" customHeight="1">
      <c r="F31">
        <v>30.172853580000002</v>
      </c>
      <c r="G31" s="1">
        <f>AVERAGE(F29:F31)</f>
        <v>29.997626220000001</v>
      </c>
      <c r="I31">
        <v>31.133337189999999</v>
      </c>
      <c r="J31" s="1">
        <f>AVERAGE(I29:I31)</f>
        <v>31.53455954</v>
      </c>
      <c r="L31" s="6">
        <v>15.64996786513994</v>
      </c>
      <c r="M31" s="35">
        <f>AVERAGE(L29:L31)</f>
        <v>15.870690315369259</v>
      </c>
    </row>
    <row r="32" spans="2:23" ht="14.25" customHeight="1">
      <c r="B32" t="s">
        <v>8</v>
      </c>
      <c r="F32">
        <v>29.00387314</v>
      </c>
      <c r="I32">
        <v>31.904734349999998</v>
      </c>
      <c r="L32" s="6">
        <v>15.808902427886766</v>
      </c>
      <c r="M32" s="35"/>
    </row>
    <row r="33" spans="1:26" ht="14.25" customHeight="1">
      <c r="B33"/>
      <c r="F33">
        <v>28.926930710000001</v>
      </c>
      <c r="I33">
        <v>33.1924086</v>
      </c>
      <c r="L33" s="6">
        <v>16.052843207518237</v>
      </c>
      <c r="M33" s="35"/>
    </row>
    <row r="34" spans="1:26" ht="14.25" customHeight="1">
      <c r="F34">
        <v>28.911715860000001</v>
      </c>
      <c r="G34" s="1">
        <f>AVERAGE(F32:F34)</f>
        <v>28.947506570000002</v>
      </c>
      <c r="I34">
        <v>31.471578350000001</v>
      </c>
      <c r="J34" s="1">
        <f>AVERAGE(I32,I34)</f>
        <v>31.68815635</v>
      </c>
      <c r="L34" s="6">
        <v>15.456529695457704</v>
      </c>
      <c r="M34" s="35">
        <f>AVERAGE(L32:L33)</f>
        <v>15.9308728177025</v>
      </c>
      <c r="N34" s="36" t="s">
        <v>0</v>
      </c>
    </row>
    <row r="35" spans="1:26" ht="14.25" customHeight="1">
      <c r="B35" t="s">
        <v>9</v>
      </c>
      <c r="F35" s="39">
        <v>27.617948250000001</v>
      </c>
      <c r="I35">
        <v>31.79558256</v>
      </c>
      <c r="L35" s="6">
        <v>14.230368687420656</v>
      </c>
      <c r="M35" s="35"/>
      <c r="N35" s="36" t="s">
        <v>0</v>
      </c>
    </row>
    <row r="36" spans="1:26" ht="14.25" customHeight="1">
      <c r="F36">
        <v>26.849960809999999</v>
      </c>
      <c r="I36">
        <v>33.533549489999999</v>
      </c>
      <c r="L36" s="6">
        <v>13.922046300771436</v>
      </c>
      <c r="M36" s="35"/>
      <c r="N36" s="36" t="s">
        <v>0</v>
      </c>
    </row>
    <row r="37" spans="1:26" ht="14.25" customHeight="1">
      <c r="F37">
        <v>26.851336669999998</v>
      </c>
      <c r="G37" s="1">
        <f>AVERAGE(F35:F37)</f>
        <v>27.106415243333331</v>
      </c>
      <c r="H37" s="1">
        <f>G37-G34</f>
        <v>-1.8410913266666711</v>
      </c>
      <c r="I37">
        <v>33.94684436</v>
      </c>
      <c r="J37" s="1">
        <f>AVERAGE(I36:I37)</f>
        <v>33.740196924999999</v>
      </c>
      <c r="K37" s="1">
        <f>J37-J34</f>
        <v>2.0520405749999995</v>
      </c>
      <c r="L37" s="6">
        <v>14.035924176079309</v>
      </c>
      <c r="M37" s="35">
        <f>AVERAGE(L35:L37)</f>
        <v>14.0627797214238</v>
      </c>
      <c r="N37" s="36">
        <f>M37-M34</f>
        <v>-1.8680930962787006</v>
      </c>
    </row>
    <row r="38" spans="1:26" ht="14.25" customHeight="1">
      <c r="H38" s="1">
        <f>2^-H37</f>
        <v>3.5828094751336659</v>
      </c>
      <c r="K38" s="1">
        <f>2^-K37</f>
        <v>0.24114276404381277</v>
      </c>
      <c r="L38" s="6"/>
      <c r="M38" s="35"/>
      <c r="N38" s="36">
        <f>2^-N37</f>
        <v>3.6504975110719751</v>
      </c>
    </row>
    <row r="39" spans="1:26" ht="14.25" customHeight="1"/>
    <row r="40" spans="1:26" ht="14.25" customHeight="1"/>
    <row r="41" spans="1:26" ht="14.25" customHeight="1"/>
    <row r="42" spans="1:26" ht="14.25" customHeight="1">
      <c r="J42" s="4"/>
    </row>
    <row r="43" spans="1:26" ht="14.25" customHeight="1">
      <c r="J43" s="4"/>
    </row>
    <row r="44" spans="1:26" ht="14.25" customHeight="1">
      <c r="J44" s="4"/>
    </row>
    <row r="45" spans="1:26" ht="14.25" customHeight="1"/>
    <row r="46" spans="1:26" ht="14.25" customHeight="1"/>
    <row r="47" spans="1:26" ht="14.25" customHeight="1"/>
    <row r="48" spans="1:26" s="12" customFormat="1" ht="15" customHeight="1">
      <c r="A48" s="11"/>
      <c r="B48" s="11" t="s">
        <v>15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2:19" ht="14.25" customHeight="1"/>
    <row r="50" spans="2:19" ht="14.25" customHeight="1">
      <c r="E50" s="1" t="s">
        <v>3</v>
      </c>
      <c r="G50" s="1" t="s">
        <v>4</v>
      </c>
      <c r="J50" s="1" t="s">
        <v>73</v>
      </c>
    </row>
    <row r="51" spans="2:19" ht="14.25" customHeight="1">
      <c r="B51" s="1" t="s">
        <v>16</v>
      </c>
      <c r="C51" s="7" t="s">
        <v>17</v>
      </c>
      <c r="E51" s="3">
        <v>26.611191500332001</v>
      </c>
      <c r="F51" s="7">
        <f>AVERAGE(E51:E53)</f>
        <v>26.592697521744267</v>
      </c>
      <c r="G51" s="3">
        <v>33.8285019161194</v>
      </c>
      <c r="H51" s="7"/>
      <c r="I51" s="3"/>
      <c r="J51" s="3">
        <v>30.0612211161672</v>
      </c>
      <c r="K51" s="7">
        <f>AVERAGE(J51:J53)</f>
        <v>29.905218377237901</v>
      </c>
      <c r="R51" s="3"/>
      <c r="S51" s="7"/>
    </row>
    <row r="52" spans="2:19" ht="14.25" customHeight="1">
      <c r="C52" s="7"/>
      <c r="E52" s="3">
        <v>26.611114599852002</v>
      </c>
      <c r="F52" s="7"/>
      <c r="G52" s="3">
        <v>33.208865476936197</v>
      </c>
      <c r="H52" s="7"/>
      <c r="I52" s="3"/>
      <c r="J52" s="3"/>
      <c r="K52" s="7"/>
      <c r="R52" s="3"/>
      <c r="S52" s="7"/>
    </row>
    <row r="53" spans="2:19" ht="14.25" customHeight="1">
      <c r="C53" s="7"/>
      <c r="E53" s="3">
        <v>26.555786465048801</v>
      </c>
      <c r="F53" s="7"/>
      <c r="G53" s="3">
        <v>33.5439443866292</v>
      </c>
      <c r="H53" s="7"/>
      <c r="I53" s="3"/>
      <c r="J53" s="3">
        <v>29.749215638308598</v>
      </c>
      <c r="K53" s="7"/>
      <c r="R53" s="3"/>
      <c r="S53" s="7"/>
    </row>
    <row r="54" spans="2:19" ht="14.25" customHeight="1">
      <c r="C54" s="7" t="s">
        <v>18</v>
      </c>
      <c r="E54" s="3">
        <v>26.690241556860698</v>
      </c>
      <c r="F54" s="7">
        <f>AVERAGE(E54:E56)</f>
        <v>26.703389646059396</v>
      </c>
      <c r="G54" s="3">
        <v>33.2135438341164</v>
      </c>
      <c r="H54" s="7">
        <f>AVERAGE(G54:G55)</f>
        <v>32.761771917058198</v>
      </c>
      <c r="I54" s="3"/>
      <c r="J54" s="3">
        <v>31.580478944091698</v>
      </c>
      <c r="K54" s="7">
        <f>AVERAGE(J54:J55)</f>
        <v>31.615103524999448</v>
      </c>
      <c r="R54" s="3"/>
      <c r="S54" s="7"/>
    </row>
    <row r="55" spans="2:19" ht="14.25" customHeight="1">
      <c r="C55" s="7"/>
      <c r="E55" s="3">
        <v>26.4801976712507</v>
      </c>
      <c r="F55" s="8">
        <f>2^-(F57-F54)</f>
        <v>0.98397888874603878</v>
      </c>
      <c r="G55" s="3">
        <v>32.31</v>
      </c>
      <c r="H55" s="8">
        <f>2^-(H57-H54)</f>
        <v>1.2521784393980966</v>
      </c>
      <c r="I55" s="3"/>
      <c r="J55" s="3">
        <v>31.649728105907201</v>
      </c>
      <c r="K55" s="8">
        <f>2^-(K57-K54)</f>
        <v>2.8315560478715107</v>
      </c>
      <c r="R55" s="3"/>
      <c r="S55" s="7"/>
    </row>
    <row r="56" spans="2:19" ht="14.25" customHeight="1">
      <c r="C56" s="7"/>
      <c r="E56" s="3">
        <v>26.9397297100668</v>
      </c>
      <c r="F56" s="7"/>
      <c r="G56" s="3">
        <v>47.384864258394799</v>
      </c>
      <c r="H56" s="7"/>
      <c r="I56" s="3"/>
      <c r="J56" s="3">
        <v>30.883336302297199</v>
      </c>
      <c r="K56" s="7" t="s">
        <v>19</v>
      </c>
      <c r="R56" s="3"/>
      <c r="S56" s="7"/>
    </row>
    <row r="57" spans="2:19" ht="14.25" customHeight="1">
      <c r="C57" s="7" t="s">
        <v>20</v>
      </c>
      <c r="E57" s="3">
        <v>26.926061233085601</v>
      </c>
      <c r="F57" s="7">
        <f>AVERAGE(E57,E59)</f>
        <v>26.7266903780531</v>
      </c>
      <c r="G57" s="3">
        <v>49.2153919850251</v>
      </c>
      <c r="H57" s="7">
        <f>AVERAGE(G58:G59)</f>
        <v>32.437331751519849</v>
      </c>
      <c r="I57" s="3"/>
      <c r="J57" s="3">
        <v>30.000686539025502</v>
      </c>
      <c r="K57" s="7">
        <f>AVERAGE(J57:J58)</f>
        <v>30.113508438159649</v>
      </c>
      <c r="R57" s="3"/>
      <c r="S57" s="7"/>
    </row>
    <row r="58" spans="2:19" ht="14.25" customHeight="1">
      <c r="B58" s="1" t="s">
        <v>21</v>
      </c>
      <c r="C58" s="7"/>
      <c r="E58" s="3">
        <v>25.557129923483402</v>
      </c>
      <c r="F58" s="7"/>
      <c r="G58" s="3">
        <v>32.469393043641801</v>
      </c>
      <c r="H58" s="7"/>
      <c r="I58" s="3"/>
      <c r="J58" s="3">
        <v>30.226330337293799</v>
      </c>
      <c r="K58" s="7"/>
      <c r="R58" s="3"/>
      <c r="S58" s="7"/>
    </row>
    <row r="59" spans="2:19" ht="14.25" customHeight="1">
      <c r="C59" s="7"/>
      <c r="E59" s="3">
        <v>26.527319523020601</v>
      </c>
      <c r="F59" s="7"/>
      <c r="G59" s="3">
        <v>32.405270459397897</v>
      </c>
      <c r="H59" s="7"/>
      <c r="I59" s="3"/>
      <c r="J59" s="3">
        <v>50.988101588713398</v>
      </c>
      <c r="K59" s="7"/>
      <c r="R59" s="3"/>
      <c r="S59" s="7"/>
    </row>
    <row r="60" spans="2:19" ht="14.25" customHeight="1">
      <c r="C60" s="7" t="s">
        <v>18</v>
      </c>
      <c r="E60" s="3">
        <v>26.4424997137804</v>
      </c>
      <c r="F60" s="7">
        <f>AVERAGE(E61:E62)</f>
        <v>26.276642649519047</v>
      </c>
      <c r="G60" s="3">
        <v>33.7662794061944</v>
      </c>
      <c r="H60" s="7">
        <f>AVERAGE(G60:G62)</f>
        <v>32.668886429440199</v>
      </c>
      <c r="I60" s="3"/>
      <c r="J60" s="3">
        <v>33.132141044819001</v>
      </c>
      <c r="K60" s="7">
        <f>AVERAGE(J60,J62)</f>
        <v>34.109237387755655</v>
      </c>
      <c r="R60" s="3"/>
      <c r="S60" s="7"/>
    </row>
    <row r="61" spans="2:19" ht="14.25" customHeight="1">
      <c r="C61" s="7"/>
      <c r="E61" s="3">
        <v>26.269009937377099</v>
      </c>
      <c r="F61" s="8">
        <f>2^-(F63-F60)</f>
        <v>0.86795322916851469</v>
      </c>
      <c r="G61" s="3">
        <v>32.230166447406098</v>
      </c>
      <c r="H61" s="8">
        <f>2^-(H63-H60)</f>
        <v>0.90951040521414162</v>
      </c>
      <c r="I61" s="3"/>
      <c r="J61" s="3">
        <v>38.264830291762202</v>
      </c>
      <c r="K61" s="8">
        <f>2^-(K63-K60)</f>
        <v>6.1668951122275937</v>
      </c>
      <c r="R61" s="3"/>
      <c r="S61" s="7"/>
    </row>
    <row r="62" spans="2:19" ht="14.25" customHeight="1">
      <c r="C62" s="7"/>
      <c r="E62" s="3">
        <v>26.284275361660999</v>
      </c>
      <c r="F62" s="7"/>
      <c r="G62" s="3">
        <v>32.0102134347201</v>
      </c>
      <c r="H62" s="7"/>
      <c r="I62" s="3"/>
      <c r="J62" s="3">
        <v>35.086333730692303</v>
      </c>
      <c r="K62" s="7"/>
      <c r="P62" s="8"/>
      <c r="R62" s="3"/>
      <c r="S62" s="7"/>
    </row>
    <row r="63" spans="2:19" ht="14.25" customHeight="1">
      <c r="C63" s="7" t="s">
        <v>20</v>
      </c>
      <c r="E63" s="3">
        <v>26.2856596903965</v>
      </c>
      <c r="F63" s="7">
        <f>AVERAGE(E63:E65)</f>
        <v>26.480953441212034</v>
      </c>
      <c r="G63" s="3">
        <v>31.591995443644802</v>
      </c>
      <c r="H63" s="7">
        <f>AVERAGE(G63:G65)</f>
        <v>32.805724381266664</v>
      </c>
      <c r="I63" s="3"/>
      <c r="J63" s="3">
        <v>30.561410010039701</v>
      </c>
      <c r="K63" s="7">
        <f>AVERAGE(J63:J65)</f>
        <v>31.4846930788738</v>
      </c>
      <c r="P63" s="8"/>
      <c r="R63" s="3"/>
      <c r="S63" s="7"/>
    </row>
    <row r="64" spans="2:19" ht="14.25" customHeight="1">
      <c r="C64" s="7"/>
      <c r="E64" s="3">
        <v>26.5350933191589</v>
      </c>
      <c r="F64" s="7"/>
      <c r="G64" s="3">
        <v>33.2058926025326</v>
      </c>
      <c r="H64" s="7"/>
      <c r="I64" s="3"/>
      <c r="J64" s="3"/>
      <c r="K64" s="7"/>
      <c r="R64" s="3"/>
      <c r="S64" s="7"/>
    </row>
    <row r="65" spans="2:20" ht="14.25" customHeight="1">
      <c r="C65" s="7"/>
      <c r="E65" s="3">
        <v>26.622107314080701</v>
      </c>
      <c r="F65" s="7"/>
      <c r="G65" s="3">
        <v>33.619285097622601</v>
      </c>
      <c r="H65" s="7"/>
      <c r="I65" s="3"/>
      <c r="J65" s="3">
        <v>32.407976147707899</v>
      </c>
      <c r="K65" s="7"/>
      <c r="R65" s="3"/>
      <c r="S65" s="7"/>
    </row>
    <row r="66" spans="2:20" ht="14.25" customHeight="1">
      <c r="C66" s="7"/>
      <c r="D66" s="3"/>
      <c r="E66" s="7"/>
      <c r="F66" s="3"/>
      <c r="G66" s="7"/>
      <c r="H66" s="3"/>
      <c r="I66" s="7"/>
      <c r="J66" s="3"/>
      <c r="K66" s="7"/>
      <c r="L66" s="3"/>
      <c r="O66" s="7"/>
      <c r="P66" s="3"/>
      <c r="Q66" s="7"/>
      <c r="R66" s="3"/>
      <c r="S66" s="7"/>
    </row>
    <row r="67" spans="2:20" ht="14.25" customHeight="1">
      <c r="B67" s="1" t="s">
        <v>22</v>
      </c>
      <c r="E67" s="1" t="s">
        <v>3</v>
      </c>
      <c r="G67" s="1" t="s">
        <v>4</v>
      </c>
      <c r="J67" s="1" t="s">
        <v>83</v>
      </c>
    </row>
    <row r="68" spans="2:20" ht="14.25" customHeight="1">
      <c r="C68" s="1" t="s">
        <v>23</v>
      </c>
      <c r="E68" s="1">
        <v>29.587185805893501</v>
      </c>
      <c r="G68" s="1">
        <v>27.077445440000002</v>
      </c>
      <c r="I68" s="4" t="s">
        <v>84</v>
      </c>
      <c r="J68" s="4">
        <v>14.5463034242907</v>
      </c>
      <c r="K68" s="4"/>
      <c r="L68" s="9"/>
    </row>
    <row r="69" spans="2:20" ht="14.25" customHeight="1">
      <c r="E69" s="1">
        <v>30.162862438055299</v>
      </c>
      <c r="G69" s="1">
        <v>26.94539563</v>
      </c>
      <c r="I69" s="4" t="s">
        <v>0</v>
      </c>
      <c r="J69" s="4">
        <v>14.4963998449608</v>
      </c>
      <c r="K69" s="4"/>
      <c r="L69" s="9"/>
    </row>
    <row r="70" spans="2:20" ht="14.25" customHeight="1">
      <c r="E70" s="1" t="s">
        <v>7</v>
      </c>
      <c r="G70" s="1">
        <v>26.83123041</v>
      </c>
      <c r="I70" s="4" t="s">
        <v>0</v>
      </c>
      <c r="J70" s="4">
        <v>14.3899344333346</v>
      </c>
      <c r="K70" s="4">
        <f>AVERAGE(J68:J70)</f>
        <v>14.477545900862033</v>
      </c>
      <c r="L70" s="9">
        <f>K70-K73</f>
        <v>-1.085753840749268</v>
      </c>
    </row>
    <row r="71" spans="2:20" ht="14.25" customHeight="1">
      <c r="C71" s="1" t="s">
        <v>24</v>
      </c>
      <c r="E71" s="1">
        <v>30.116787088366401</v>
      </c>
      <c r="F71" s="1">
        <f>AVERAGE(E71:E73)</f>
        <v>30.166970473041999</v>
      </c>
      <c r="G71" s="1">
        <v>39.320850319999998</v>
      </c>
      <c r="H71" s="1">
        <f>AVERAGE(G71:G73)</f>
        <v>37.625089173333329</v>
      </c>
      <c r="I71" s="4" t="s">
        <v>85</v>
      </c>
      <c r="J71" s="4">
        <v>15.575395771519901</v>
      </c>
      <c r="K71" s="4"/>
      <c r="L71" s="9">
        <f>2^-L70</f>
        <v>2.1224842389977914</v>
      </c>
    </row>
    <row r="72" spans="2:20" ht="14.25" customHeight="1">
      <c r="E72" s="1">
        <v>30.238185755519002</v>
      </c>
      <c r="F72" s="2">
        <f>2^-(F74-F71)</f>
        <v>0.25720182234176453</v>
      </c>
      <c r="G72" s="1">
        <v>36.980553120000003</v>
      </c>
      <c r="H72" s="1">
        <f>2^-(H74-H71)</f>
        <v>1.373913811147385</v>
      </c>
      <c r="I72" s="4" t="s">
        <v>0</v>
      </c>
      <c r="J72" s="4">
        <v>15.6206721956174</v>
      </c>
      <c r="K72" s="4"/>
      <c r="L72" s="9"/>
    </row>
    <row r="73" spans="2:20" ht="14.25" customHeight="1">
      <c r="E73" s="1">
        <v>30.145938575240599</v>
      </c>
      <c r="G73" s="1">
        <v>36.57386408</v>
      </c>
      <c r="I73" s="4" t="s">
        <v>0</v>
      </c>
      <c r="J73" s="4">
        <v>15.4938312576966</v>
      </c>
      <c r="K73" s="4">
        <f>AVERAGE(J71:J73)</f>
        <v>15.563299741611301</v>
      </c>
      <c r="L73" s="9"/>
    </row>
    <row r="74" spans="2:20" ht="14.25" customHeight="1">
      <c r="C74" s="1" t="s">
        <v>25</v>
      </c>
      <c r="E74" s="1">
        <v>32.149003449552801</v>
      </c>
      <c r="F74" s="1">
        <f>AVERAGE(E74:E76)</f>
        <v>32.125997703357932</v>
      </c>
      <c r="G74" s="1">
        <v>36.94245798</v>
      </c>
      <c r="H74" s="1">
        <f>AVERAGE(G74:G75)</f>
        <v>37.166797670000001</v>
      </c>
      <c r="I74" s="4" t="s">
        <v>56</v>
      </c>
      <c r="J74" s="4">
        <v>14.847443159376301</v>
      </c>
      <c r="K74" s="4"/>
      <c r="L74" s="9"/>
    </row>
    <row r="75" spans="2:20" ht="14.25" customHeight="1">
      <c r="E75" s="1">
        <v>32.3095240968672</v>
      </c>
      <c r="G75" s="1">
        <v>37.391137360000002</v>
      </c>
      <c r="I75" s="4" t="s">
        <v>0</v>
      </c>
      <c r="J75" s="4">
        <v>14.873677340399301</v>
      </c>
      <c r="K75" s="4"/>
      <c r="L75" s="9"/>
    </row>
    <row r="76" spans="2:20" ht="14.25" customHeight="1">
      <c r="E76" s="1">
        <v>31.919465563653802</v>
      </c>
      <c r="G76" s="1" t="s">
        <v>7</v>
      </c>
      <c r="I76" s="4" t="s">
        <v>0</v>
      </c>
      <c r="J76" s="4">
        <v>14.781699040215001</v>
      </c>
      <c r="K76" s="4">
        <f>AVERAGE(J74:J76)</f>
        <v>14.834273179996869</v>
      </c>
      <c r="L76" s="9"/>
    </row>
    <row r="77" spans="2:20" ht="14.25" customHeight="1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O77" s="3"/>
      <c r="P77" s="3"/>
      <c r="Q77" s="3"/>
      <c r="R77" s="3"/>
      <c r="S77" s="3"/>
      <c r="T77" s="3"/>
    </row>
    <row r="78" spans="2:20" ht="14.25" customHeight="1"/>
    <row r="79" spans="2:20" ht="14.25" customHeight="1">
      <c r="H79" s="62">
        <v>0.98397888874603878</v>
      </c>
    </row>
    <row r="80" spans="2:20" ht="14.25" customHeight="1">
      <c r="H80" s="62">
        <v>0.86795322916851469</v>
      </c>
    </row>
    <row r="81" spans="3:14" ht="14.25" customHeight="1">
      <c r="H81" s="63">
        <v>0.25720182234176453</v>
      </c>
    </row>
    <row r="82" spans="3:14" ht="14.25" customHeight="1"/>
    <row r="83" spans="3:14" ht="14.25" customHeight="1"/>
    <row r="84" spans="3:14" ht="14.25" customHeight="1"/>
    <row r="85" spans="3:14" ht="14.25" customHeight="1"/>
    <row r="86" spans="3:14" ht="14.25" customHeight="1"/>
    <row r="87" spans="3:14" ht="14.25" customHeight="1"/>
    <row r="88" spans="3:14" s="12" customFormat="1" ht="14.25" customHeight="1">
      <c r="C88" s="12" t="s">
        <v>74</v>
      </c>
    </row>
    <row r="89" spans="3:14" ht="14.25" customHeight="1"/>
    <row r="91" spans="3:14" ht="14.25" customHeight="1"/>
    <row r="92" spans="3:14" ht="14.25" customHeight="1">
      <c r="D92" s="5"/>
      <c r="E92" s="5" t="s">
        <v>3</v>
      </c>
      <c r="F92" s="4"/>
      <c r="G92" s="4"/>
      <c r="H92" s="5" t="s">
        <v>26</v>
      </c>
      <c r="I92" s="4"/>
      <c r="L92" s="1" t="s">
        <v>83</v>
      </c>
    </row>
    <row r="93" spans="3:14" ht="14.25" customHeight="1">
      <c r="C93" s="5" t="s">
        <v>75</v>
      </c>
      <c r="D93" s="4"/>
      <c r="E93" s="4">
        <v>37.318600264114401</v>
      </c>
      <c r="F93" s="4"/>
      <c r="G93" s="4"/>
      <c r="H93" s="4">
        <v>34.435655929308801</v>
      </c>
      <c r="I93" s="4"/>
      <c r="J93" s="4"/>
      <c r="L93" s="4">
        <v>17.489741162029901</v>
      </c>
      <c r="M93" s="4"/>
      <c r="N93" s="4"/>
    </row>
    <row r="94" spans="3:14" ht="14.25" customHeight="1">
      <c r="C94" s="4"/>
      <c r="D94" s="4"/>
      <c r="E94" s="4">
        <v>35.8057905031147</v>
      </c>
      <c r="F94" s="4"/>
      <c r="G94" s="4"/>
      <c r="H94" s="4">
        <v>34.026250091382003</v>
      </c>
      <c r="I94" s="4"/>
      <c r="J94" s="4"/>
      <c r="L94" s="4">
        <v>17.4527357018228</v>
      </c>
      <c r="M94" s="4"/>
      <c r="N94" s="4"/>
    </row>
    <row r="95" spans="3:14" ht="14.25" customHeight="1">
      <c r="C95" s="4"/>
      <c r="D95" s="4"/>
      <c r="E95" s="4">
        <v>35.450925017966199</v>
      </c>
      <c r="F95" s="4">
        <f>AVERAGE(E94:E95)</f>
        <v>35.628357760540453</v>
      </c>
      <c r="G95" s="4">
        <f>F95-F98</f>
        <v>-1.6338019216733528</v>
      </c>
      <c r="H95" s="4">
        <v>34.742052692522101</v>
      </c>
      <c r="I95" s="4">
        <f>AVERAGE(H93:H95)</f>
        <v>34.401319571070964</v>
      </c>
      <c r="J95" s="4">
        <f>I95-I98</f>
        <v>-0.74231186995218224</v>
      </c>
      <c r="L95" s="4">
        <v>17.544732626138899</v>
      </c>
      <c r="M95" s="4">
        <f>AVERAGE(L93:L95)</f>
        <v>17.495736496663866</v>
      </c>
      <c r="N95" s="4">
        <f>M95-M98</f>
        <v>-0.67141252098153359</v>
      </c>
    </row>
    <row r="96" spans="3:14" ht="14.25" customHeight="1">
      <c r="C96" s="5" t="s">
        <v>78</v>
      </c>
      <c r="D96" s="4"/>
      <c r="E96" s="4">
        <v>37.148747564815302</v>
      </c>
      <c r="F96" s="4"/>
      <c r="G96" s="60">
        <f>2^-G95</f>
        <v>3.103297313091673</v>
      </c>
      <c r="H96" s="4">
        <v>33.898790049592399</v>
      </c>
      <c r="I96" s="4"/>
      <c r="J96" s="4">
        <f>2^-J95</f>
        <v>1.6728543846512602</v>
      </c>
      <c r="L96" s="4">
        <v>18.143853388672198</v>
      </c>
      <c r="M96" s="4"/>
      <c r="N96" s="4">
        <f>2^-N95</f>
        <v>1.592631525940172</v>
      </c>
    </row>
    <row r="97" spans="3:14" ht="14.25" customHeight="1">
      <c r="C97" s="4"/>
      <c r="D97" s="4"/>
      <c r="E97" s="4">
        <v>35.683080239111497</v>
      </c>
      <c r="F97" s="4"/>
      <c r="G97" s="4"/>
      <c r="H97" s="4">
        <v>41.902761046492998</v>
      </c>
      <c r="I97" s="4"/>
      <c r="J97" s="4"/>
      <c r="L97" s="4">
        <v>18.325117730674499</v>
      </c>
      <c r="M97" s="4"/>
      <c r="N97" s="4"/>
    </row>
    <row r="98" spans="3:14" ht="14.25" customHeight="1">
      <c r="C98" s="4"/>
      <c r="D98" s="4"/>
      <c r="E98" s="4">
        <v>37.375571799612302</v>
      </c>
      <c r="F98" s="4">
        <f>AVERAGE(E96,E98)</f>
        <v>37.262159682213806</v>
      </c>
      <c r="G98" s="4"/>
      <c r="H98" s="4">
        <v>36.3884728324539</v>
      </c>
      <c r="I98" s="4">
        <f>AVERAGE(H96,H98)</f>
        <v>35.143631441023146</v>
      </c>
      <c r="J98" s="4"/>
      <c r="L98" s="4">
        <v>18.032475933589499</v>
      </c>
      <c r="M98" s="4">
        <f>AVERAGE(L96:L98)</f>
        <v>18.1671490176454</v>
      </c>
      <c r="N98" s="4"/>
    </row>
    <row r="99" spans="3:14" ht="14.25" customHeight="1">
      <c r="C99" s="5" t="s">
        <v>79</v>
      </c>
      <c r="D99" s="4"/>
      <c r="E99" s="4">
        <v>33.647933498397201</v>
      </c>
      <c r="F99" s="4"/>
      <c r="G99" s="4"/>
      <c r="H99" s="4">
        <v>28.352285780177201</v>
      </c>
      <c r="I99" s="4"/>
      <c r="J99" s="4"/>
      <c r="L99" s="4">
        <v>16.051703756023102</v>
      </c>
      <c r="M99" s="4"/>
      <c r="N99" s="4"/>
    </row>
    <row r="100" spans="3:14" ht="14.25" customHeight="1">
      <c r="D100" s="4"/>
      <c r="E100" s="4">
        <v>33.729925005153198</v>
      </c>
      <c r="F100" s="4"/>
      <c r="G100" s="4"/>
      <c r="H100" s="4">
        <v>28.335024931671398</v>
      </c>
      <c r="I100" s="4"/>
      <c r="J100" s="4"/>
      <c r="L100" s="4">
        <v>16.243130949995699</v>
      </c>
      <c r="M100" s="4"/>
      <c r="N100" s="4"/>
    </row>
    <row r="101" spans="3:14" ht="14.25" customHeight="1">
      <c r="D101" s="4"/>
      <c r="E101" s="4">
        <v>34.100023109065198</v>
      </c>
      <c r="F101" s="4">
        <f>AVERAGE(E99:E101)</f>
        <v>33.825960537538528</v>
      </c>
      <c r="G101" s="4"/>
      <c r="H101" s="4">
        <v>28.158928308241101</v>
      </c>
      <c r="I101" s="4">
        <f>AVERAGE(H99:H101)</f>
        <v>28.282079673363231</v>
      </c>
      <c r="J101" s="4"/>
      <c r="L101" s="4">
        <v>16.137449973712599</v>
      </c>
      <c r="M101" s="4">
        <f>AVERAGE(L99:L101)</f>
        <v>16.1440948932438</v>
      </c>
      <c r="N101" s="4"/>
    </row>
    <row r="102" spans="3:14" ht="14.25" customHeight="1">
      <c r="K102" s="4"/>
      <c r="L102" s="4"/>
    </row>
    <row r="103" spans="3:14" ht="14.25" customHeight="1">
      <c r="K103" s="4"/>
      <c r="L103" s="4"/>
    </row>
    <row r="104" spans="3:14" ht="14.25" customHeight="1">
      <c r="K104" s="4"/>
      <c r="L104" s="4"/>
    </row>
    <row r="105" spans="3:14" ht="14.25" customHeight="1">
      <c r="D105" s="5"/>
      <c r="E105" s="5" t="s">
        <v>3</v>
      </c>
      <c r="F105" s="4"/>
      <c r="G105" s="4"/>
      <c r="H105" s="5" t="s">
        <v>26</v>
      </c>
      <c r="I105" s="4"/>
      <c r="J105" s="4"/>
      <c r="K105" s="4"/>
      <c r="L105" s="1" t="s">
        <v>83</v>
      </c>
    </row>
    <row r="106" spans="3:14" ht="14.25" customHeight="1">
      <c r="C106" s="5" t="s">
        <v>92</v>
      </c>
      <c r="D106" s="4"/>
      <c r="E106" s="4">
        <v>34.878423298721799</v>
      </c>
      <c r="F106" s="4"/>
      <c r="G106" s="4"/>
      <c r="H106" s="4">
        <v>31.472825389906198</v>
      </c>
      <c r="I106" s="4"/>
      <c r="J106" s="4"/>
      <c r="K106" s="4" t="s">
        <v>80</v>
      </c>
      <c r="L106" s="4">
        <v>14.4427829389561</v>
      </c>
      <c r="M106" s="4"/>
      <c r="N106" s="9"/>
    </row>
    <row r="107" spans="3:14" ht="14.25" customHeight="1">
      <c r="C107" s="4"/>
      <c r="D107" s="4"/>
      <c r="E107" s="4">
        <v>35.546812390758099</v>
      </c>
      <c r="F107" s="4"/>
      <c r="G107" s="4"/>
      <c r="H107" s="4">
        <v>31.358062481084499</v>
      </c>
      <c r="I107" s="4"/>
      <c r="J107" s="4"/>
      <c r="K107" s="4" t="s">
        <v>0</v>
      </c>
      <c r="L107" s="4">
        <v>14.4057956331536</v>
      </c>
      <c r="M107" s="4"/>
      <c r="N107" s="9"/>
    </row>
    <row r="108" spans="3:14" ht="14.25" customHeight="1">
      <c r="C108" s="4"/>
      <c r="D108" s="4"/>
      <c r="E108" s="4">
        <v>35.455099511649998</v>
      </c>
      <c r="F108" s="4">
        <f>AVERAGE(E106:E108)</f>
        <v>35.293445067043301</v>
      </c>
      <c r="G108" s="4">
        <f>F108-F111</f>
        <v>-1.5826464413650356</v>
      </c>
      <c r="H108" s="4">
        <v>30.926002834487999</v>
      </c>
      <c r="I108" s="4">
        <f>AVERAGE(H106:H108)</f>
        <v>31.252296901826231</v>
      </c>
      <c r="J108" s="4">
        <f>I108-I111</f>
        <v>2.5112910081892643</v>
      </c>
      <c r="K108" s="4" t="s">
        <v>0</v>
      </c>
      <c r="L108" s="4">
        <v>14.4141950378421</v>
      </c>
      <c r="M108" s="4">
        <f>AVERAGE(L106:L108)</f>
        <v>14.420924536650601</v>
      </c>
      <c r="N108" s="9">
        <f>M108-M111</f>
        <v>-0.62010174516290029</v>
      </c>
    </row>
    <row r="109" spans="3:14" ht="14.25" customHeight="1">
      <c r="C109" s="4" t="s">
        <v>94</v>
      </c>
      <c r="D109" s="4"/>
      <c r="E109" s="4">
        <v>36.268958428736703</v>
      </c>
      <c r="F109" s="4"/>
      <c r="G109" s="60">
        <f>2^-G108</f>
        <v>2.9951877537133429</v>
      </c>
      <c r="H109" s="4">
        <v>28.6955607847799</v>
      </c>
      <c r="I109" s="4"/>
      <c r="J109" s="4">
        <f>2^-J108</f>
        <v>0.17539858227421207</v>
      </c>
      <c r="K109" s="4" t="s">
        <v>81</v>
      </c>
      <c r="L109" s="4">
        <v>15.0832114366609</v>
      </c>
      <c r="M109" s="4"/>
      <c r="N109" s="9">
        <f>2^-N108</f>
        <v>1.5369835722683025</v>
      </c>
    </row>
    <row r="110" spans="3:14" ht="14.25" customHeight="1">
      <c r="C110" s="4"/>
      <c r="D110" s="4"/>
      <c r="E110" s="4">
        <v>37.432133303555098</v>
      </c>
      <c r="F110" s="4"/>
      <c r="G110" s="4"/>
      <c r="H110" s="4">
        <v>28.9417019635994</v>
      </c>
      <c r="I110" s="4"/>
      <c r="J110" s="4"/>
      <c r="K110" s="4" t="s">
        <v>0</v>
      </c>
      <c r="L110" s="4">
        <v>15.0275501462609</v>
      </c>
      <c r="M110" s="4"/>
      <c r="N110" s="9"/>
    </row>
    <row r="111" spans="3:14" ht="14.25" customHeight="1">
      <c r="C111" s="4"/>
      <c r="D111" s="4"/>
      <c r="E111" s="4">
        <v>36.927182792933202</v>
      </c>
      <c r="F111" s="4">
        <f>AVERAGE(E109:E111)</f>
        <v>36.876091508408336</v>
      </c>
      <c r="G111" s="4"/>
      <c r="H111" s="4">
        <v>28.5857549325316</v>
      </c>
      <c r="I111" s="4">
        <f>AVERAGE(H109:H111)</f>
        <v>28.741005893636967</v>
      </c>
      <c r="J111" s="4"/>
      <c r="K111" s="4" t="s">
        <v>0</v>
      </c>
      <c r="L111" s="4">
        <v>15.0123172625187</v>
      </c>
      <c r="M111" s="4">
        <f>AVERAGE(L109:L111)</f>
        <v>15.041026281813501</v>
      </c>
      <c r="N111" s="9"/>
    </row>
    <row r="112" spans="3:14" ht="14.25" customHeight="1">
      <c r="C112" s="5" t="s">
        <v>95</v>
      </c>
      <c r="D112" s="4"/>
      <c r="E112" s="4">
        <v>36.266647801504199</v>
      </c>
      <c r="F112" s="4"/>
      <c r="G112" s="4"/>
      <c r="H112" s="4">
        <v>27.4439184983557</v>
      </c>
      <c r="I112" s="4"/>
      <c r="J112" s="4"/>
      <c r="K112" s="4" t="s">
        <v>82</v>
      </c>
      <c r="L112" s="4">
        <v>14.187624713504499</v>
      </c>
      <c r="M112" s="4"/>
      <c r="N112" s="9"/>
    </row>
    <row r="113" spans="3:14" ht="14.25" customHeight="1">
      <c r="C113" s="4"/>
      <c r="D113" s="4"/>
      <c r="E113" s="4">
        <v>34.786763633525197</v>
      </c>
      <c r="F113" s="4"/>
      <c r="G113" s="4"/>
      <c r="H113" s="4">
        <v>27.6023720020907</v>
      </c>
      <c r="I113" s="4"/>
      <c r="J113" s="4"/>
      <c r="K113" s="4" t="s">
        <v>0</v>
      </c>
      <c r="L113" s="4">
        <v>14.4037231407133</v>
      </c>
      <c r="M113" s="4"/>
      <c r="N113" s="9"/>
    </row>
    <row r="114" spans="3:14" ht="14.25" customHeight="1">
      <c r="C114" s="4"/>
      <c r="D114" s="4"/>
      <c r="E114" s="4">
        <v>34.534709861798802</v>
      </c>
      <c r="F114" s="4">
        <f>AVERAGE(E112:E114)</f>
        <v>35.196040432276071</v>
      </c>
      <c r="G114" s="4"/>
      <c r="H114" s="4">
        <v>27.565610812388801</v>
      </c>
      <c r="I114" s="4">
        <f>AVERAGE(H112:H114)</f>
        <v>27.537300437611734</v>
      </c>
      <c r="J114" s="4"/>
      <c r="K114" s="4" t="s">
        <v>0</v>
      </c>
      <c r="L114" s="4">
        <v>14.244893985810901</v>
      </c>
      <c r="M114" s="4">
        <f>AVERAGE(L112:L114)</f>
        <v>14.278747280009568</v>
      </c>
      <c r="N114" s="9"/>
    </row>
    <row r="115" spans="3:14" ht="14.25" customHeight="1"/>
    <row r="116" spans="3:14" ht="14.25" customHeight="1">
      <c r="C116" s="33"/>
      <c r="E116" s="6"/>
      <c r="F116" s="33"/>
      <c r="H116" s="10"/>
      <c r="I116" s="10"/>
      <c r="J116" s="4"/>
    </row>
    <row r="117" spans="3:14" ht="14.25" customHeight="1">
      <c r="C117" s="33"/>
      <c r="E117" s="6"/>
      <c r="F117" s="34"/>
      <c r="H117" s="10"/>
      <c r="I117" s="10"/>
    </row>
    <row r="118" spans="3:14" ht="14.25" customHeight="1">
      <c r="C118" s="33"/>
      <c r="E118" s="5" t="s">
        <v>3</v>
      </c>
      <c r="F118" s="4"/>
      <c r="G118" s="4"/>
      <c r="H118" s="5" t="s">
        <v>26</v>
      </c>
      <c r="I118" s="4"/>
      <c r="J118" s="4"/>
      <c r="K118" s="4"/>
      <c r="L118" s="1" t="s">
        <v>83</v>
      </c>
    </row>
    <row r="119" spans="3:14" ht="14.25" customHeight="1">
      <c r="C119" s="5" t="s">
        <v>92</v>
      </c>
      <c r="E119" s="6">
        <v>33.8687336721406</v>
      </c>
      <c r="F119" s="10"/>
      <c r="H119" s="31">
        <v>40.294533959707699</v>
      </c>
      <c r="I119" s="10"/>
      <c r="L119">
        <v>33.001232309999999</v>
      </c>
    </row>
    <row r="120" spans="3:14" ht="14.25" customHeight="1">
      <c r="C120" s="4"/>
      <c r="E120" s="6">
        <v>33.9776685995744</v>
      </c>
      <c r="F120" s="10"/>
      <c r="H120" s="6">
        <v>42.220358455893198</v>
      </c>
      <c r="I120" s="10"/>
      <c r="L120">
        <v>35.636953419999998</v>
      </c>
    </row>
    <row r="121" spans="3:14" ht="14.25" customHeight="1">
      <c r="C121" s="4"/>
      <c r="E121" s="6">
        <v>33.8722796927457</v>
      </c>
      <c r="F121" s="1">
        <f>AVERAGE(E119:E121)</f>
        <v>33.906227321486902</v>
      </c>
      <c r="G121" s="1">
        <f>F121-F124</f>
        <v>-1.4215544568995</v>
      </c>
      <c r="H121" s="6">
        <v>37.987419940396997</v>
      </c>
      <c r="I121" s="1">
        <f>AVERAGE(H119:H120)</f>
        <v>41.257446207800449</v>
      </c>
      <c r="J121" s="1">
        <f>I121-I124</f>
        <v>5.6382821246827959</v>
      </c>
      <c r="L121">
        <v>33.123491610000002</v>
      </c>
      <c r="M121" s="1">
        <f>AVERAGE(L119,L121)</f>
        <v>33.062361960000004</v>
      </c>
      <c r="N121" s="1">
        <f>M121-M124</f>
        <v>-1.1932639899999984</v>
      </c>
    </row>
    <row r="122" spans="3:14" ht="14.25" customHeight="1">
      <c r="C122" s="4" t="s">
        <v>94</v>
      </c>
      <c r="E122" s="6">
        <v>35.270704425525103</v>
      </c>
      <c r="G122" s="61">
        <f>2^-G121</f>
        <v>2.6787398100722299</v>
      </c>
      <c r="H122" s="31">
        <v>35.431148741403902</v>
      </c>
      <c r="J122" s="1">
        <f>2^-J121</f>
        <v>2.0077422420212827E-2</v>
      </c>
      <c r="L122">
        <v>34.600515860000002</v>
      </c>
      <c r="N122" s="1">
        <f>2^-N121</f>
        <v>2.2866950609832641</v>
      </c>
    </row>
    <row r="123" spans="3:14" ht="14.25" customHeight="1">
      <c r="E123" s="6">
        <v>36.623549780448798</v>
      </c>
      <c r="H123" s="6">
        <v>33.811619995286598</v>
      </c>
      <c r="L123">
        <v>34.496433580000001</v>
      </c>
    </row>
    <row r="124" spans="3:14" ht="14.25" customHeight="1">
      <c r="E124" s="6">
        <v>35.384859131247701</v>
      </c>
      <c r="F124" s="1">
        <f>AVERAGE(E122,E124)</f>
        <v>35.327781778386402</v>
      </c>
      <c r="H124" s="31">
        <v>35.807179424831403</v>
      </c>
      <c r="I124" s="1">
        <f>AVERAGE(H122,H124)</f>
        <v>35.619164083117653</v>
      </c>
      <c r="L124">
        <v>33.669928409999997</v>
      </c>
      <c r="M124" s="1">
        <f>AVERAGE(L122:L124)</f>
        <v>34.255625950000002</v>
      </c>
    </row>
    <row r="125" spans="3:14" ht="14.25" customHeight="1"/>
    <row r="126" spans="3:14" ht="14.25" customHeight="1"/>
    <row r="127" spans="3:14" ht="14.25" customHeight="1"/>
    <row r="128" spans="3:14" ht="14.25" customHeight="1"/>
    <row r="129" spans="5:26" ht="14.25" customHeight="1"/>
    <row r="130" spans="5:26" ht="14.25" customHeight="1"/>
    <row r="131" spans="5:26" ht="14.25" customHeight="1">
      <c r="G131" s="4"/>
    </row>
    <row r="132" spans="5:26" ht="14.25" customHeight="1">
      <c r="G132" s="4"/>
    </row>
    <row r="133" spans="5:26" ht="14.25" customHeight="1"/>
    <row r="134" spans="5:26" ht="14.25" customHeight="1">
      <c r="E134" s="4"/>
      <c r="F134" s="5"/>
      <c r="G134" s="4"/>
      <c r="H134" s="4"/>
      <c r="K134" s="4"/>
      <c r="L134" s="5"/>
      <c r="M134" s="4"/>
      <c r="N134" s="4"/>
      <c r="O134" s="5"/>
      <c r="P134" s="4"/>
      <c r="Q134" s="4"/>
      <c r="R134" s="5"/>
      <c r="S134" s="4"/>
      <c r="T134" s="4"/>
      <c r="U134" s="5"/>
      <c r="V134" s="4"/>
      <c r="W134" s="4"/>
      <c r="X134" s="5"/>
      <c r="Y134" s="4"/>
      <c r="Z134" s="4"/>
    </row>
    <row r="135" spans="5:26" ht="14.25" customHeight="1">
      <c r="E135" s="5"/>
      <c r="F135" s="4"/>
      <c r="G135" s="4"/>
      <c r="H135" s="4"/>
      <c r="K135" s="3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5:26" ht="14.25" customHeight="1">
      <c r="E136" s="4"/>
      <c r="F136" s="4"/>
      <c r="G136" s="4"/>
      <c r="H136" s="4"/>
      <c r="K136" s="10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5:26" ht="14.25" customHeight="1">
      <c r="E137" s="4"/>
      <c r="F137" s="4"/>
      <c r="G137" s="4"/>
      <c r="H137" s="4"/>
      <c r="K137" s="10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5:26" ht="14.25" customHeight="1">
      <c r="E138" s="5"/>
      <c r="F138" s="4"/>
      <c r="G138" s="4"/>
      <c r="H138" s="4"/>
      <c r="K138" s="3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5:26" ht="14.25" customHeight="1">
      <c r="E139" s="4"/>
      <c r="F139" s="4"/>
      <c r="G139" s="4"/>
      <c r="H139" s="4"/>
      <c r="K139" s="10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5:26" ht="14.25" customHeight="1">
      <c r="E140" s="4"/>
      <c r="F140" s="4"/>
      <c r="G140" s="4"/>
      <c r="H140" s="4"/>
      <c r="K140" s="10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5:26" ht="14.25" customHeight="1">
      <c r="E141" s="5"/>
      <c r="F141" s="4"/>
      <c r="G141" s="4"/>
      <c r="H141" s="4"/>
      <c r="K141" s="3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5:26" ht="14.25" customHeight="1">
      <c r="E142" s="4"/>
      <c r="F142" s="4"/>
      <c r="G142" s="4"/>
      <c r="H142" s="4"/>
      <c r="K142" s="10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5:26" ht="14.25" customHeight="1">
      <c r="E143" s="4"/>
      <c r="F143" s="4"/>
      <c r="G143" s="4"/>
      <c r="H143" s="4"/>
      <c r="K143" s="10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5:26" ht="14.25" customHeight="1">
      <c r="E144" s="5"/>
      <c r="F144" s="4"/>
      <c r="G144" s="4"/>
      <c r="H144" s="4"/>
      <c r="K144" s="3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5:26" ht="14.25" customHeight="1">
      <c r="E145" s="4"/>
      <c r="F145" s="4"/>
      <c r="G145" s="4"/>
      <c r="H145" s="4"/>
      <c r="K145" s="10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5:26" ht="14.25" customHeight="1">
      <c r="E146" s="4"/>
      <c r="F146" s="4"/>
      <c r="G146" s="4"/>
      <c r="H146" s="4"/>
      <c r="K146" s="10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5:26" ht="14.25" customHeight="1">
      <c r="E147" s="5"/>
      <c r="F147" s="4"/>
      <c r="G147" s="4"/>
      <c r="H147" s="4"/>
      <c r="K147" s="3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5:26" ht="14.25" customHeight="1">
      <c r="E148" s="4"/>
      <c r="F148" s="4"/>
      <c r="G148" s="4"/>
      <c r="H148" s="4"/>
      <c r="K148" s="10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5:26" ht="14.25" customHeight="1">
      <c r="E149" s="4"/>
      <c r="F149" s="4"/>
      <c r="G149" s="4"/>
      <c r="H149" s="4"/>
      <c r="K149" s="10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5:26" ht="14.25" customHeight="1">
      <c r="E150" s="5"/>
      <c r="F150" s="4"/>
      <c r="G150" s="4"/>
      <c r="H150" s="4"/>
      <c r="K150" s="3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5:26" ht="14.25" customHeight="1">
      <c r="E151" s="4"/>
      <c r="F151" s="4"/>
      <c r="G151" s="4"/>
      <c r="H151" s="4"/>
      <c r="K151" s="10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5:26" ht="14.25" customHeight="1">
      <c r="E152" s="4"/>
      <c r="F152" s="4"/>
      <c r="G152" s="4"/>
      <c r="H152" s="4"/>
      <c r="K152" s="10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5:26" ht="14.25" customHeight="1">
      <c r="E153" s="5"/>
    </row>
    <row r="154" spans="5:26" ht="14.25" customHeight="1">
      <c r="E154" s="4"/>
    </row>
    <row r="155" spans="5:26" ht="14.25" customHeight="1">
      <c r="E155" s="4"/>
    </row>
    <row r="156" spans="5:26" ht="14.25" customHeight="1">
      <c r="E156" s="5"/>
    </row>
    <row r="157" spans="5:26" ht="14.25" customHeight="1">
      <c r="E157" s="4"/>
    </row>
    <row r="158" spans="5:26" ht="14.25" customHeight="1">
      <c r="E158" s="4"/>
    </row>
    <row r="159" spans="5:26" ht="14.25" customHeight="1">
      <c r="E159" s="5"/>
    </row>
    <row r="160" spans="5:26" ht="14.25" customHeight="1">
      <c r="E160" s="4"/>
    </row>
    <row r="161" spans="5:5" ht="14.25" customHeight="1">
      <c r="E161" s="4"/>
    </row>
    <row r="162" spans="5:5" ht="14.25" customHeight="1">
      <c r="E162" s="5"/>
    </row>
    <row r="163" spans="5:5" ht="14.25" customHeight="1">
      <c r="E163" s="4"/>
    </row>
    <row r="164" spans="5:5" ht="14.25" customHeight="1">
      <c r="E164" s="4"/>
    </row>
    <row r="165" spans="5:5" ht="14.25" customHeight="1">
      <c r="E165" s="5"/>
    </row>
    <row r="166" spans="5:5" ht="14.25" customHeight="1">
      <c r="E166" s="4"/>
    </row>
    <row r="167" spans="5:5" ht="14.25" customHeight="1">
      <c r="E167" s="4"/>
    </row>
    <row r="168" spans="5:5" ht="14.25" customHeight="1"/>
    <row r="169" spans="5:5" ht="14.25" customHeight="1"/>
    <row r="170" spans="5:5" ht="14.25" customHeight="1"/>
    <row r="171" spans="5:5" ht="14.25" customHeight="1"/>
    <row r="172" spans="5:5" ht="14.25" customHeight="1"/>
    <row r="173" spans="5:5" ht="14.25" customHeight="1"/>
    <row r="174" spans="5:5" ht="14.25" customHeight="1"/>
    <row r="175" spans="5:5" ht="14.25" customHeight="1"/>
    <row r="176" spans="5:5" ht="14.25" customHeight="1"/>
    <row r="177" spans="5:8" ht="14.25" customHeight="1"/>
    <row r="178" spans="5:8" ht="14.25" customHeight="1"/>
    <row r="179" spans="5:8" ht="14.25" customHeight="1"/>
    <row r="180" spans="5:8" ht="14.25" customHeight="1"/>
    <row r="181" spans="5:8" ht="14.25" customHeight="1"/>
    <row r="182" spans="5:8" ht="14.25" customHeight="1"/>
    <row r="183" spans="5:8" ht="14.25" customHeight="1"/>
    <row r="184" spans="5:8" ht="14.25" customHeight="1"/>
    <row r="185" spans="5:8" ht="14.25" customHeight="1"/>
    <row r="186" spans="5:8" ht="14.25" customHeight="1">
      <c r="E186" s="4"/>
      <c r="F186" s="4"/>
      <c r="G186" s="4"/>
      <c r="H186" s="4"/>
    </row>
    <row r="187" spans="5:8" ht="14.25" customHeight="1">
      <c r="E187" s="4"/>
      <c r="F187" s="4"/>
      <c r="G187" s="4"/>
      <c r="H187" s="4"/>
    </row>
    <row r="188" spans="5:8" ht="14.25" customHeight="1">
      <c r="E188" s="4"/>
      <c r="F188" s="4"/>
      <c r="G188" s="4"/>
      <c r="H188" s="4"/>
    </row>
    <row r="189" spans="5:8" ht="14.25" customHeight="1">
      <c r="E189" s="4"/>
      <c r="F189" s="4"/>
      <c r="G189" s="4"/>
      <c r="H189" s="4"/>
    </row>
    <row r="190" spans="5:8" ht="14.25" customHeight="1"/>
    <row r="191" spans="5:8" ht="14.25" customHeight="1"/>
    <row r="192" spans="5:8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1002"/>
  <sheetViews>
    <sheetView topLeftCell="A20" zoomScale="60" zoomScaleNormal="60" workbookViewId="0">
      <selection activeCell="N20" sqref="N20"/>
    </sheetView>
  </sheetViews>
  <sheetFormatPr defaultColWidth="14.453125" defaultRowHeight="15" customHeight="1"/>
  <cols>
    <col min="1" max="2" width="8.7265625" style="26" customWidth="1"/>
    <col min="3" max="3" width="12.81640625" style="26" customWidth="1"/>
    <col min="4" max="5" width="9" style="26" customWidth="1"/>
    <col min="6" max="6" width="20.453125" style="26" customWidth="1"/>
    <col min="7" max="7" width="19.54296875" style="26" customWidth="1"/>
    <col min="8" max="8" width="9" style="26" customWidth="1"/>
    <col min="9" max="9" width="20.453125" style="26" customWidth="1"/>
    <col min="10" max="10" width="19.54296875" style="26" customWidth="1"/>
    <col min="11" max="11" width="9" style="26" customWidth="1"/>
    <col min="12" max="12" width="20.453125" style="26" customWidth="1"/>
    <col min="13" max="13" width="19.54296875" style="26" customWidth="1"/>
    <col min="14" max="14" width="9" style="26" customWidth="1"/>
    <col min="15" max="15" width="21.453125" style="55" customWidth="1"/>
    <col min="16" max="16" width="20.26953125" style="26" customWidth="1"/>
    <col min="17" max="17" width="9" style="26" customWidth="1"/>
    <col min="18" max="18" width="21.453125" style="26" customWidth="1"/>
    <col min="19" max="19" width="26.90625" style="26" customWidth="1"/>
    <col min="20" max="21" width="9" style="26" customWidth="1"/>
    <col min="22" max="22" width="25.6328125" style="26" customWidth="1"/>
    <col min="23" max="24" width="8.7265625" style="26" customWidth="1"/>
    <col min="25" max="26" width="9" style="26" customWidth="1"/>
    <col min="27" max="27" width="18.54296875" style="26" customWidth="1"/>
    <col min="28" max="28" width="8.7265625" style="26" customWidth="1"/>
    <col min="29" max="16384" width="14.453125" style="26"/>
  </cols>
  <sheetData>
    <row r="1" spans="1:28" ht="13.5" customHeight="1">
      <c r="A1" s="52"/>
      <c r="B1" s="52"/>
      <c r="C1" s="52" t="s">
        <v>60</v>
      </c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3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28" ht="13.5" customHeight="1">
      <c r="C2" s="54"/>
      <c r="D2" s="54" t="s">
        <v>41</v>
      </c>
      <c r="E2" s="54"/>
      <c r="F2" s="54"/>
      <c r="G2" s="54" t="s">
        <v>4</v>
      </c>
      <c r="J2" s="10"/>
      <c r="K2" s="10" t="s">
        <v>61</v>
      </c>
      <c r="L2" s="10"/>
      <c r="M2" s="10"/>
    </row>
    <row r="3" spans="1:28" ht="13.5" customHeight="1">
      <c r="C3" s="26" t="s">
        <v>62</v>
      </c>
      <c r="D3" s="26">
        <v>31.3578733452044</v>
      </c>
      <c r="G3" s="26">
        <v>34.222490744808098</v>
      </c>
      <c r="J3" s="10" t="s">
        <v>63</v>
      </c>
      <c r="K3" s="10">
        <v>36.3841704378248</v>
      </c>
      <c r="L3" s="10"/>
      <c r="M3" s="10"/>
      <c r="Q3" s="54"/>
      <c r="R3" s="54"/>
      <c r="S3" s="54"/>
      <c r="T3" s="54"/>
      <c r="W3" s="10"/>
      <c r="X3" s="10"/>
    </row>
    <row r="4" spans="1:28" ht="13.5" customHeight="1">
      <c r="D4" s="26">
        <v>31.417664510756001</v>
      </c>
      <c r="G4" s="26">
        <v>34.941374711058103</v>
      </c>
      <c r="J4" s="10"/>
      <c r="K4" s="10">
        <v>36.070659736288199</v>
      </c>
      <c r="L4" s="10"/>
      <c r="M4" s="10"/>
      <c r="P4" s="21"/>
      <c r="Q4" s="21"/>
      <c r="R4" s="21"/>
      <c r="S4" s="21"/>
      <c r="T4" s="21"/>
      <c r="U4" s="21"/>
      <c r="V4" s="21"/>
    </row>
    <row r="5" spans="1:28" ht="13.5" customHeight="1">
      <c r="A5" s="26" t="s">
        <v>53</v>
      </c>
      <c r="D5" s="26">
        <v>31.391450434422399</v>
      </c>
      <c r="E5" s="26">
        <v>31.388996096794269</v>
      </c>
      <c r="F5" s="26">
        <v>-1.3700085288509989</v>
      </c>
      <c r="G5" s="26">
        <v>35.1713430813247</v>
      </c>
      <c r="H5" s="26">
        <v>34.778402845730305</v>
      </c>
      <c r="I5" s="26">
        <f>H5-H8</f>
        <v>1.3270181992630086</v>
      </c>
      <c r="J5" s="10"/>
      <c r="K5" s="10">
        <v>36.254703053815703</v>
      </c>
      <c r="L5" s="10">
        <f>AVERAGE(K3:K5)</f>
        <v>36.236511075976232</v>
      </c>
      <c r="M5" s="10">
        <f>L5-L8</f>
        <v>-3.0915995890936045</v>
      </c>
      <c r="P5" s="21"/>
      <c r="Q5" s="21"/>
      <c r="R5" s="21"/>
      <c r="S5" s="21"/>
      <c r="T5" s="21"/>
      <c r="U5" s="21"/>
      <c r="V5" s="21"/>
    </row>
    <row r="6" spans="1:28" ht="13.5" customHeight="1">
      <c r="C6" s="26" t="s">
        <v>64</v>
      </c>
      <c r="D6" s="26">
        <v>32.7189920311042</v>
      </c>
      <c r="F6" s="26">
        <v>2.5847209414513195</v>
      </c>
      <c r="G6" s="26">
        <v>33.298888364067302</v>
      </c>
      <c r="I6" s="26">
        <f>2^-I5</f>
        <v>0.39859121010297399</v>
      </c>
      <c r="J6" s="10" t="s">
        <v>65</v>
      </c>
      <c r="K6" s="10">
        <v>39.283990500000002</v>
      </c>
      <c r="L6" s="10"/>
      <c r="M6" s="10">
        <f>2^-M5</f>
        <v>8.5244076646280593</v>
      </c>
      <c r="P6" s="21"/>
      <c r="Q6" s="21"/>
      <c r="R6" s="21"/>
      <c r="S6" s="21"/>
      <c r="T6" s="21"/>
      <c r="U6" s="21"/>
      <c r="V6" s="21"/>
    </row>
    <row r="7" spans="1:28" ht="13.5" customHeight="1">
      <c r="D7" s="26">
        <v>33.083857134215201</v>
      </c>
      <c r="G7" s="26">
        <v>33.434518234577801</v>
      </c>
      <c r="J7" s="10"/>
      <c r="K7" s="10">
        <v>39.331959500000004</v>
      </c>
      <c r="L7" s="10"/>
      <c r="M7" s="10"/>
      <c r="P7" s="21"/>
      <c r="Q7" s="21"/>
      <c r="R7" s="21"/>
      <c r="S7" s="21"/>
      <c r="T7" s="21"/>
      <c r="U7" s="21"/>
      <c r="V7" s="21"/>
    </row>
    <row r="8" spans="1:28" ht="13.5" customHeight="1">
      <c r="D8" s="26">
        <v>32.474164711616403</v>
      </c>
      <c r="E8" s="26">
        <v>32.759004625645268</v>
      </c>
      <c r="G8" s="26">
        <v>33.6207473407568</v>
      </c>
      <c r="H8" s="26">
        <f>AVERAGE(G6:G8)</f>
        <v>33.451384646467297</v>
      </c>
      <c r="J8" s="10"/>
      <c r="K8" s="10">
        <v>39.368381995209504</v>
      </c>
      <c r="L8" s="10">
        <f>AVERAGE(K6:K8)</f>
        <v>39.328110665069836</v>
      </c>
      <c r="M8" s="10"/>
      <c r="P8" s="21"/>
      <c r="Q8" s="21"/>
      <c r="R8" s="21"/>
      <c r="S8" s="21"/>
      <c r="T8" s="21"/>
      <c r="U8" s="21"/>
      <c r="V8" s="21"/>
    </row>
    <row r="9" spans="1:28" ht="13.5" customHeight="1">
      <c r="C9" s="26" t="s">
        <v>66</v>
      </c>
      <c r="D9" s="26">
        <v>30.795336315918899</v>
      </c>
      <c r="G9" s="26">
        <v>30.743696080654999</v>
      </c>
      <c r="J9" s="10" t="s">
        <v>67</v>
      </c>
      <c r="K9" s="10">
        <v>39.820361429885999</v>
      </c>
      <c r="L9" s="10"/>
      <c r="M9" s="10"/>
      <c r="P9" s="21"/>
      <c r="Q9" s="21"/>
      <c r="R9" s="21"/>
      <c r="S9" s="21"/>
      <c r="T9" s="21"/>
      <c r="U9" s="21"/>
      <c r="V9" s="21"/>
    </row>
    <row r="10" spans="1:28" ht="13.5" customHeight="1">
      <c r="D10" s="26">
        <v>30.728732017744001</v>
      </c>
      <c r="G10" s="26">
        <v>30.368306466589399</v>
      </c>
      <c r="J10" s="10"/>
      <c r="K10" s="10">
        <v>37.1930979975821</v>
      </c>
      <c r="L10" s="10"/>
      <c r="M10" s="10"/>
    </row>
    <row r="11" spans="1:28" ht="13.5" customHeight="1">
      <c r="D11" s="26">
        <v>31.027242244154401</v>
      </c>
      <c r="E11" s="26">
        <v>30.850436859272435</v>
      </c>
      <c r="G11" s="26">
        <v>30.302411099115002</v>
      </c>
      <c r="H11" s="26">
        <v>30.471471215453136</v>
      </c>
      <c r="J11" s="10"/>
      <c r="K11" s="10">
        <v>35.8506318972724</v>
      </c>
      <c r="L11" s="10">
        <f>AVERAGE(K9:K11)</f>
        <v>37.621363774913497</v>
      </c>
      <c r="M11" s="10"/>
    </row>
    <row r="12" spans="1:28" ht="13.5" customHeight="1"/>
    <row r="13" spans="1:28" ht="13.5" customHeight="1"/>
    <row r="14" spans="1:28" ht="13.5" customHeight="1">
      <c r="C14" s="10"/>
      <c r="D14" s="10" t="s">
        <v>33</v>
      </c>
      <c r="E14" s="10"/>
      <c r="F14" s="10"/>
      <c r="G14" s="10" t="s">
        <v>4</v>
      </c>
      <c r="H14" s="10"/>
      <c r="P14" s="21"/>
      <c r="Q14" s="21"/>
      <c r="R14" s="21"/>
      <c r="S14" s="21"/>
      <c r="T14" s="21"/>
      <c r="U14" s="21"/>
      <c r="V14" s="21"/>
    </row>
    <row r="15" spans="1:28" ht="13.5" customHeight="1">
      <c r="K15" s="10" t="s">
        <v>61</v>
      </c>
      <c r="P15" s="21"/>
      <c r="Q15" s="21"/>
      <c r="R15" s="21"/>
      <c r="S15" s="21"/>
      <c r="T15" s="21"/>
      <c r="U15" s="21"/>
      <c r="V15" s="21"/>
    </row>
    <row r="16" spans="1:28" ht="13.5" customHeight="1">
      <c r="C16" s="10" t="s">
        <v>68</v>
      </c>
      <c r="D16" s="10">
        <v>29.2907979687044</v>
      </c>
      <c r="E16" s="10"/>
      <c r="G16" s="10"/>
      <c r="H16" s="10"/>
      <c r="I16" s="10"/>
      <c r="J16" s="10" t="s">
        <v>63</v>
      </c>
      <c r="K16" s="6">
        <v>27.191537259392899</v>
      </c>
      <c r="L16" s="41"/>
      <c r="P16" s="21"/>
      <c r="Q16" s="21"/>
      <c r="R16" s="21"/>
      <c r="S16" s="21"/>
      <c r="T16" s="21"/>
      <c r="U16" s="21"/>
      <c r="V16" s="21"/>
    </row>
    <row r="17" spans="1:24" ht="13.5" customHeight="1">
      <c r="A17" s="26" t="s">
        <v>48</v>
      </c>
      <c r="C17" s="10"/>
      <c r="D17" s="10">
        <v>29.217788528215099</v>
      </c>
      <c r="E17" s="10"/>
      <c r="G17" s="10">
        <v>36.874268462258499</v>
      </c>
      <c r="H17" s="10"/>
      <c r="I17" s="10"/>
      <c r="J17" s="10"/>
      <c r="K17" s="6">
        <v>27.727759726719199</v>
      </c>
      <c r="L17" s="41"/>
      <c r="P17" s="21"/>
      <c r="Q17" s="21"/>
      <c r="R17" s="21"/>
      <c r="S17" s="21"/>
      <c r="T17" s="21"/>
      <c r="U17" s="21"/>
      <c r="V17" s="21"/>
    </row>
    <row r="18" spans="1:24" ht="13.5" customHeight="1">
      <c r="C18" s="10"/>
      <c r="D18" s="10">
        <v>29.1994567999343</v>
      </c>
      <c r="E18" s="10">
        <f>AVERAGE(D16:D18)</f>
        <v>29.236014432284602</v>
      </c>
      <c r="F18" s="26">
        <f>AVERAGE(E18-E21)</f>
        <v>-2.0071334841287012</v>
      </c>
      <c r="G18" s="10">
        <v>35.840707691659603</v>
      </c>
      <c r="H18" s="10">
        <f>AVERAGE(G16:G18)</f>
        <v>36.357488076959051</v>
      </c>
      <c r="I18" s="10">
        <f>H18-H21</f>
        <v>-9.616980096145511E-2</v>
      </c>
      <c r="J18" s="10"/>
      <c r="K18" s="6">
        <v>27.661185490075201</v>
      </c>
      <c r="L18" s="6">
        <f>AVERAGE(K16:K18)</f>
        <v>27.526827492062434</v>
      </c>
      <c r="M18" s="26">
        <f>L18-L21</f>
        <v>-1.0843815397765653</v>
      </c>
      <c r="P18" s="21"/>
      <c r="Q18" s="21"/>
      <c r="R18" s="21"/>
      <c r="S18" s="21"/>
      <c r="T18" s="21"/>
      <c r="U18" s="21"/>
      <c r="V18" s="21"/>
    </row>
    <row r="19" spans="1:24" ht="13.5" customHeight="1">
      <c r="C19" s="10" t="s">
        <v>49</v>
      </c>
      <c r="D19" s="10">
        <v>31.311417210560201</v>
      </c>
      <c r="E19" s="10"/>
      <c r="F19" s="26">
        <f>2^-F18</f>
        <v>4.0198271955735709</v>
      </c>
      <c r="G19" s="10"/>
      <c r="H19" s="10"/>
      <c r="I19" s="10">
        <f>2^-I18</f>
        <v>1.0689317939345739</v>
      </c>
      <c r="J19" s="10" t="s">
        <v>65</v>
      </c>
      <c r="K19" s="6">
        <v>28.5546807713453</v>
      </c>
      <c r="L19" s="41"/>
      <c r="M19" s="26">
        <f>2^-M18</f>
        <v>2.1204662779881729</v>
      </c>
      <c r="P19" s="21"/>
      <c r="Q19" s="21"/>
      <c r="R19" s="21"/>
      <c r="S19" s="21"/>
      <c r="T19" s="21"/>
      <c r="U19" s="21"/>
      <c r="V19" s="21"/>
    </row>
    <row r="20" spans="1:24" ht="13.5" customHeight="1">
      <c r="C20" s="10"/>
      <c r="D20" s="10">
        <v>31.2395155400819</v>
      </c>
      <c r="E20" s="10"/>
      <c r="G20" s="10">
        <v>36.061735207882101</v>
      </c>
      <c r="H20" s="10"/>
      <c r="I20" s="10"/>
      <c r="J20" s="10"/>
      <c r="K20" s="6">
        <v>28.526242297011098</v>
      </c>
      <c r="L20" s="41"/>
      <c r="V20" s="21"/>
    </row>
    <row r="21" spans="1:24" ht="13.5" customHeight="1">
      <c r="C21" s="10"/>
      <c r="D21" s="10">
        <v>31.178510998597801</v>
      </c>
      <c r="E21" s="10">
        <f>AVERAGE(D19:D21)</f>
        <v>31.243147916413303</v>
      </c>
      <c r="G21" s="10">
        <v>36.845580547958903</v>
      </c>
      <c r="H21" s="10">
        <f>AVERAGE(G19:G21)</f>
        <v>36.453657877920506</v>
      </c>
      <c r="I21" s="10"/>
      <c r="J21" s="10"/>
      <c r="K21" s="6">
        <v>28.7527040271606</v>
      </c>
      <c r="L21" s="6">
        <f>AVERAGE(K19:K21)</f>
        <v>28.611209031839</v>
      </c>
      <c r="V21" s="21"/>
    </row>
    <row r="22" spans="1:24" ht="13.5" customHeight="1">
      <c r="C22" s="10" t="s">
        <v>14</v>
      </c>
      <c r="D22" s="10">
        <v>30.058300063673698</v>
      </c>
      <c r="E22" s="10"/>
      <c r="G22" s="10">
        <v>32.175699782964799</v>
      </c>
      <c r="H22" s="10"/>
      <c r="I22" s="10"/>
      <c r="J22" s="10" t="s">
        <v>67</v>
      </c>
      <c r="K22" s="6">
        <v>29.992804260686299</v>
      </c>
      <c r="L22" s="41"/>
      <c r="V22" s="21"/>
    </row>
    <row r="23" spans="1:24" ht="13.5" customHeight="1">
      <c r="C23" s="10"/>
      <c r="D23" s="10">
        <v>30.022566616911298</v>
      </c>
      <c r="E23" s="10"/>
      <c r="G23" s="10">
        <v>32.250434423257701</v>
      </c>
      <c r="H23" s="10"/>
      <c r="I23" s="10"/>
      <c r="J23" s="64"/>
      <c r="K23" s="6">
        <v>29.469725310707599</v>
      </c>
      <c r="L23" s="41"/>
      <c r="P23" s="21"/>
      <c r="Q23" s="21"/>
      <c r="R23" s="21"/>
      <c r="S23" s="21"/>
      <c r="T23" s="21"/>
      <c r="U23" s="21"/>
      <c r="V23" s="21"/>
    </row>
    <row r="24" spans="1:24" ht="13.5" customHeight="1">
      <c r="C24" s="10"/>
      <c r="D24" s="10">
        <v>29.482713035147</v>
      </c>
      <c r="E24" s="10">
        <f>AVERAGE(D22:D24)</f>
        <v>29.854526571910668</v>
      </c>
      <c r="G24" s="10">
        <v>32.699093017845897</v>
      </c>
      <c r="H24" s="10">
        <f>AVERAGE(G22:G24)</f>
        <v>32.375075741356135</v>
      </c>
      <c r="I24" s="10"/>
      <c r="J24" s="64"/>
      <c r="K24" s="6">
        <v>29.211167565503601</v>
      </c>
      <c r="L24" s="6">
        <f>AVERAGE(K22:K24)</f>
        <v>29.557899045632499</v>
      </c>
      <c r="P24" s="21"/>
      <c r="Q24" s="21"/>
      <c r="R24" s="21"/>
      <c r="S24" s="21"/>
      <c r="T24" s="21"/>
      <c r="U24" s="21"/>
      <c r="V24" s="21"/>
    </row>
    <row r="25" spans="1:24" ht="13.5" customHeight="1">
      <c r="P25" s="21"/>
      <c r="Q25" s="21"/>
      <c r="R25" s="21"/>
      <c r="S25" s="21"/>
      <c r="T25" s="21"/>
      <c r="U25" s="21"/>
      <c r="V25" s="21"/>
    </row>
    <row r="26" spans="1:24" ht="13.5" customHeight="1">
      <c r="P26" s="21"/>
      <c r="Q26" s="21"/>
      <c r="R26" s="21"/>
      <c r="S26" s="21"/>
      <c r="T26" s="21"/>
      <c r="U26" s="21"/>
      <c r="V26" s="21"/>
    </row>
    <row r="27" spans="1:24" ht="13.5" customHeight="1">
      <c r="P27" s="21"/>
      <c r="Q27" s="21"/>
      <c r="R27" s="21"/>
      <c r="S27" s="21"/>
      <c r="T27" s="21"/>
      <c r="U27" s="21"/>
      <c r="V27" s="21"/>
    </row>
    <row r="28" spans="1:24" ht="13.5" customHeight="1">
      <c r="C28" s="10"/>
      <c r="D28" s="10" t="s">
        <v>3</v>
      </c>
      <c r="E28" s="10"/>
      <c r="F28" s="10"/>
      <c r="G28" s="10" t="s">
        <v>4</v>
      </c>
      <c r="H28" s="10"/>
      <c r="I28" s="10"/>
      <c r="J28" s="10"/>
      <c r="K28" s="10" t="s">
        <v>61</v>
      </c>
      <c r="L28" s="10"/>
      <c r="P28" s="21"/>
      <c r="Q28" s="21"/>
      <c r="R28" s="21"/>
      <c r="S28" s="21"/>
      <c r="T28" s="21"/>
      <c r="U28" s="21"/>
      <c r="V28" s="21"/>
    </row>
    <row r="29" spans="1:24" ht="13.5" customHeight="1">
      <c r="C29" s="10"/>
      <c r="D29" s="10"/>
      <c r="E29" s="10"/>
      <c r="F29" s="10"/>
      <c r="G29" s="10"/>
      <c r="H29" s="10"/>
      <c r="I29" s="10"/>
      <c r="J29" s="10"/>
      <c r="K29" s="10"/>
      <c r="L29" s="10"/>
      <c r="P29" s="21"/>
      <c r="Q29" s="21"/>
      <c r="R29" s="21"/>
      <c r="S29" s="21"/>
      <c r="T29" s="21"/>
      <c r="U29" s="21"/>
      <c r="V29" s="21"/>
      <c r="W29" s="21"/>
      <c r="X29" s="21"/>
    </row>
    <row r="30" spans="1:24" ht="13.5" customHeight="1">
      <c r="C30" s="10" t="s">
        <v>69</v>
      </c>
      <c r="D30" s="10">
        <v>28.9928647003373</v>
      </c>
      <c r="E30" s="10"/>
      <c r="F30" s="54"/>
      <c r="G30" s="10">
        <v>36.364854922333102</v>
      </c>
      <c r="H30" s="10"/>
      <c r="I30" s="10"/>
      <c r="J30" s="10" t="s">
        <v>69</v>
      </c>
      <c r="K30" s="10">
        <v>30.843006293922102</v>
      </c>
      <c r="L30" s="10"/>
      <c r="X30" s="21"/>
    </row>
    <row r="31" spans="1:24" ht="13.5" customHeight="1">
      <c r="A31" s="26" t="s">
        <v>11</v>
      </c>
      <c r="C31" s="10"/>
      <c r="D31" s="10">
        <v>29.154794512585202</v>
      </c>
      <c r="E31" s="10"/>
      <c r="F31" s="54"/>
      <c r="G31" s="10"/>
      <c r="H31" s="10"/>
      <c r="I31" s="10"/>
      <c r="J31" s="10"/>
      <c r="K31" s="10">
        <v>29.975100764002899</v>
      </c>
      <c r="L31" s="10"/>
      <c r="X31" s="21"/>
    </row>
    <row r="32" spans="1:24" ht="13.5" customHeight="1">
      <c r="C32" s="10"/>
      <c r="D32" s="10">
        <v>28.9929607425541</v>
      </c>
      <c r="E32" s="10">
        <f>AVERAGE(D30:D32)</f>
        <v>29.046873318492203</v>
      </c>
      <c r="F32" s="26">
        <f>AVERAGE(E32-E35)</f>
        <v>-1.4705998459451308</v>
      </c>
      <c r="G32" s="10">
        <v>35.257386297151498</v>
      </c>
      <c r="H32" s="10">
        <f>AVERAGE(G30:G32)</f>
        <v>35.811120609742304</v>
      </c>
      <c r="I32" s="10">
        <f>H32-H35</f>
        <v>2.0217258863888077</v>
      </c>
      <c r="J32" s="10"/>
      <c r="K32" s="10">
        <v>29.878235108209299</v>
      </c>
      <c r="L32" s="10">
        <f>AVERAGE(K30:K32)</f>
        <v>30.232114055378101</v>
      </c>
      <c r="M32" s="26">
        <f>L32-L35</f>
        <v>-1.6318758699153975</v>
      </c>
      <c r="X32" s="21"/>
    </row>
    <row r="33" spans="1:28" ht="13.5" customHeight="1">
      <c r="C33" s="10" t="s">
        <v>70</v>
      </c>
      <c r="D33" s="10">
        <v>30.386943758334102</v>
      </c>
      <c r="E33" s="10"/>
      <c r="F33" s="26">
        <f>2^-F32</f>
        <v>2.7713709815604903</v>
      </c>
      <c r="G33" s="10">
        <v>34.097959318196096</v>
      </c>
      <c r="H33" s="10"/>
      <c r="I33" s="10">
        <f>2^-I32</f>
        <v>0.24626339658958091</v>
      </c>
      <c r="J33" s="10" t="s">
        <v>70</v>
      </c>
      <c r="K33" s="10">
        <v>31.973236146135701</v>
      </c>
      <c r="L33" s="10"/>
      <c r="M33" s="26">
        <f>2^-M32</f>
        <v>3.0991570595955329</v>
      </c>
      <c r="P33" s="21"/>
      <c r="Q33" s="21"/>
      <c r="R33" s="21"/>
      <c r="S33" s="21"/>
      <c r="T33" s="21"/>
      <c r="U33" s="21"/>
      <c r="V33" s="21"/>
      <c r="W33" s="21"/>
      <c r="X33" s="21"/>
    </row>
    <row r="34" spans="1:28" ht="13.5" customHeight="1">
      <c r="C34" s="10"/>
      <c r="D34" s="10">
        <v>30.549458899923199</v>
      </c>
      <c r="E34" s="10"/>
      <c r="F34" s="54"/>
      <c r="G34" s="10">
        <v>33.809097191859301</v>
      </c>
      <c r="H34" s="10"/>
      <c r="I34" s="10"/>
      <c r="J34" s="10"/>
      <c r="K34" s="10">
        <v>32.005307542519802</v>
      </c>
      <c r="L34" s="10"/>
      <c r="P34" s="21"/>
      <c r="Q34" s="21"/>
      <c r="R34" s="21"/>
      <c r="S34" s="21"/>
      <c r="T34" s="21"/>
      <c r="U34" s="21"/>
      <c r="V34" s="21"/>
      <c r="W34" s="21"/>
      <c r="X34" s="21"/>
    </row>
    <row r="35" spans="1:28" ht="13.5" customHeight="1">
      <c r="C35" s="10"/>
      <c r="D35" s="10">
        <v>30.616016835054701</v>
      </c>
      <c r="E35" s="10">
        <f>AVERAGE(D33:D35)</f>
        <v>30.517473164437334</v>
      </c>
      <c r="F35" s="54"/>
      <c r="G35" s="10">
        <v>33.461127660005097</v>
      </c>
      <c r="H35" s="10">
        <f>AVERAGE(G33:G35)</f>
        <v>33.789394723353496</v>
      </c>
      <c r="I35" s="10"/>
      <c r="J35" s="10"/>
      <c r="K35" s="10">
        <v>31.613426087225001</v>
      </c>
      <c r="L35" s="10">
        <f>AVERAGE(K33:K35)</f>
        <v>31.863989925293499</v>
      </c>
      <c r="P35" s="21"/>
      <c r="Q35" s="21"/>
      <c r="R35" s="21"/>
      <c r="S35" s="21"/>
      <c r="T35" s="21"/>
      <c r="U35" s="21"/>
      <c r="V35" s="21"/>
      <c r="W35" s="21"/>
      <c r="X35" s="21"/>
    </row>
    <row r="36" spans="1:28" ht="13.5" customHeight="1">
      <c r="C36" s="10" t="s">
        <v>13</v>
      </c>
      <c r="D36" s="10">
        <v>32.671974086151401</v>
      </c>
      <c r="E36" s="10"/>
      <c r="F36" s="54"/>
      <c r="G36" s="10">
        <v>24.699715772194502</v>
      </c>
      <c r="H36" s="10"/>
      <c r="I36" s="10"/>
      <c r="J36" s="10" t="s">
        <v>13</v>
      </c>
      <c r="K36" s="10">
        <v>33.011472859989503</v>
      </c>
      <c r="L36" s="10"/>
    </row>
    <row r="37" spans="1:28" ht="13.5" customHeight="1">
      <c r="C37" s="10"/>
      <c r="D37" s="10">
        <v>32.418687572526203</v>
      </c>
      <c r="E37" s="10"/>
      <c r="F37" s="54"/>
      <c r="G37" s="10">
        <v>24.819492149948601</v>
      </c>
      <c r="H37" s="10"/>
      <c r="I37" s="10"/>
      <c r="J37" s="10"/>
      <c r="K37" s="10">
        <v>32.765538038059901</v>
      </c>
      <c r="L37" s="10"/>
    </row>
    <row r="38" spans="1:28" ht="13.5" customHeight="1">
      <c r="C38" s="10"/>
      <c r="D38" s="10">
        <v>32.248584744999498</v>
      </c>
      <c r="E38" s="10">
        <f>AVERAGE(D36:D38)</f>
        <v>32.446415467892365</v>
      </c>
      <c r="G38" s="10">
        <v>25.097501858088702</v>
      </c>
      <c r="H38" s="10">
        <f>AVERAGE(G36:G38)</f>
        <v>24.872236593410602</v>
      </c>
      <c r="I38" s="10"/>
      <c r="J38" s="10"/>
      <c r="K38" s="10">
        <v>32.820344956603002</v>
      </c>
      <c r="L38" s="10">
        <f>AVERAGE(K36:K38)</f>
        <v>32.86578528488414</v>
      </c>
    </row>
    <row r="39" spans="1:28" ht="13.5" customHeight="1">
      <c r="C39" s="10"/>
      <c r="D39" s="10"/>
      <c r="E39" s="10"/>
      <c r="F39" s="26">
        <v>2.5847209414513195</v>
      </c>
      <c r="G39" s="10"/>
      <c r="H39" s="10"/>
      <c r="I39" s="26">
        <v>0.39859121010297399</v>
      </c>
      <c r="J39" s="10"/>
      <c r="K39" s="10"/>
      <c r="L39" s="10"/>
      <c r="M39" s="10">
        <v>8.5244076646280593</v>
      </c>
    </row>
    <row r="40" spans="1:28" ht="13.5" customHeight="1">
      <c r="C40" s="10"/>
      <c r="D40" s="10"/>
      <c r="E40" s="10"/>
      <c r="F40" s="26">
        <v>4.0198271955735709</v>
      </c>
      <c r="G40" s="10"/>
      <c r="H40" s="10"/>
      <c r="I40" s="10">
        <v>1.0689317939345739</v>
      </c>
      <c r="J40" s="10"/>
      <c r="K40" s="10"/>
      <c r="L40" s="10"/>
      <c r="M40" s="26">
        <v>3.0991570595955329</v>
      </c>
    </row>
    <row r="41" spans="1:28" ht="13.5" customHeight="1">
      <c r="F41" s="26">
        <v>2.7713709815604903</v>
      </c>
      <c r="I41" s="10">
        <v>0.24626339658958091</v>
      </c>
    </row>
    <row r="42" spans="1:28" ht="13.5" customHeight="1">
      <c r="A42" s="52"/>
      <c r="B42" s="52"/>
      <c r="C42" s="52" t="s">
        <v>15</v>
      </c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3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</row>
    <row r="43" spans="1:28" ht="13.5" customHeight="1">
      <c r="D43" s="4" t="s">
        <v>3</v>
      </c>
      <c r="E43" s="4"/>
      <c r="F43" s="4"/>
      <c r="G43" s="4" t="s">
        <v>26</v>
      </c>
      <c r="J43" s="26" t="s">
        <v>104</v>
      </c>
      <c r="K43" s="4"/>
      <c r="L43" s="4"/>
      <c r="Q43" s="4"/>
      <c r="R43" s="4"/>
      <c r="S43" s="4"/>
      <c r="T43" s="4"/>
    </row>
    <row r="44" spans="1:28" ht="13.5" customHeight="1">
      <c r="C44" s="4" t="s">
        <v>86</v>
      </c>
      <c r="D44" s="10">
        <v>30.258645182194101</v>
      </c>
      <c r="E44" s="10"/>
      <c r="F44" s="10"/>
      <c r="G44" s="10">
        <v>37.858219325129198</v>
      </c>
      <c r="H44" s="10"/>
      <c r="J44" s="10">
        <v>29.8562276609101</v>
      </c>
      <c r="K44" s="10"/>
      <c r="M44" s="10"/>
      <c r="N44" s="10"/>
      <c r="P44" s="10"/>
      <c r="Q44" s="10"/>
      <c r="R44" s="10"/>
      <c r="S44" s="10"/>
      <c r="T44" s="10"/>
      <c r="U44" s="10"/>
      <c r="X44" s="10"/>
      <c r="Y44" s="10"/>
      <c r="Z44" s="10"/>
    </row>
    <row r="45" spans="1:28" ht="13.5" customHeight="1">
      <c r="C45" s="4"/>
      <c r="D45" s="10">
        <v>30.910289508956001</v>
      </c>
      <c r="E45" s="10"/>
      <c r="F45" s="10"/>
      <c r="G45" s="10">
        <v>35.930586143623401</v>
      </c>
      <c r="H45" s="10"/>
      <c r="J45" s="10">
        <v>29.799727600862099</v>
      </c>
      <c r="K45" s="10"/>
      <c r="M45" s="10"/>
      <c r="N45" s="10"/>
      <c r="P45" s="10"/>
      <c r="Q45" s="10"/>
      <c r="R45" s="10"/>
      <c r="S45" s="10"/>
      <c r="T45" s="10"/>
      <c r="U45" s="10"/>
      <c r="X45" s="10"/>
      <c r="Y45" s="10"/>
      <c r="Z45" s="10"/>
    </row>
    <row r="46" spans="1:28" ht="13.5" customHeight="1">
      <c r="A46" s="26" t="s">
        <v>88</v>
      </c>
      <c r="C46" s="4"/>
      <c r="D46" s="10">
        <v>30.690665601502101</v>
      </c>
      <c r="E46" s="10">
        <f>AVERAGE(D44:D46)</f>
        <v>30.619866764217402</v>
      </c>
      <c r="F46" s="10">
        <f>E46-E49</f>
        <v>-7.886784318569795E-2</v>
      </c>
      <c r="G46" s="10">
        <v>37.221998137395602</v>
      </c>
      <c r="H46" s="10">
        <f>AVERAGE(G44,G46)</f>
        <v>37.5401087312624</v>
      </c>
      <c r="I46" s="26">
        <f>H46-H49</f>
        <v>2.200243419454246</v>
      </c>
      <c r="J46" s="10">
        <v>29.543210967882001</v>
      </c>
      <c r="K46" s="10">
        <f>AVERAGE(J44:J46)</f>
        <v>29.733055409884731</v>
      </c>
      <c r="L46" s="10">
        <f>K46-K49</f>
        <v>-5.4772266866209698</v>
      </c>
      <c r="N46" s="10"/>
      <c r="P46" s="10"/>
      <c r="Q46" s="10"/>
      <c r="R46" s="10"/>
      <c r="S46" s="10"/>
      <c r="T46" s="10"/>
      <c r="U46" s="10"/>
      <c r="V46" s="10"/>
      <c r="X46" s="10"/>
      <c r="Y46" s="10"/>
      <c r="Z46" s="10"/>
    </row>
    <row r="47" spans="1:28" ht="13.5" customHeight="1">
      <c r="C47" s="4" t="s">
        <v>87</v>
      </c>
      <c r="D47" s="10">
        <v>31.0431151006985</v>
      </c>
      <c r="E47" s="10"/>
      <c r="F47" s="10">
        <f>2^-F46</f>
        <v>1.0561888696649491</v>
      </c>
      <c r="G47" s="4">
        <v>0</v>
      </c>
      <c r="H47" s="4"/>
      <c r="I47" s="26">
        <f>2^-I46</f>
        <v>0.21760092290014746</v>
      </c>
      <c r="J47" s="10">
        <v>35.548325936795898</v>
      </c>
      <c r="K47" s="10"/>
      <c r="L47" s="10">
        <f>2^-L46</f>
        <v>44.546083389732267</v>
      </c>
      <c r="N47" s="10"/>
      <c r="P47" s="10"/>
      <c r="Q47" s="10"/>
      <c r="R47" s="10"/>
      <c r="S47" s="10"/>
      <c r="T47" s="10"/>
      <c r="U47" s="10"/>
      <c r="V47" s="10"/>
      <c r="X47" s="10"/>
      <c r="Y47" s="10"/>
      <c r="Z47" s="10"/>
    </row>
    <row r="48" spans="1:28" ht="13.5" customHeight="1">
      <c r="C48" s="4"/>
      <c r="D48" s="10">
        <v>30.337345559400099</v>
      </c>
      <c r="E48" s="10"/>
      <c r="F48" s="10"/>
      <c r="G48" s="4">
        <v>35.938761826333</v>
      </c>
      <c r="H48" s="4"/>
      <c r="J48" s="10">
        <v>34.317798987203801</v>
      </c>
      <c r="K48" s="10"/>
      <c r="L48" s="10"/>
      <c r="N48" s="10"/>
      <c r="P48" s="10"/>
      <c r="Q48" s="10"/>
      <c r="R48" s="10"/>
      <c r="S48" s="10"/>
      <c r="T48" s="10"/>
      <c r="U48" s="10"/>
      <c r="V48" s="10"/>
      <c r="X48" s="10"/>
      <c r="Y48" s="10"/>
      <c r="Z48" s="10"/>
    </row>
    <row r="49" spans="3:26" ht="13.5" customHeight="1">
      <c r="C49" s="4"/>
      <c r="D49" s="10">
        <v>30.715743162110702</v>
      </c>
      <c r="E49" s="10">
        <f>AVERAGE(D47:D49)</f>
        <v>30.6987346074031</v>
      </c>
      <c r="F49" s="10"/>
      <c r="G49" s="4">
        <v>34.740968797283301</v>
      </c>
      <c r="H49" s="4">
        <f>AVERAGE(G48:G49)</f>
        <v>35.339865311808154</v>
      </c>
      <c r="J49" s="10">
        <v>35.764721365517403</v>
      </c>
      <c r="K49" s="10">
        <f>AVERAGE(J47:J49)</f>
        <v>35.210282096505701</v>
      </c>
      <c r="L49" s="10"/>
      <c r="N49" s="10"/>
      <c r="P49" s="10"/>
      <c r="Q49" s="10"/>
      <c r="R49" s="10"/>
      <c r="S49" s="10"/>
      <c r="T49" s="10"/>
      <c r="U49" s="10"/>
      <c r="V49" s="10"/>
      <c r="X49" s="10"/>
      <c r="Y49" s="10"/>
      <c r="Z49" s="10"/>
    </row>
    <row r="50" spans="3:26" ht="13.5" customHeight="1">
      <c r="C50" s="4" t="s">
        <v>35</v>
      </c>
      <c r="D50" s="10">
        <v>30.361042339988199</v>
      </c>
      <c r="E50" s="10"/>
      <c r="F50" s="10"/>
      <c r="G50" s="4">
        <v>28.221315059968699</v>
      </c>
      <c r="H50" s="4"/>
      <c r="J50" s="10">
        <v>30.359676886583799</v>
      </c>
      <c r="K50" s="10"/>
      <c r="L50" s="10"/>
      <c r="N50" s="10"/>
      <c r="P50" s="10"/>
      <c r="Q50" s="10"/>
      <c r="R50" s="10"/>
      <c r="S50" s="10"/>
      <c r="T50" s="10"/>
      <c r="U50" s="10"/>
      <c r="V50" s="10"/>
      <c r="X50" s="10"/>
      <c r="Y50" s="10"/>
      <c r="Z50" s="10"/>
    </row>
    <row r="51" spans="3:26" ht="13.5" customHeight="1">
      <c r="C51" s="4"/>
      <c r="D51" s="10">
        <v>30.880275934121599</v>
      </c>
      <c r="E51" s="10"/>
      <c r="F51" s="10"/>
      <c r="G51" s="4">
        <v>28.064572341319799</v>
      </c>
      <c r="H51" s="4"/>
      <c r="J51" s="10">
        <v>29.930687619134801</v>
      </c>
      <c r="K51" s="10"/>
      <c r="L51" s="10"/>
      <c r="N51" s="10"/>
      <c r="P51" s="10"/>
      <c r="Q51" s="10"/>
      <c r="R51" s="10"/>
      <c r="S51" s="10"/>
      <c r="T51" s="10"/>
      <c r="U51" s="10"/>
      <c r="V51" s="10"/>
      <c r="X51" s="10"/>
      <c r="Y51" s="10"/>
      <c r="Z51" s="10"/>
    </row>
    <row r="52" spans="3:26" ht="13.5" customHeight="1">
      <c r="C52" s="4"/>
      <c r="D52" s="10">
        <v>31.1423803929965</v>
      </c>
      <c r="E52" s="10">
        <f>AVERAGE(D50:D52)</f>
        <v>30.794566222368768</v>
      </c>
      <c r="F52" s="10"/>
      <c r="G52" s="4">
        <v>27.364603358483599</v>
      </c>
      <c r="H52" s="4">
        <f>AVERAGE(G50:G52)</f>
        <v>27.883496919924031</v>
      </c>
      <c r="J52" s="10">
        <v>29.857509571451502</v>
      </c>
      <c r="K52" s="10">
        <f>AVERAGE(J50:J52)</f>
        <v>30.049291359056699</v>
      </c>
      <c r="L52" s="10"/>
      <c r="N52" s="10"/>
      <c r="P52" s="10"/>
      <c r="Q52" s="10"/>
      <c r="R52" s="10"/>
      <c r="S52" s="10"/>
      <c r="T52" s="10"/>
      <c r="U52" s="10"/>
      <c r="V52" s="10"/>
      <c r="X52" s="10"/>
      <c r="Y52" s="10"/>
      <c r="Z52" s="10"/>
    </row>
    <row r="53" spans="3:26" ht="13.5" customHeight="1">
      <c r="L53" s="10"/>
      <c r="N53" s="10"/>
      <c r="P53" s="10"/>
      <c r="Q53" s="10"/>
      <c r="R53" s="10"/>
      <c r="S53" s="10"/>
      <c r="T53" s="10"/>
      <c r="U53" s="10"/>
      <c r="V53" s="10"/>
      <c r="X53" s="10"/>
      <c r="Y53" s="10"/>
      <c r="Z53" s="10"/>
    </row>
    <row r="54" spans="3:26" ht="13.5" customHeight="1">
      <c r="L54" s="10"/>
      <c r="N54" s="10"/>
      <c r="P54" s="10"/>
      <c r="Q54" s="10"/>
      <c r="R54" s="10"/>
      <c r="S54" s="10"/>
      <c r="T54" s="10"/>
      <c r="U54" s="10"/>
      <c r="X54" s="10"/>
      <c r="Y54" s="10"/>
      <c r="Z54" s="10"/>
    </row>
    <row r="55" spans="3:26" ht="13.5" customHeight="1">
      <c r="L55" s="10"/>
      <c r="N55" s="10"/>
      <c r="P55" s="10"/>
      <c r="Q55" s="10"/>
      <c r="R55" s="10"/>
      <c r="S55" s="10"/>
      <c r="T55" s="10"/>
      <c r="U55" s="10"/>
      <c r="X55" s="10"/>
      <c r="Y55" s="10"/>
      <c r="Z55" s="10"/>
    </row>
    <row r="56" spans="3:26" ht="13.5" customHeight="1">
      <c r="D56" s="4" t="s">
        <v>3</v>
      </c>
      <c r="E56" s="4"/>
      <c r="F56" s="4"/>
      <c r="G56" s="4" t="s">
        <v>26</v>
      </c>
      <c r="J56" s="26" t="s">
        <v>104</v>
      </c>
      <c r="L56" s="10"/>
      <c r="N56" s="10"/>
      <c r="P56" s="10"/>
      <c r="Q56" s="10"/>
      <c r="R56" s="10"/>
      <c r="S56" s="10"/>
      <c r="T56" s="10"/>
      <c r="U56" s="10"/>
      <c r="X56" s="10"/>
      <c r="Y56" s="10"/>
      <c r="Z56" s="10"/>
    </row>
    <row r="57" spans="3:26" ht="13.5" customHeight="1">
      <c r="C57" s="4" t="s">
        <v>86</v>
      </c>
      <c r="D57" s="10"/>
      <c r="E57" s="10"/>
      <c r="F57" s="10"/>
      <c r="G57" s="10">
        <v>35.143112716703797</v>
      </c>
      <c r="J57" s="26">
        <v>34.289734809999999</v>
      </c>
      <c r="L57" s="10"/>
      <c r="N57" s="10"/>
      <c r="P57" s="10"/>
      <c r="Q57" s="10"/>
      <c r="R57" s="10"/>
      <c r="S57" s="10"/>
      <c r="T57" s="10"/>
      <c r="U57" s="10"/>
      <c r="X57" s="10"/>
      <c r="Y57" s="10"/>
      <c r="Z57" s="10"/>
    </row>
    <row r="58" spans="3:26" ht="13.5" customHeight="1">
      <c r="C58" s="4"/>
      <c r="D58" s="10">
        <v>34.693888883531301</v>
      </c>
      <c r="E58" s="10"/>
      <c r="F58" s="10"/>
      <c r="G58" s="10">
        <v>34.929477945167903</v>
      </c>
      <c r="J58" s="26">
        <v>32.78628157</v>
      </c>
      <c r="L58" s="10"/>
      <c r="N58" s="10"/>
      <c r="P58" s="10"/>
      <c r="Q58" s="10"/>
      <c r="R58" s="10"/>
      <c r="S58" s="10"/>
      <c r="T58" s="10"/>
      <c r="U58" s="10"/>
      <c r="X58" s="10"/>
      <c r="Y58" s="10"/>
      <c r="Z58" s="10"/>
    </row>
    <row r="59" spans="3:26" ht="13.5" customHeight="1">
      <c r="C59" s="4"/>
      <c r="D59" s="10">
        <v>34.947823543539897</v>
      </c>
      <c r="E59" s="10">
        <f>AVERAGE(D57:D59)</f>
        <v>34.820856213535599</v>
      </c>
      <c r="F59" s="10">
        <f>E59-E62</f>
        <v>-4.3767503768094684E-2</v>
      </c>
      <c r="G59" s="10">
        <v>34.233038867659801</v>
      </c>
      <c r="H59" s="26">
        <f>AVERAGE(G57:G58)</f>
        <v>35.03629533093585</v>
      </c>
      <c r="I59" s="26">
        <f>H59-H62</f>
        <v>1.3346683617631783</v>
      </c>
      <c r="J59" s="26">
        <v>32.564074570000002</v>
      </c>
      <c r="K59" s="26">
        <f>AVERAGE(J58:J59)</f>
        <v>32.675178070000001</v>
      </c>
      <c r="L59" s="10">
        <f>K59-K62</f>
        <v>-3.6860562199999976</v>
      </c>
      <c r="N59" s="10"/>
      <c r="P59" s="10"/>
      <c r="Q59" s="10"/>
      <c r="R59" s="10"/>
      <c r="S59" s="10"/>
      <c r="T59" s="10"/>
      <c r="U59" s="10"/>
      <c r="X59" s="10"/>
      <c r="Y59" s="10"/>
      <c r="Z59" s="10"/>
    </row>
    <row r="60" spans="3:26" ht="13.5" customHeight="1">
      <c r="C60" s="4" t="s">
        <v>87</v>
      </c>
      <c r="D60" s="10">
        <v>35.169042520440101</v>
      </c>
      <c r="E60" s="10"/>
      <c r="F60" s="10">
        <f>2^-F59</f>
        <v>1.03080218740211</v>
      </c>
      <c r="G60" s="10">
        <v>33.678389559478397</v>
      </c>
      <c r="I60" s="26">
        <f>2^-I59</f>
        <v>0.39648319905248508</v>
      </c>
      <c r="J60" s="26">
        <v>36.638747279999997</v>
      </c>
      <c r="L60" s="10">
        <f>2^-L59</f>
        <v>12.871035493262783</v>
      </c>
      <c r="N60" s="10"/>
      <c r="P60" s="10"/>
      <c r="Q60" s="10"/>
      <c r="R60" s="10"/>
      <c r="S60" s="10"/>
      <c r="T60" s="10"/>
      <c r="U60" s="10"/>
      <c r="X60" s="10"/>
      <c r="Y60" s="10"/>
      <c r="Z60" s="10"/>
    </row>
    <row r="61" spans="3:26" ht="13.5" customHeight="1">
      <c r="C61" s="4"/>
      <c r="D61" s="10">
        <v>34.848481928512903</v>
      </c>
      <c r="E61" s="10"/>
      <c r="F61" s="10"/>
      <c r="G61" s="10">
        <v>34.324629077541999</v>
      </c>
      <c r="J61" s="26">
        <v>36.214009179999998</v>
      </c>
      <c r="L61" s="10"/>
      <c r="N61" s="10"/>
      <c r="P61" s="10"/>
      <c r="Q61" s="10"/>
      <c r="R61" s="10"/>
      <c r="S61" s="10"/>
      <c r="T61" s="10"/>
      <c r="U61" s="10"/>
      <c r="X61" s="10"/>
      <c r="Y61" s="10"/>
      <c r="Z61" s="10"/>
    </row>
    <row r="62" spans="3:26" ht="13.5" customHeight="1">
      <c r="C62" s="4"/>
      <c r="D62" s="10">
        <v>34.576346702958098</v>
      </c>
      <c r="E62" s="10">
        <f>AVERAGE(D60:D62)</f>
        <v>34.864623717303694</v>
      </c>
      <c r="F62" s="10"/>
      <c r="G62" s="10">
        <v>33.101862270497598</v>
      </c>
      <c r="H62" s="26">
        <f>AVERAGE(G60:G62)</f>
        <v>33.701626969172672</v>
      </c>
      <c r="J62" s="26">
        <v>36.230946410000001</v>
      </c>
      <c r="K62" s="26">
        <f>AVERAGE(J60:J62)</f>
        <v>36.361234289999999</v>
      </c>
    </row>
    <row r="63" spans="3:26" ht="13.5" customHeight="1">
      <c r="C63" s="4" t="s">
        <v>35</v>
      </c>
      <c r="D63" s="10">
        <v>35.0142898860638</v>
      </c>
      <c r="E63" s="10"/>
      <c r="F63" s="10"/>
      <c r="G63" s="10">
        <v>25.769111737515601</v>
      </c>
      <c r="J63" s="26">
        <v>24.590389770000002</v>
      </c>
    </row>
    <row r="64" spans="3:26" ht="13.5" customHeight="1">
      <c r="C64" s="4"/>
      <c r="D64" s="10">
        <v>34.4588564514711</v>
      </c>
      <c r="E64" s="10"/>
      <c r="F64" s="10"/>
      <c r="G64" s="10">
        <v>25.539022484347299</v>
      </c>
      <c r="J64" s="26">
        <v>24.751912449999999</v>
      </c>
    </row>
    <row r="65" spans="3:28" ht="13.5" customHeight="1">
      <c r="D65" s="10">
        <v>34.668632815097801</v>
      </c>
      <c r="E65" s="10">
        <f>AVERAGE(D63:D65)</f>
        <v>34.7139263842109</v>
      </c>
      <c r="F65" s="10"/>
      <c r="G65" s="10">
        <v>25.4258528617246</v>
      </c>
      <c r="H65" s="26">
        <f>AVERAGE(G63:G65)</f>
        <v>25.577995694529164</v>
      </c>
      <c r="J65" s="26">
        <v>24.635924039999999</v>
      </c>
      <c r="K65" s="26">
        <f>AVERAGE(J63:J65)</f>
        <v>24.659408753333334</v>
      </c>
    </row>
    <row r="66" spans="3:28" ht="13.5" customHeight="1">
      <c r="E66" s="54"/>
      <c r="F66" s="54"/>
      <c r="G66" s="54"/>
      <c r="H66" s="54"/>
      <c r="I66" s="54"/>
      <c r="J66" s="54"/>
      <c r="K66" s="54"/>
      <c r="L66" s="54"/>
      <c r="N66" s="54"/>
      <c r="O66" s="56"/>
      <c r="P66" s="54"/>
      <c r="Q66" s="54"/>
    </row>
    <row r="67" spans="3:28" ht="13.5" customHeight="1">
      <c r="D67" s="54"/>
      <c r="E67" s="10"/>
      <c r="F67" s="54"/>
      <c r="G67" s="54"/>
      <c r="H67" s="10"/>
      <c r="I67" s="54"/>
      <c r="J67" s="10"/>
      <c r="K67" s="54"/>
      <c r="L67" s="54"/>
      <c r="N67" s="10"/>
      <c r="O67" s="56"/>
      <c r="P67" s="54"/>
      <c r="Q67" s="10"/>
      <c r="R67" s="54"/>
      <c r="S67" s="54"/>
      <c r="T67" s="54"/>
      <c r="U67" s="54"/>
      <c r="V67" s="54"/>
      <c r="W67" s="54"/>
      <c r="X67" s="10"/>
      <c r="Y67" s="10"/>
      <c r="Z67" s="10"/>
      <c r="AA67" s="10"/>
      <c r="AB67" s="54"/>
    </row>
    <row r="68" spans="3:28" ht="13.5" customHeight="1">
      <c r="D68" s="4" t="s">
        <v>3</v>
      </c>
      <c r="E68" s="4"/>
      <c r="F68" s="4"/>
      <c r="G68" s="4" t="s">
        <v>26</v>
      </c>
      <c r="J68" s="26" t="s">
        <v>104</v>
      </c>
      <c r="K68" s="54"/>
      <c r="L68" s="54"/>
      <c r="N68" s="10"/>
      <c r="O68" s="56"/>
      <c r="P68" s="54"/>
      <c r="Q68" s="10"/>
      <c r="R68" s="54"/>
      <c r="S68" s="54"/>
      <c r="T68" s="54"/>
      <c r="U68" s="54"/>
      <c r="V68" s="54"/>
      <c r="W68" s="54"/>
      <c r="X68" s="10"/>
      <c r="Y68" s="10"/>
      <c r="Z68" s="10"/>
      <c r="AA68" s="10"/>
      <c r="AB68" s="54"/>
    </row>
    <row r="69" spans="3:28" ht="13.5" customHeight="1">
      <c r="C69" s="4" t="s">
        <v>86</v>
      </c>
      <c r="D69" s="4">
        <v>37.165474093938599</v>
      </c>
      <c r="E69" s="4"/>
      <c r="F69" s="4"/>
      <c r="G69" s="10">
        <v>31.0353552224975</v>
      </c>
      <c r="H69" s="10"/>
      <c r="I69" s="10"/>
      <c r="J69" s="10">
        <v>29.078308092558</v>
      </c>
      <c r="K69" s="10"/>
      <c r="L69" s="54"/>
      <c r="N69" s="10"/>
      <c r="O69" s="56"/>
      <c r="P69" s="54"/>
      <c r="Q69" s="10"/>
      <c r="R69" s="54"/>
      <c r="S69" s="54"/>
      <c r="T69" s="54"/>
      <c r="U69" s="54"/>
      <c r="V69" s="54"/>
      <c r="W69" s="54"/>
      <c r="X69" s="10"/>
      <c r="Y69" s="10"/>
      <c r="Z69" s="10"/>
      <c r="AA69" s="10"/>
      <c r="AB69" s="54"/>
    </row>
    <row r="70" spans="3:28" ht="13.5" customHeight="1">
      <c r="C70" s="4"/>
      <c r="D70" s="4">
        <v>36.192710910828097</v>
      </c>
      <c r="E70" s="4"/>
      <c r="F70" s="4"/>
      <c r="G70" s="10">
        <v>30.9775862315451</v>
      </c>
      <c r="H70" s="10"/>
      <c r="I70" s="10"/>
      <c r="J70" s="10">
        <v>29.060377224931099</v>
      </c>
      <c r="K70" s="10"/>
      <c r="L70" s="54"/>
      <c r="N70" s="10"/>
      <c r="O70" s="56"/>
      <c r="P70" s="54"/>
      <c r="Q70" s="10"/>
      <c r="R70" s="54"/>
      <c r="S70" s="54"/>
      <c r="T70" s="54"/>
      <c r="U70" s="54"/>
      <c r="V70" s="54"/>
      <c r="W70" s="54"/>
      <c r="X70" s="10"/>
      <c r="Y70" s="10"/>
      <c r="Z70" s="10"/>
      <c r="AA70" s="10"/>
      <c r="AB70" s="54"/>
    </row>
    <row r="71" spans="3:28" ht="13.5" customHeight="1">
      <c r="C71" s="4"/>
      <c r="D71" s="4">
        <v>36.062166208045397</v>
      </c>
      <c r="E71" s="4">
        <f>AVERAGE(D69:D71)</f>
        <v>36.4734504042707</v>
      </c>
      <c r="F71" s="4">
        <f>E71-'REST ChIP 5D'!E74</f>
        <v>-0.40264110413763632</v>
      </c>
      <c r="G71" s="10">
        <v>30.2074339878688</v>
      </c>
      <c r="H71" s="10">
        <f>AVERAGE(G69:G71)</f>
        <v>30.7401251473038</v>
      </c>
      <c r="I71" s="10">
        <f>H71-H74</f>
        <v>0.76051853650900014</v>
      </c>
      <c r="J71" s="10">
        <v>29.2953188292574</v>
      </c>
      <c r="K71" s="10">
        <f>AVERAGE(J69:J71)</f>
        <v>29.144668048915502</v>
      </c>
      <c r="L71" s="10">
        <f>K71-K74</f>
        <v>-5.8820989482060533</v>
      </c>
      <c r="N71" s="4"/>
      <c r="O71" s="51"/>
      <c r="Q71" s="10"/>
      <c r="R71" s="54"/>
      <c r="S71" s="54"/>
      <c r="T71" s="54"/>
      <c r="U71" s="54"/>
      <c r="V71" s="54"/>
      <c r="W71" s="54"/>
      <c r="X71" s="10"/>
      <c r="Y71" s="10"/>
      <c r="Z71" s="10"/>
      <c r="AA71" s="10"/>
      <c r="AB71" s="54"/>
    </row>
    <row r="72" spans="3:28" ht="13.5" customHeight="1">
      <c r="C72" s="4" t="s">
        <v>87</v>
      </c>
      <c r="D72" s="4">
        <v>36.268958428736703</v>
      </c>
      <c r="E72" s="4"/>
      <c r="F72" s="4">
        <f>2^-F71</f>
        <v>1.321925711875692</v>
      </c>
      <c r="G72" s="10">
        <v>29.710072192443999</v>
      </c>
      <c r="H72" s="10"/>
      <c r="I72" s="10">
        <f>2^-I71</f>
        <v>0.59028413140902825</v>
      </c>
      <c r="L72" s="10">
        <f>2^-L71</f>
        <v>58.977752806698838</v>
      </c>
      <c r="N72" s="54"/>
      <c r="O72" s="51"/>
      <c r="P72" s="54"/>
      <c r="Q72" s="10"/>
      <c r="R72" s="54"/>
      <c r="S72" s="54"/>
      <c r="T72" s="54"/>
      <c r="U72" s="54"/>
      <c r="V72" s="54"/>
      <c r="W72" s="54"/>
      <c r="X72" s="10"/>
      <c r="Y72" s="10"/>
      <c r="Z72" s="10"/>
      <c r="AA72" s="10"/>
      <c r="AB72" s="54"/>
    </row>
    <row r="73" spans="3:28" ht="13.5" customHeight="1">
      <c r="C73" s="4"/>
      <c r="D73" s="4">
        <v>37.432133303555098</v>
      </c>
      <c r="E73" s="4"/>
      <c r="F73" s="4"/>
      <c r="G73" s="10">
        <v>30.479954646951999</v>
      </c>
      <c r="H73" s="10"/>
      <c r="I73" s="10"/>
      <c r="J73" s="10">
        <v>35.937488957666503</v>
      </c>
      <c r="K73" s="10"/>
      <c r="L73" s="54"/>
      <c r="N73" s="10"/>
      <c r="O73" s="56"/>
      <c r="P73" s="54"/>
      <c r="Q73" s="10"/>
      <c r="R73" s="54"/>
      <c r="S73" s="54"/>
      <c r="T73" s="54"/>
      <c r="U73" s="54"/>
      <c r="V73" s="54"/>
      <c r="W73" s="54"/>
      <c r="X73" s="10"/>
      <c r="Y73" s="10"/>
      <c r="Z73" s="10"/>
      <c r="AA73" s="10"/>
      <c r="AB73" s="54"/>
    </row>
    <row r="74" spans="3:28" ht="13.5" customHeight="1">
      <c r="C74" s="4"/>
      <c r="D74" s="4">
        <v>36.927182792933202</v>
      </c>
      <c r="E74" s="4">
        <f>AVERAGE(D72:D74)</f>
        <v>36.876091508408336</v>
      </c>
      <c r="F74" s="4"/>
      <c r="G74" s="10">
        <v>29.748792992988399</v>
      </c>
      <c r="H74" s="10">
        <f>AVERAGE(G72:G74)</f>
        <v>29.9796066107948</v>
      </c>
      <c r="I74" s="10"/>
      <c r="J74" s="10">
        <v>34.116045036576601</v>
      </c>
      <c r="K74" s="10">
        <f>AVERAGE(J73:J74)</f>
        <v>35.026766997121555</v>
      </c>
      <c r="L74" s="54"/>
      <c r="N74" s="10"/>
      <c r="O74" s="56"/>
      <c r="P74" s="54"/>
      <c r="Q74" s="10"/>
      <c r="R74" s="54"/>
      <c r="S74" s="54"/>
      <c r="T74" s="54"/>
      <c r="U74" s="54"/>
      <c r="V74" s="54"/>
      <c r="W74" s="54"/>
      <c r="X74" s="10"/>
      <c r="Y74" s="10"/>
      <c r="Z74" s="10"/>
      <c r="AA74" s="10"/>
      <c r="AB74" s="54"/>
    </row>
    <row r="75" spans="3:28" ht="13.5" customHeight="1">
      <c r="C75" s="4" t="s">
        <v>35</v>
      </c>
      <c r="D75" s="4">
        <v>36.266647801504199</v>
      </c>
      <c r="E75" s="4"/>
      <c r="F75" s="4"/>
      <c r="G75" s="10">
        <v>22.869042072331801</v>
      </c>
      <c r="H75" s="10"/>
      <c r="I75" s="10"/>
      <c r="J75" s="10">
        <v>29.392130436831199</v>
      </c>
      <c r="K75" s="10"/>
      <c r="N75" s="10"/>
      <c r="O75" s="56"/>
      <c r="P75" s="54"/>
      <c r="Q75" s="10"/>
      <c r="R75" s="54"/>
      <c r="S75" s="54"/>
      <c r="T75" s="54"/>
      <c r="U75" s="54"/>
      <c r="V75" s="54"/>
      <c r="W75" s="54"/>
      <c r="X75" s="10"/>
      <c r="Y75" s="10"/>
      <c r="Z75" s="10"/>
      <c r="AA75" s="10"/>
      <c r="AB75" s="54"/>
    </row>
    <row r="76" spans="3:28" ht="13.5" customHeight="1">
      <c r="C76" s="4"/>
      <c r="D76" s="4">
        <v>34.786763633525197</v>
      </c>
      <c r="E76" s="4"/>
      <c r="F76" s="4"/>
      <c r="G76" s="10">
        <v>22.852236913023098</v>
      </c>
      <c r="H76" s="10"/>
      <c r="I76" s="10"/>
      <c r="J76" s="10">
        <v>30.150055873228101</v>
      </c>
      <c r="K76" s="10"/>
      <c r="M76" s="10"/>
      <c r="N76" s="54"/>
      <c r="O76" s="56"/>
      <c r="P76" s="54"/>
      <c r="Q76" s="10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</row>
    <row r="77" spans="3:28" ht="13.5" customHeight="1">
      <c r="D77" s="4">
        <v>34.534709861798802</v>
      </c>
      <c r="E77" s="4">
        <f>AVERAGE(D75:D77)</f>
        <v>35.196040432276071</v>
      </c>
      <c r="F77" s="4"/>
      <c r="G77" s="10">
        <v>22.8638737424589</v>
      </c>
      <c r="H77" s="10">
        <f>AVERAGE(G75:G77)</f>
        <v>22.861717575937934</v>
      </c>
      <c r="I77" s="10"/>
      <c r="J77" s="10">
        <v>29.676556387709901</v>
      </c>
      <c r="K77" s="10">
        <f>AVERAGE(J75:J77)</f>
        <v>29.739580899256399</v>
      </c>
      <c r="M77" s="10"/>
    </row>
    <row r="78" spans="3:28" ht="13.5" customHeight="1">
      <c r="E78" s="54"/>
      <c r="F78" s="54"/>
      <c r="G78" s="54"/>
      <c r="H78" s="54"/>
      <c r="I78" s="54"/>
      <c r="J78" s="54"/>
      <c r="K78" s="54"/>
      <c r="M78" s="54"/>
      <c r="N78" s="54"/>
      <c r="O78" s="56"/>
      <c r="P78" s="54"/>
      <c r="Q78" s="54"/>
    </row>
    <row r="79" spans="3:28" ht="13.5" customHeight="1">
      <c r="F79" s="10">
        <v>1.0561888696649491</v>
      </c>
      <c r="I79" s="26">
        <f>2^-I78</f>
        <v>1</v>
      </c>
      <c r="L79" s="10">
        <v>44.546083389732267</v>
      </c>
    </row>
    <row r="80" spans="3:28" ht="13.5" customHeight="1">
      <c r="F80" s="10">
        <v>1.03080218740211</v>
      </c>
      <c r="I80" s="26">
        <v>0.39648319905248508</v>
      </c>
      <c r="L80" s="10">
        <v>58.977752806698838</v>
      </c>
    </row>
    <row r="81" spans="1:28" ht="13.5" customHeight="1">
      <c r="B81" s="57"/>
      <c r="F81" s="4">
        <v>1.321925711875692</v>
      </c>
      <c r="I81" s="26">
        <v>0.59028413140902825</v>
      </c>
      <c r="L81" s="26">
        <v>12.871035493262783</v>
      </c>
    </row>
    <row r="82" spans="1:28" ht="13.5" customHeight="1">
      <c r="A82" s="52"/>
      <c r="B82" s="52" t="s">
        <v>27</v>
      </c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3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</row>
    <row r="83" spans="1:28" ht="13.5" customHeight="1"/>
    <row r="84" spans="1:28" ht="13.5" customHeight="1">
      <c r="D84" s="4" t="s">
        <v>3</v>
      </c>
      <c r="E84" s="4"/>
      <c r="F84" s="4"/>
      <c r="G84" s="4" t="s">
        <v>26</v>
      </c>
      <c r="H84" s="4"/>
      <c r="I84" s="4"/>
      <c r="J84" s="4"/>
      <c r="K84" s="4" t="s">
        <v>104</v>
      </c>
    </row>
    <row r="85" spans="1:28" ht="13.5" customHeight="1">
      <c r="C85" s="4" t="s">
        <v>76</v>
      </c>
      <c r="D85" s="4">
        <v>37.4081472737669</v>
      </c>
      <c r="E85" s="4"/>
      <c r="F85" s="4"/>
      <c r="G85" s="4">
        <v>33.898790049592399</v>
      </c>
      <c r="H85" s="4"/>
      <c r="I85" s="4"/>
      <c r="K85" s="10">
        <v>30.0636001040175</v>
      </c>
      <c r="L85" s="10"/>
    </row>
    <row r="86" spans="1:28" ht="13.5" customHeight="1">
      <c r="C86" s="4"/>
      <c r="D86" s="4">
        <v>35.902219121126599</v>
      </c>
      <c r="E86" s="4"/>
      <c r="F86" s="4"/>
      <c r="G86" s="4">
        <v>41.902761046492998</v>
      </c>
      <c r="H86" s="4"/>
      <c r="I86" s="4"/>
      <c r="K86" s="10">
        <v>30.467356749148902</v>
      </c>
      <c r="L86" s="10"/>
    </row>
    <row r="87" spans="1:28" ht="13.5" customHeight="1">
      <c r="A87" s="26" t="s">
        <v>88</v>
      </c>
      <c r="C87" s="4"/>
      <c r="D87" s="4">
        <v>35.540375709969403</v>
      </c>
      <c r="E87" s="4">
        <f>AVERAGE(D86:D87)</f>
        <v>35.721297415548001</v>
      </c>
      <c r="F87" s="4">
        <f>E87-'EZH2 ChIP  5E'!D104</f>
        <v>-1.5408622666658047</v>
      </c>
      <c r="G87" s="4">
        <v>33.3884728324539</v>
      </c>
      <c r="H87" s="4">
        <f>AVERAGE(G85,G87)</f>
        <v>33.643631441023146</v>
      </c>
      <c r="I87" s="4">
        <f>H87-H90</f>
        <v>2.4555900696720805</v>
      </c>
      <c r="K87" s="10">
        <v>30.7353252456845</v>
      </c>
      <c r="L87" s="10">
        <f>AVERAGE(K85:K87)</f>
        <v>30.422094032950298</v>
      </c>
      <c r="M87" s="26">
        <f>L87-L90</f>
        <v>-1.7649162057037344</v>
      </c>
    </row>
    <row r="88" spans="1:28" ht="13.5" customHeight="1">
      <c r="C88" s="4" t="s">
        <v>78</v>
      </c>
      <c r="D88" s="4">
        <v>37.148747564815302</v>
      </c>
      <c r="E88" s="4"/>
      <c r="F88" s="4">
        <f>2^-F87</f>
        <v>2.9096835680543482</v>
      </c>
      <c r="G88" s="4">
        <v>31.5501328017837</v>
      </c>
      <c r="H88" s="4"/>
      <c r="I88" s="4">
        <f>2^-I87</f>
        <v>0.18230296493186238</v>
      </c>
      <c r="K88" s="10">
        <v>32.304370278217597</v>
      </c>
      <c r="L88" s="10"/>
      <c r="M88" s="26">
        <f>2^-M87</f>
        <v>3.3985425974178542</v>
      </c>
    </row>
    <row r="89" spans="1:28" ht="13.5" customHeight="1">
      <c r="C89" s="4"/>
      <c r="D89" s="4">
        <v>35.683080239111497</v>
      </c>
      <c r="E89" s="4"/>
      <c r="F89" s="4"/>
      <c r="G89" s="4">
        <v>30.882035389702001</v>
      </c>
      <c r="H89" s="4"/>
      <c r="I89" s="4"/>
      <c r="K89" s="10">
        <v>31.9999437382838</v>
      </c>
      <c r="L89" s="10"/>
    </row>
    <row r="90" spans="1:28" ht="13.5" customHeight="1">
      <c r="C90" s="4"/>
      <c r="D90" s="4">
        <v>37.375571799612302</v>
      </c>
      <c r="E90" s="4">
        <f>AVERAGE(D88,D90)</f>
        <v>37.262159682213806</v>
      </c>
      <c r="F90" s="4"/>
      <c r="G90" s="4">
        <v>31.131955922567499</v>
      </c>
      <c r="H90" s="4">
        <f>AVERAGE(G88:G90)</f>
        <v>31.188041371351066</v>
      </c>
      <c r="I90" s="4"/>
      <c r="K90" s="10">
        <v>32.256716699460704</v>
      </c>
      <c r="L90" s="10">
        <f>AVERAGE(K88:K90)</f>
        <v>32.187010238654032</v>
      </c>
    </row>
    <row r="91" spans="1:28" ht="13.5" customHeight="1">
      <c r="C91" s="4" t="s">
        <v>79</v>
      </c>
      <c r="D91" s="4">
        <v>33.647933498397201</v>
      </c>
      <c r="E91" s="4"/>
      <c r="F91" s="4"/>
      <c r="G91" s="4">
        <v>28.352285780177201</v>
      </c>
      <c r="H91" s="4"/>
      <c r="K91" s="10">
        <v>31.297841177710598</v>
      </c>
      <c r="L91" s="10"/>
    </row>
    <row r="92" spans="1:28" ht="13.5" customHeight="1">
      <c r="D92" s="4">
        <v>33.729925005153198</v>
      </c>
      <c r="E92" s="4"/>
      <c r="F92" s="4"/>
      <c r="G92" s="4">
        <v>28.335024931671398</v>
      </c>
      <c r="H92" s="4"/>
      <c r="K92" s="10">
        <v>30.757263104383998</v>
      </c>
      <c r="L92" s="10"/>
    </row>
    <row r="93" spans="1:28" ht="13.5" customHeight="1">
      <c r="B93" s="57"/>
      <c r="D93" s="4">
        <v>34.100023109065198</v>
      </c>
      <c r="E93" s="4">
        <f>AVERAGE(D91:D93)</f>
        <v>33.825960537538528</v>
      </c>
      <c r="F93" s="4"/>
      <c r="G93" s="4">
        <v>28.158928308241101</v>
      </c>
      <c r="H93" s="4">
        <f>AVERAGE(G91:G93)</f>
        <v>28.282079673363231</v>
      </c>
      <c r="K93" s="10">
        <v>31.415511277475101</v>
      </c>
      <c r="L93" s="10">
        <f>AVERAGE(K91:K93)</f>
        <v>31.156871853189898</v>
      </c>
      <c r="P93" s="65"/>
      <c r="Q93" s="25"/>
      <c r="R93" s="25"/>
      <c r="S93" s="25"/>
    </row>
    <row r="94" spans="1:28" ht="13.5" customHeight="1">
      <c r="P94" s="65"/>
      <c r="Q94" s="25"/>
      <c r="R94" s="25"/>
      <c r="S94" s="25"/>
    </row>
    <row r="95" spans="1:28" ht="13.5" customHeight="1">
      <c r="P95" s="65"/>
      <c r="Q95" s="25"/>
      <c r="R95" s="25"/>
      <c r="S95" s="25"/>
    </row>
    <row r="96" spans="1:28" ht="13.5" customHeight="1">
      <c r="P96" s="65"/>
      <c r="Q96" s="25"/>
      <c r="R96" s="21"/>
      <c r="S96" s="25"/>
    </row>
    <row r="97" spans="1:20" ht="13.5" customHeight="1">
      <c r="D97" s="4" t="s">
        <v>3</v>
      </c>
      <c r="E97" s="4"/>
      <c r="F97" s="4"/>
      <c r="G97" s="4" t="s">
        <v>26</v>
      </c>
      <c r="H97" s="4"/>
      <c r="I97" s="4"/>
      <c r="J97" s="4"/>
      <c r="K97" s="4" t="s">
        <v>104</v>
      </c>
      <c r="P97" s="65"/>
      <c r="Q97" s="25"/>
      <c r="R97" s="25"/>
      <c r="S97" s="25"/>
    </row>
    <row r="98" spans="1:20" ht="13.5" customHeight="1">
      <c r="C98" s="4" t="s">
        <v>93</v>
      </c>
      <c r="D98" s="4">
        <v>33.728014220934597</v>
      </c>
      <c r="E98" s="4"/>
      <c r="F98" s="4"/>
      <c r="G98" s="4">
        <v>32.181786957807503</v>
      </c>
      <c r="H98" s="4"/>
      <c r="I98" s="4"/>
      <c r="J98" s="4" t="s">
        <v>96</v>
      </c>
      <c r="K98" s="4">
        <v>31.3600848339204</v>
      </c>
      <c r="L98" s="4"/>
      <c r="M98" s="4" t="s">
        <v>0</v>
      </c>
    </row>
    <row r="99" spans="1:20" ht="13.5" customHeight="1">
      <c r="C99" s="4"/>
      <c r="D99" s="4">
        <v>33.387035297580397</v>
      </c>
      <c r="E99" s="4"/>
      <c r="F99" s="4"/>
      <c r="G99" s="4">
        <v>32.234219388627601</v>
      </c>
      <c r="H99" s="4"/>
      <c r="I99" s="4"/>
      <c r="J99" s="4" t="s">
        <v>0</v>
      </c>
      <c r="K99" s="4">
        <v>31.200930871677201</v>
      </c>
      <c r="L99" s="4"/>
      <c r="M99" s="4" t="s">
        <v>0</v>
      </c>
    </row>
    <row r="100" spans="1:20" ht="13.5" customHeight="1">
      <c r="A100" s="26" t="s">
        <v>102</v>
      </c>
      <c r="C100" s="4"/>
      <c r="D100" s="4">
        <v>33.5453713516413</v>
      </c>
      <c r="E100" s="4">
        <f>AVERAGE(D98:D100)</f>
        <v>33.553473623385429</v>
      </c>
      <c r="F100" s="4">
        <f>E100-E103</f>
        <v>-1.5121360465067681</v>
      </c>
      <c r="G100" s="4">
        <v>31.576318507364601</v>
      </c>
      <c r="H100" s="4">
        <f>AVERAGE(G98:G100)</f>
        <v>31.997441617933234</v>
      </c>
      <c r="I100" s="4">
        <f>H100-H103</f>
        <v>3.2564357242962672</v>
      </c>
      <c r="J100" s="4" t="s">
        <v>0</v>
      </c>
      <c r="K100" s="4">
        <v>31.2804977359398</v>
      </c>
      <c r="L100" s="4">
        <f>AVERAGE(K98:K100)</f>
        <v>31.280504480512466</v>
      </c>
      <c r="M100" s="4"/>
    </row>
    <row r="101" spans="1:20" ht="13.5" customHeight="1">
      <c r="C101" s="4" t="s">
        <v>94</v>
      </c>
      <c r="D101" s="4">
        <v>34.284992852567001</v>
      </c>
      <c r="E101" s="4"/>
      <c r="F101" s="4">
        <f>2^-F100</f>
        <v>2.8523203965803661</v>
      </c>
      <c r="G101" s="4">
        <v>28.6955607847799</v>
      </c>
      <c r="H101" s="4"/>
      <c r="I101" s="4">
        <f>2^-I100</f>
        <v>0.10464420141200824</v>
      </c>
      <c r="J101" s="4" t="s">
        <v>97</v>
      </c>
      <c r="K101" s="4">
        <v>33.575026120343502</v>
      </c>
      <c r="L101" s="4"/>
      <c r="M101" s="4">
        <f>L100-L103</f>
        <v>-2.3278277285209334</v>
      </c>
    </row>
    <row r="102" spans="1:20" ht="13.5" customHeight="1">
      <c r="C102" s="4"/>
      <c r="D102" s="4">
        <v>35.091243401484903</v>
      </c>
      <c r="E102" s="4"/>
      <c r="F102" s="4"/>
      <c r="G102" s="4">
        <v>28.9417019635994</v>
      </c>
      <c r="H102" s="4"/>
      <c r="I102" s="4"/>
      <c r="J102" s="4" t="s">
        <v>0</v>
      </c>
      <c r="K102" s="4"/>
      <c r="L102" s="4"/>
      <c r="M102" s="4">
        <f>2^-M101</f>
        <v>5.0204884353728652</v>
      </c>
    </row>
    <row r="103" spans="1:20" ht="13.5" customHeight="1">
      <c r="C103" s="4"/>
      <c r="D103" s="4">
        <v>35.039975938299499</v>
      </c>
      <c r="E103" s="4">
        <f>AVERAGE(D102:D103)</f>
        <v>35.065609669892197</v>
      </c>
      <c r="F103" s="4"/>
      <c r="G103" s="4">
        <v>28.5857549325316</v>
      </c>
      <c r="H103" s="4">
        <f>AVERAGE(G101:G103)</f>
        <v>28.741005893636967</v>
      </c>
      <c r="I103" s="4"/>
      <c r="J103" s="4" t="s">
        <v>0</v>
      </c>
      <c r="K103" s="4">
        <v>33.641638297723297</v>
      </c>
      <c r="L103" s="4">
        <f>AVERAGE(K101:K103)</f>
        <v>33.608332209033399</v>
      </c>
      <c r="M103" s="4" t="s">
        <v>0</v>
      </c>
    </row>
    <row r="104" spans="1:20" ht="13.5" customHeight="1">
      <c r="C104" s="4" t="s">
        <v>95</v>
      </c>
      <c r="D104" s="4">
        <v>35.669999537678102</v>
      </c>
      <c r="E104" s="4"/>
      <c r="F104" s="4"/>
      <c r="G104" s="4">
        <v>27.4439184983557</v>
      </c>
      <c r="H104" s="4"/>
      <c r="I104" s="4"/>
      <c r="J104" s="4" t="s">
        <v>98</v>
      </c>
      <c r="K104" s="4">
        <v>29.656743505595799</v>
      </c>
      <c r="L104" s="4"/>
      <c r="M104" s="4" t="s">
        <v>0</v>
      </c>
    </row>
    <row r="105" spans="1:20" ht="13.5" customHeight="1">
      <c r="B105" s="57"/>
      <c r="C105" s="4"/>
      <c r="D105" s="4">
        <v>35.564136864958897</v>
      </c>
      <c r="E105" s="4"/>
      <c r="F105" s="4"/>
      <c r="G105" s="4">
        <v>27.6023720020907</v>
      </c>
      <c r="H105" s="4"/>
      <c r="I105" s="4"/>
      <c r="J105" s="4" t="s">
        <v>0</v>
      </c>
      <c r="K105" s="4">
        <v>29.491391641857799</v>
      </c>
      <c r="L105" s="4"/>
      <c r="M105" s="4" t="s">
        <v>0</v>
      </c>
    </row>
    <row r="106" spans="1:20" ht="13.5" customHeight="1">
      <c r="C106" s="4"/>
      <c r="D106" s="4">
        <v>35.010895150479698</v>
      </c>
      <c r="E106" s="4">
        <f>AVERAGE(D104:D106)</f>
        <v>35.415010517705568</v>
      </c>
      <c r="F106" s="4"/>
      <c r="G106" s="4">
        <v>27.565610812388801</v>
      </c>
      <c r="H106" s="4">
        <f>AVERAGE(G104:G106)</f>
        <v>27.537300437611734</v>
      </c>
      <c r="I106" s="4"/>
      <c r="J106" s="4" t="s">
        <v>0</v>
      </c>
      <c r="K106" s="4">
        <v>29.240190305340899</v>
      </c>
      <c r="L106" s="4">
        <f>AVERAGE(K104:K106)</f>
        <v>29.462775150931503</v>
      </c>
      <c r="M106" s="4" t="s">
        <v>0</v>
      </c>
    </row>
    <row r="107" spans="1:20" ht="13.5" customHeight="1">
      <c r="M107" s="4" t="s">
        <v>0</v>
      </c>
    </row>
    <row r="108" spans="1:20" ht="13.5" customHeight="1">
      <c r="J108" s="10"/>
      <c r="K108" s="10"/>
    </row>
    <row r="109" spans="1:20" ht="13.5" customHeight="1">
      <c r="D109" s="4" t="s">
        <v>3</v>
      </c>
      <c r="E109" s="4"/>
      <c r="F109" s="4"/>
      <c r="G109" s="4" t="s">
        <v>26</v>
      </c>
      <c r="H109" s="4"/>
      <c r="I109" s="4"/>
      <c r="J109" s="4"/>
      <c r="K109" s="4" t="s">
        <v>104</v>
      </c>
    </row>
    <row r="110" spans="1:20" ht="13.5" customHeight="1">
      <c r="C110" s="4" t="s">
        <v>93</v>
      </c>
      <c r="D110" s="10">
        <v>30.2805949919711</v>
      </c>
      <c r="E110" s="10"/>
      <c r="F110" s="10"/>
      <c r="G110" s="10">
        <v>31.193228271717</v>
      </c>
      <c r="H110" s="10"/>
      <c r="I110" s="10"/>
      <c r="J110" s="10"/>
      <c r="K110" s="10">
        <v>34.587771654882303</v>
      </c>
      <c r="L110" s="10"/>
    </row>
    <row r="111" spans="1:20" ht="13.5" customHeight="1">
      <c r="C111" s="4"/>
      <c r="D111" s="10">
        <v>30.156948307228902</v>
      </c>
      <c r="E111" s="10"/>
      <c r="F111" s="10"/>
      <c r="G111" s="10">
        <v>31.473988170151699</v>
      </c>
      <c r="H111" s="10"/>
      <c r="I111" s="10"/>
      <c r="J111" s="10"/>
      <c r="K111" s="10">
        <v>37.6307601495756</v>
      </c>
      <c r="L111" s="10"/>
    </row>
    <row r="112" spans="1:20" ht="13.5" customHeight="1">
      <c r="C112" s="4"/>
      <c r="D112" s="10">
        <v>30.000245621913599</v>
      </c>
      <c r="E112" s="10">
        <f>AVERAGE(D110:D112)</f>
        <v>30.145929640371197</v>
      </c>
      <c r="F112" s="10">
        <f>E112-E115</f>
        <v>-2.0329317557903401</v>
      </c>
      <c r="G112" s="10">
        <v>31.075483377784799</v>
      </c>
      <c r="H112" s="10">
        <f>AVERAGE(G110:G112)</f>
        <v>31.247566606551164</v>
      </c>
      <c r="I112" s="10">
        <f>H112-H115</f>
        <v>0.14949161438386227</v>
      </c>
      <c r="J112" s="10"/>
      <c r="K112" s="10">
        <v>35.225055308258398</v>
      </c>
      <c r="L112" s="10">
        <f>AVERAGE(K110,K112)</f>
        <v>34.906413481570354</v>
      </c>
      <c r="M112" s="10">
        <f>L112-L115</f>
        <v>-1.5969416037284461</v>
      </c>
      <c r="N112" s="10"/>
      <c r="O112" s="58"/>
      <c r="P112" s="10"/>
      <c r="Q112" s="10"/>
      <c r="R112" s="10"/>
      <c r="S112" s="10"/>
      <c r="T112" s="10"/>
    </row>
    <row r="113" spans="3:20" ht="13.5" customHeight="1">
      <c r="C113" s="4" t="s">
        <v>111</v>
      </c>
      <c r="D113" s="10">
        <v>32.1323676880017</v>
      </c>
      <c r="E113" s="10"/>
      <c r="F113" s="10">
        <f>2^-F112</f>
        <v>4.0923562924773629</v>
      </c>
      <c r="G113" s="10">
        <v>31.069205323370699</v>
      </c>
      <c r="H113" s="10"/>
      <c r="I113" s="10">
        <f>2^-I112</f>
        <v>0.90156810667061704</v>
      </c>
      <c r="J113" s="10"/>
      <c r="K113" s="10">
        <v>36.2411119278798</v>
      </c>
      <c r="L113" s="10"/>
      <c r="M113" s="10">
        <f>2^-M112</f>
        <v>3.0250135479781846</v>
      </c>
      <c r="N113" s="10"/>
      <c r="O113" s="58"/>
      <c r="P113" s="10"/>
      <c r="Q113" s="10"/>
      <c r="R113" s="10"/>
      <c r="S113" s="10"/>
      <c r="T113" s="10"/>
    </row>
    <row r="114" spans="3:20" ht="13.5" customHeight="1">
      <c r="C114" s="4"/>
      <c r="D114" s="10">
        <v>32.0638702859532</v>
      </c>
      <c r="E114" s="10"/>
      <c r="F114" s="10"/>
      <c r="G114" s="10">
        <v>31.416567498992801</v>
      </c>
      <c r="H114" s="10"/>
      <c r="I114" s="10"/>
      <c r="K114" s="10">
        <v>38.482572159797201</v>
      </c>
    </row>
    <row r="115" spans="3:20" ht="13.5" customHeight="1">
      <c r="C115" s="4"/>
      <c r="D115" s="10">
        <v>32.340346214529703</v>
      </c>
      <c r="E115" s="10">
        <f>AVERAGE(D113:D115)</f>
        <v>32.178861396161537</v>
      </c>
      <c r="F115" s="10"/>
      <c r="G115" s="10">
        <v>30.808452154138401</v>
      </c>
      <c r="H115" s="10">
        <f>AVERAGE(G113:G115)</f>
        <v>31.098074992167302</v>
      </c>
      <c r="I115" s="10"/>
      <c r="K115" s="10">
        <v>36.7655982427178</v>
      </c>
      <c r="L115" s="10">
        <f>AVERAGE(K113,K115)</f>
        <v>36.5033550852988</v>
      </c>
    </row>
    <row r="116" spans="3:20" ht="13.5" customHeight="1">
      <c r="C116" s="4" t="s">
        <v>95</v>
      </c>
      <c r="D116" s="10">
        <v>31.284657950624901</v>
      </c>
      <c r="E116" s="10"/>
      <c r="F116" s="10"/>
      <c r="G116" s="10">
        <v>23.942191918825198</v>
      </c>
      <c r="H116" s="10"/>
      <c r="I116" s="10"/>
      <c r="K116" s="10">
        <v>26.0746630612595</v>
      </c>
    </row>
    <row r="117" spans="3:20" ht="13.5" customHeight="1">
      <c r="D117" s="10">
        <v>30.599621205095399</v>
      </c>
      <c r="E117" s="10"/>
      <c r="F117" s="10"/>
      <c r="G117" s="10">
        <v>24.007473833616899</v>
      </c>
      <c r="H117" s="10"/>
      <c r="I117" s="10"/>
      <c r="K117" s="10">
        <v>26.030788086345598</v>
      </c>
    </row>
    <row r="118" spans="3:20" ht="13.5" customHeight="1">
      <c r="D118" s="10">
        <v>29.955894223066799</v>
      </c>
      <c r="E118" s="10">
        <f>AVERAGE(D116:D118)</f>
        <v>30.613391126262368</v>
      </c>
      <c r="F118" s="10"/>
      <c r="G118" s="10">
        <v>23.864075188572301</v>
      </c>
      <c r="H118" s="10">
        <f>AVERAGE(G116:G118)</f>
        <v>23.937913647004802</v>
      </c>
      <c r="I118" s="10"/>
      <c r="K118" s="10">
        <v>26.048863464782801</v>
      </c>
      <c r="L118" s="10">
        <f>AVERAGE(K116:K118)</f>
        <v>26.051438204129298</v>
      </c>
    </row>
    <row r="119" spans="3:20" ht="13.5" customHeight="1"/>
    <row r="120" spans="3:20" ht="13.5" customHeight="1"/>
    <row r="121" spans="3:20" ht="13.5" customHeight="1">
      <c r="F121" s="4">
        <v>2.9096835680543482</v>
      </c>
      <c r="M121" s="26">
        <v>3.3985425974178542</v>
      </c>
    </row>
    <row r="122" spans="3:20" ht="13.5" customHeight="1">
      <c r="F122" s="4">
        <v>2.8523203965803661</v>
      </c>
      <c r="I122" s="4">
        <v>0.18230296493186238</v>
      </c>
      <c r="M122" s="4">
        <v>5.0204884353728652</v>
      </c>
    </row>
    <row r="123" spans="3:20" ht="13.5" customHeight="1">
      <c r="F123" s="10">
        <v>4.0923562924773629</v>
      </c>
      <c r="I123" s="4">
        <v>0.10464420141200824</v>
      </c>
      <c r="M123" s="26">
        <v>3.0250135479781846</v>
      </c>
    </row>
    <row r="124" spans="3:20" ht="13.5" customHeight="1">
      <c r="I124" s="10">
        <f>2^-I123</f>
        <v>0.93003428011943701</v>
      </c>
    </row>
    <row r="125" spans="3:20" ht="13.5" customHeight="1"/>
    <row r="126" spans="3:20" ht="13.5" customHeight="1"/>
    <row r="127" spans="3:20" ht="13.5" customHeight="1"/>
    <row r="128" spans="3:20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</sheetData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1001"/>
  <sheetViews>
    <sheetView topLeftCell="A25" zoomScale="50" zoomScaleNormal="50" workbookViewId="0">
      <selection activeCell="AB14" sqref="AB14"/>
    </sheetView>
  </sheetViews>
  <sheetFormatPr defaultColWidth="14.453125" defaultRowHeight="15" customHeight="1"/>
  <cols>
    <col min="1" max="1" width="8.7265625" style="15" customWidth="1"/>
    <col min="2" max="2" width="16.1796875" style="15" customWidth="1"/>
    <col min="3" max="4" width="8.7265625" style="15" customWidth="1"/>
    <col min="5" max="5" width="18.453125" style="15" customWidth="1"/>
    <col min="6" max="7" width="8.7265625" style="15" customWidth="1"/>
    <col min="8" max="8" width="18.453125" style="15" customWidth="1"/>
    <col min="9" max="9" width="12.7265625" style="15" customWidth="1"/>
    <col min="10" max="10" width="8.7265625" style="15" customWidth="1"/>
    <col min="11" max="11" width="20.08984375" style="15" customWidth="1"/>
    <col min="12" max="13" width="8.7265625" style="15" customWidth="1"/>
    <col min="14" max="14" width="20.08984375" style="23" customWidth="1"/>
    <col min="15" max="16" width="8.7265625" style="15" customWidth="1"/>
    <col min="17" max="17" width="20.08984375" style="15" customWidth="1"/>
    <col min="18" max="18" width="27.26953125" style="15" customWidth="1"/>
    <col min="19" max="19" width="8.7265625" style="15" customWidth="1"/>
    <col min="20" max="20" width="29.453125" style="15" customWidth="1"/>
    <col min="21" max="21" width="24" style="15" customWidth="1"/>
    <col min="22" max="22" width="8.7265625" style="15" customWidth="1"/>
    <col min="23" max="23" width="27.26953125" style="15" customWidth="1"/>
    <col min="24" max="24" width="8.7265625" style="15" customWidth="1"/>
    <col min="25" max="25" width="22.7265625" style="15" customWidth="1"/>
    <col min="26" max="30" width="8.7265625" style="15" customWidth="1"/>
    <col min="31" max="16384" width="14.453125" style="15"/>
  </cols>
  <sheetData>
    <row r="1" spans="1:30" ht="14.25" customHeight="1">
      <c r="A1" s="14"/>
      <c r="B1" s="14"/>
      <c r="C1" s="14" t="s">
        <v>28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49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</row>
    <row r="2" spans="1:30" ht="14.25" customHeight="1">
      <c r="A2" s="16"/>
      <c r="B2" s="16"/>
      <c r="C2" s="16" t="s">
        <v>41</v>
      </c>
      <c r="D2" s="16"/>
      <c r="E2" s="16"/>
      <c r="F2" s="16" t="s">
        <v>4</v>
      </c>
      <c r="G2" s="16"/>
      <c r="H2" s="16"/>
      <c r="I2" s="16" t="s">
        <v>42</v>
      </c>
      <c r="J2" s="16"/>
      <c r="K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</row>
    <row r="3" spans="1:30" ht="14.25" customHeight="1">
      <c r="A3" s="1"/>
      <c r="B3" s="1" t="s">
        <v>43</v>
      </c>
      <c r="C3" s="1">
        <v>29.195016429999999</v>
      </c>
      <c r="D3" s="1"/>
      <c r="E3" s="1"/>
      <c r="F3" s="1">
        <v>32.466805870000002</v>
      </c>
      <c r="G3" s="1"/>
      <c r="H3" s="1"/>
      <c r="I3" s="1">
        <v>32.907759910000003</v>
      </c>
      <c r="J3" s="1"/>
      <c r="K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4.25" customHeight="1">
      <c r="A4" s="1"/>
      <c r="B4" s="1"/>
      <c r="C4" s="1">
        <v>29.272501420000001</v>
      </c>
      <c r="D4" s="1"/>
      <c r="E4" s="1"/>
      <c r="F4" s="1">
        <v>34.17921398</v>
      </c>
      <c r="G4" s="1"/>
      <c r="H4" s="1"/>
      <c r="I4" s="1">
        <v>34.200754269999997</v>
      </c>
      <c r="J4" s="1"/>
      <c r="K4" s="1"/>
      <c r="Q4" s="48"/>
      <c r="R4" s="22"/>
      <c r="S4" s="24"/>
      <c r="T4" s="24"/>
      <c r="U4" s="22"/>
      <c r="V4" s="24"/>
      <c r="W4" s="24"/>
      <c r="Z4" s="1"/>
      <c r="AA4" s="1"/>
      <c r="AB4" s="1"/>
      <c r="AC4" s="1"/>
      <c r="AD4" s="1"/>
    </row>
    <row r="5" spans="1:30" ht="14.25" customHeight="1">
      <c r="A5" s="1" t="s">
        <v>44</v>
      </c>
      <c r="B5" s="1"/>
      <c r="C5" s="1">
        <v>29.125127920000001</v>
      </c>
      <c r="D5" s="1">
        <f>AVERAGE(C3:C4,C5)</f>
        <v>29.19754859</v>
      </c>
      <c r="E5" s="1"/>
      <c r="F5" s="1">
        <v>32.051001489999997</v>
      </c>
      <c r="G5" s="1">
        <f>AVERAGE(F3:F4,F5)</f>
        <v>32.899007113333333</v>
      </c>
      <c r="H5" s="1"/>
      <c r="I5" s="1">
        <v>30.428680589999999</v>
      </c>
      <c r="J5" s="1">
        <f>AVERAGE(I3:I5)</f>
        <v>32.512398256666664</v>
      </c>
      <c r="K5" s="1"/>
      <c r="Q5" s="24"/>
      <c r="R5" s="22"/>
      <c r="S5" s="24"/>
      <c r="T5" s="24"/>
      <c r="U5" s="22"/>
      <c r="V5" s="24"/>
      <c r="W5" s="24"/>
      <c r="Z5" s="1"/>
      <c r="AA5" s="1"/>
      <c r="AB5" s="1"/>
      <c r="AC5" s="1"/>
      <c r="AD5" s="1"/>
    </row>
    <row r="6" spans="1:30" ht="14.25" customHeight="1">
      <c r="A6" s="1"/>
      <c r="B6" s="1" t="s">
        <v>45</v>
      </c>
      <c r="C6" s="1">
        <v>32.934912099999998</v>
      </c>
      <c r="D6" s="1"/>
      <c r="E6" s="1"/>
      <c r="F6" s="1">
        <v>33.230342299999997</v>
      </c>
      <c r="G6" s="1"/>
      <c r="H6" s="1"/>
      <c r="I6" s="1">
        <v>33.285181909999999</v>
      </c>
      <c r="J6" s="1"/>
      <c r="K6" s="1"/>
      <c r="Q6" s="24"/>
      <c r="R6" s="22"/>
      <c r="S6" s="22"/>
      <c r="T6" s="44"/>
      <c r="U6" s="22"/>
      <c r="V6" s="22"/>
      <c r="W6" s="44"/>
      <c r="Z6" s="1"/>
      <c r="AA6" s="1"/>
      <c r="AB6" s="1"/>
      <c r="AC6" s="1"/>
      <c r="AD6" s="1"/>
    </row>
    <row r="7" spans="1:30" ht="14.25" customHeight="1">
      <c r="A7" s="1"/>
      <c r="B7" s="1"/>
      <c r="C7" s="1">
        <v>32.117908470000003</v>
      </c>
      <c r="D7" s="1"/>
      <c r="E7" s="1"/>
      <c r="F7" s="1">
        <v>32.477426299999998</v>
      </c>
      <c r="G7" s="1"/>
      <c r="H7" s="1"/>
      <c r="I7" s="1">
        <v>33.654660069999998</v>
      </c>
      <c r="J7" s="1"/>
      <c r="K7" s="1"/>
      <c r="Q7" s="24"/>
      <c r="R7" s="22"/>
      <c r="S7" s="24"/>
      <c r="T7" s="44"/>
      <c r="U7" s="22"/>
      <c r="V7" s="24"/>
      <c r="W7" s="44"/>
      <c r="Z7" s="1"/>
      <c r="AA7" s="1"/>
      <c r="AB7" s="1"/>
      <c r="AC7" s="1"/>
      <c r="AD7" s="1"/>
    </row>
    <row r="8" spans="1:30" ht="14.25" customHeight="1">
      <c r="A8" s="1"/>
      <c r="B8" s="1"/>
      <c r="C8" s="1">
        <v>33.164995779999998</v>
      </c>
      <c r="D8" s="1">
        <f>AVERAGE(C6,C8)</f>
        <v>33.049953939999995</v>
      </c>
      <c r="E8" s="1"/>
      <c r="F8" s="1">
        <v>32.202408329999997</v>
      </c>
      <c r="G8" s="1">
        <f>AVERAGE(F6:F7,F8)</f>
        <v>32.636725643333328</v>
      </c>
      <c r="H8" s="1"/>
      <c r="I8" s="1">
        <v>34.988471740000001</v>
      </c>
      <c r="J8" s="1">
        <f>AVERAGE(I6:I8)</f>
        <v>33.976104573333338</v>
      </c>
      <c r="K8" s="1"/>
      <c r="Q8" s="24"/>
      <c r="R8" s="22"/>
      <c r="S8" s="24"/>
      <c r="T8" s="24"/>
      <c r="U8" s="22"/>
      <c r="V8" s="24"/>
      <c r="W8" s="24"/>
      <c r="Z8" s="1"/>
      <c r="AA8" s="1"/>
      <c r="AB8" s="1"/>
      <c r="AC8" s="1"/>
      <c r="AD8" s="1"/>
    </row>
    <row r="9" spans="1:30" ht="14.25" customHeight="1">
      <c r="A9" s="1"/>
      <c r="B9" s="1" t="s">
        <v>46</v>
      </c>
      <c r="C9" s="1">
        <v>30.058313609999999</v>
      </c>
      <c r="D9" s="1"/>
      <c r="E9" s="1"/>
      <c r="F9" s="1">
        <v>31.82091024</v>
      </c>
      <c r="G9" s="1"/>
      <c r="H9" s="1"/>
      <c r="I9" s="1">
        <v>31.365256609999999</v>
      </c>
      <c r="J9" s="1"/>
      <c r="K9" s="1"/>
      <c r="Q9" s="24"/>
      <c r="R9" s="22"/>
      <c r="S9" s="22"/>
      <c r="T9" s="24"/>
      <c r="U9" s="22"/>
      <c r="V9" s="22"/>
      <c r="W9" s="24"/>
      <c r="Z9" s="1"/>
      <c r="AA9" s="1"/>
      <c r="AB9" s="1"/>
      <c r="AC9" s="1"/>
      <c r="AD9" s="1"/>
    </row>
    <row r="10" spans="1:30" ht="14.25" customHeight="1">
      <c r="A10" s="1"/>
      <c r="B10" s="1"/>
      <c r="C10" s="1">
        <v>29.889485140000001</v>
      </c>
      <c r="D10" s="1"/>
      <c r="E10" s="1">
        <f>2^-E11</f>
        <v>7.4989130215533395</v>
      </c>
      <c r="F10" s="1">
        <v>32.81232765</v>
      </c>
      <c r="G10" s="1"/>
      <c r="H10" s="1">
        <f>2^-H11</f>
        <v>1.0983168997547033</v>
      </c>
      <c r="I10" s="1">
        <v>32.020037870000003</v>
      </c>
      <c r="J10" s="1"/>
      <c r="K10" s="1">
        <f>2^-K11</f>
        <v>3.1014182767767222</v>
      </c>
      <c r="Q10" s="28"/>
      <c r="R10" s="28"/>
      <c r="S10" s="28"/>
      <c r="T10" s="28"/>
      <c r="U10" s="26"/>
      <c r="V10" s="26"/>
      <c r="W10" s="26"/>
      <c r="Z10" s="1"/>
      <c r="AA10" s="1"/>
      <c r="AB10" s="1"/>
      <c r="AC10" s="1"/>
      <c r="AD10" s="1"/>
    </row>
    <row r="11" spans="1:30" ht="14.25" customHeight="1">
      <c r="A11" s="1"/>
      <c r="B11" s="1"/>
      <c r="C11" s="1">
        <v>30.4820186</v>
      </c>
      <c r="D11" s="1">
        <f>AVERAGE(C9:C10,C11)</f>
        <v>30.143272450000001</v>
      </c>
      <c r="E11" s="1">
        <f>D11-D8</f>
        <v>-2.9066814899999933</v>
      </c>
      <c r="F11" s="1">
        <v>33.181952289999998</v>
      </c>
      <c r="G11" s="1">
        <f>AVERAGE(F9,F11)</f>
        <v>32.501431265000001</v>
      </c>
      <c r="H11" s="1">
        <f>G11-G8</f>
        <v>-0.13529437833332736</v>
      </c>
      <c r="I11" s="1">
        <v>33.644234910000002</v>
      </c>
      <c r="J11" s="1">
        <f>AVERAGE(I9:I11)</f>
        <v>32.343176463333329</v>
      </c>
      <c r="K11" s="1">
        <f>J11-J8</f>
        <v>-1.6329281100000088</v>
      </c>
      <c r="Q11" s="24"/>
      <c r="R11" s="22"/>
      <c r="S11" s="24"/>
      <c r="T11" s="44"/>
      <c r="U11" s="22"/>
      <c r="V11" s="24"/>
      <c r="W11" s="44"/>
      <c r="Z11" s="1"/>
      <c r="AA11" s="1"/>
      <c r="AB11" s="1"/>
      <c r="AC11" s="1"/>
      <c r="AD11" s="1"/>
    </row>
    <row r="12" spans="1:30" ht="14.25" customHeight="1">
      <c r="A12" s="1"/>
      <c r="B12" s="1"/>
      <c r="C12" s="1"/>
      <c r="D12" s="1"/>
      <c r="E12" s="1"/>
      <c r="F12" s="1"/>
      <c r="G12" s="1"/>
      <c r="H12" s="1"/>
      <c r="I12" s="1"/>
      <c r="J12" s="26"/>
      <c r="K12" s="26"/>
      <c r="L12" s="28"/>
      <c r="Q12" s="24"/>
      <c r="R12" s="22"/>
      <c r="S12" s="24"/>
      <c r="T12" s="24"/>
      <c r="U12" s="22"/>
      <c r="V12" s="24"/>
      <c r="W12" s="24"/>
      <c r="Z12" s="1"/>
      <c r="AA12" s="1"/>
      <c r="AB12" s="1"/>
      <c r="AC12" s="1"/>
      <c r="AD12" s="1"/>
    </row>
    <row r="13" spans="1:30" ht="14.25" customHeight="1">
      <c r="A13" s="1"/>
      <c r="B13" s="1"/>
      <c r="C13" s="16" t="s">
        <v>41</v>
      </c>
      <c r="D13" s="16"/>
      <c r="E13" s="16"/>
      <c r="F13" s="16" t="s">
        <v>4</v>
      </c>
      <c r="G13" s="16"/>
      <c r="H13" s="16"/>
      <c r="I13" s="16" t="s">
        <v>42</v>
      </c>
      <c r="Q13" s="24"/>
      <c r="R13" s="22"/>
      <c r="S13" s="22"/>
      <c r="T13" s="44"/>
      <c r="U13" s="22"/>
      <c r="V13" s="22"/>
      <c r="W13" s="44"/>
      <c r="Z13" s="1"/>
      <c r="AA13" s="1"/>
      <c r="AB13" s="1"/>
      <c r="AC13" s="1"/>
      <c r="AD13" s="1"/>
    </row>
    <row r="14" spans="1:30" ht="14.25" customHeight="1">
      <c r="A14" s="1" t="s">
        <v>44</v>
      </c>
      <c r="B14" s="1" t="s">
        <v>43</v>
      </c>
      <c r="C14" s="1"/>
      <c r="D14" s="1"/>
      <c r="E14" s="3"/>
      <c r="F14" s="1">
        <v>31.244312140000002</v>
      </c>
      <c r="G14" s="1"/>
      <c r="H14" s="1"/>
      <c r="I14" s="1">
        <v>31.70080257</v>
      </c>
      <c r="J14" s="1"/>
      <c r="K14" s="1"/>
      <c r="Q14" s="24"/>
      <c r="R14" s="22"/>
      <c r="S14" s="24"/>
      <c r="T14" s="44"/>
      <c r="U14" s="22"/>
      <c r="V14" s="24"/>
      <c r="W14" s="44"/>
      <c r="Z14" s="1"/>
      <c r="AA14" s="1"/>
      <c r="AB14" s="1"/>
      <c r="AC14" s="1"/>
      <c r="AD14" s="1"/>
    </row>
    <row r="15" spans="1:30" ht="14.25" customHeight="1">
      <c r="A15" s="1"/>
      <c r="B15" s="1"/>
      <c r="C15" s="3">
        <v>34.656891401530402</v>
      </c>
      <c r="D15" s="1"/>
      <c r="E15" s="3"/>
      <c r="F15" s="1">
        <v>31.766662490000002</v>
      </c>
      <c r="G15" s="1"/>
      <c r="H15" s="1"/>
      <c r="I15" s="1">
        <v>33.133683429999998</v>
      </c>
      <c r="J15" s="1"/>
      <c r="K15" s="1"/>
      <c r="Q15" s="24"/>
      <c r="R15" s="22"/>
      <c r="S15" s="24"/>
      <c r="T15" s="24"/>
      <c r="U15" s="22"/>
      <c r="V15" s="24"/>
      <c r="W15" s="24"/>
      <c r="Z15" s="1"/>
      <c r="AA15" s="1"/>
      <c r="AB15" s="1"/>
      <c r="AC15" s="1"/>
      <c r="AD15" s="1"/>
    </row>
    <row r="16" spans="1:30" ht="14.25" customHeight="1">
      <c r="A16" s="1"/>
      <c r="B16" s="1"/>
      <c r="C16" s="3">
        <v>34.892602877594904</v>
      </c>
      <c r="D16" s="3">
        <f>AVERAGE(C15:C16)</f>
        <v>34.774747139562649</v>
      </c>
      <c r="E16" s="3"/>
      <c r="F16" s="1">
        <v>29.785063229999999</v>
      </c>
      <c r="G16" s="1">
        <f>AVERAGE(F14:F15,F16)</f>
        <v>30.932012620000005</v>
      </c>
      <c r="H16" s="1"/>
      <c r="I16" s="1">
        <v>32.008451719999996</v>
      </c>
      <c r="J16" s="1">
        <f>AVERAGE(I14:I15,I16)</f>
        <v>32.280979240000001</v>
      </c>
      <c r="K16" s="1"/>
      <c r="Q16" s="24"/>
      <c r="R16" s="22"/>
      <c r="S16" s="22"/>
      <c r="T16" s="24"/>
      <c r="U16" s="22"/>
      <c r="V16" s="22"/>
      <c r="W16" s="24"/>
      <c r="Z16" s="1"/>
      <c r="AA16" s="1"/>
      <c r="AB16" s="1"/>
      <c r="AC16" s="1"/>
      <c r="AD16" s="1"/>
    </row>
    <row r="17" spans="1:30" ht="14.25" customHeight="1">
      <c r="A17" s="1"/>
      <c r="B17" s="1" t="s">
        <v>45</v>
      </c>
      <c r="C17" s="3"/>
      <c r="D17" s="3"/>
      <c r="E17" s="3"/>
      <c r="F17" s="1">
        <v>29.60778822</v>
      </c>
      <c r="G17" s="1"/>
      <c r="H17" s="1"/>
      <c r="I17" s="1">
        <v>33.12061293</v>
      </c>
      <c r="J17" s="1"/>
      <c r="K17" s="1"/>
      <c r="Q17" s="28"/>
      <c r="R17" s="28"/>
      <c r="S17" s="28"/>
      <c r="T17" s="28"/>
      <c r="U17" s="26"/>
      <c r="V17" s="26"/>
      <c r="W17" s="26"/>
      <c r="Z17" s="1"/>
      <c r="AA17" s="1"/>
      <c r="AB17" s="1"/>
      <c r="AC17" s="1"/>
      <c r="AD17" s="1"/>
    </row>
    <row r="18" spans="1:30" ht="14.25" customHeight="1">
      <c r="A18" s="1"/>
      <c r="B18" s="1"/>
      <c r="C18" s="3">
        <v>36.061735207882101</v>
      </c>
      <c r="D18" s="3"/>
      <c r="E18" s="3"/>
      <c r="F18" s="1">
        <v>30.064984549999998</v>
      </c>
      <c r="G18" s="1"/>
      <c r="H18" s="1"/>
      <c r="I18" s="1">
        <v>31.625949089999999</v>
      </c>
      <c r="J18" s="1"/>
      <c r="K18" s="1"/>
      <c r="Q18" s="24"/>
      <c r="R18" s="22"/>
      <c r="S18" s="24"/>
      <c r="T18" s="44"/>
      <c r="U18" s="22"/>
      <c r="V18" s="24"/>
      <c r="W18" s="44"/>
      <c r="Z18" s="1"/>
      <c r="AA18" s="1"/>
      <c r="AB18" s="1"/>
      <c r="AC18" s="1"/>
      <c r="AD18" s="1"/>
    </row>
    <row r="19" spans="1:30" ht="14.25" customHeight="1">
      <c r="A19" s="1"/>
      <c r="B19" s="1"/>
      <c r="C19" s="3">
        <v>36.845580547958903</v>
      </c>
      <c r="D19" s="3">
        <f>AVERAGE(C17:C19)</f>
        <v>36.453657877920506</v>
      </c>
      <c r="E19" s="3"/>
      <c r="F19" s="1">
        <v>30.881492009999999</v>
      </c>
      <c r="G19" s="1">
        <f>AVERAGE(F17:F18,F19)</f>
        <v>30.184754926666667</v>
      </c>
      <c r="H19" s="1"/>
      <c r="I19" s="1">
        <v>32.306644140000003</v>
      </c>
      <c r="J19" s="1">
        <f>AVERAGE(I17:I18,I19)</f>
        <v>32.351068720000001</v>
      </c>
      <c r="K19" s="1"/>
      <c r="Q19" s="24"/>
      <c r="R19" s="22"/>
      <c r="S19" s="24"/>
      <c r="T19" s="24"/>
      <c r="U19" s="22"/>
      <c r="V19" s="24"/>
      <c r="W19" s="24"/>
      <c r="Z19" s="1"/>
      <c r="AA19" s="1"/>
      <c r="AB19" s="1"/>
      <c r="AC19" s="1"/>
      <c r="AD19" s="1"/>
    </row>
    <row r="20" spans="1:30" ht="14.25" customHeight="1">
      <c r="A20" s="1"/>
      <c r="B20" s="1" t="s">
        <v>46</v>
      </c>
      <c r="C20" s="3">
        <v>32.175699782964799</v>
      </c>
      <c r="D20" s="3"/>
      <c r="E20" s="3"/>
      <c r="F20" s="1">
        <v>30.522872750000001</v>
      </c>
      <c r="G20" s="1"/>
      <c r="H20" s="1"/>
      <c r="I20" s="1">
        <v>30.852028109999999</v>
      </c>
      <c r="J20" s="1"/>
      <c r="K20" s="1"/>
      <c r="Q20" s="24"/>
      <c r="R20" s="22"/>
      <c r="S20" s="22"/>
      <c r="T20" s="44"/>
      <c r="U20" s="22"/>
      <c r="V20" s="22"/>
      <c r="W20" s="44"/>
      <c r="Z20" s="1"/>
      <c r="AA20" s="1"/>
      <c r="AB20" s="1"/>
      <c r="AC20" s="1"/>
      <c r="AD20" s="1"/>
    </row>
    <row r="21" spans="1:30" ht="14.25" customHeight="1">
      <c r="A21" s="1"/>
      <c r="B21" s="1"/>
      <c r="C21" s="3">
        <v>32.250434423257701</v>
      </c>
      <c r="D21" s="3"/>
      <c r="E21" s="1">
        <f>2^-E22</f>
        <v>16.895675618801942</v>
      </c>
      <c r="F21" s="1">
        <v>31.962208929999999</v>
      </c>
      <c r="G21" s="1"/>
      <c r="H21" s="1">
        <f>2^-H22</f>
        <v>0.79575378362259097</v>
      </c>
      <c r="I21" s="1">
        <v>31.768320750000001</v>
      </c>
      <c r="J21" s="1"/>
      <c r="K21" s="1">
        <f>2^-K22</f>
        <v>2.4541599758770301</v>
      </c>
      <c r="Q21" s="24"/>
      <c r="R21" s="22"/>
      <c r="S21" s="24"/>
      <c r="T21" s="44"/>
      <c r="U21" s="22"/>
      <c r="V21" s="24"/>
      <c r="W21" s="44"/>
      <c r="Z21" s="1"/>
      <c r="AA21" s="1"/>
      <c r="AB21" s="1"/>
      <c r="AC21" s="1"/>
      <c r="AD21" s="1"/>
    </row>
    <row r="22" spans="1:30" ht="14.25" customHeight="1">
      <c r="A22" s="1"/>
      <c r="B22" s="1"/>
      <c r="C22" s="3">
        <v>32.699093017845897</v>
      </c>
      <c r="D22" s="3">
        <f>AVERAGE(C20:C22)</f>
        <v>32.375075741356135</v>
      </c>
      <c r="E22" s="1">
        <f>D22-D19</f>
        <v>-4.0785821365643713</v>
      </c>
      <c r="F22" s="1">
        <v>30.50584907</v>
      </c>
      <c r="G22" s="1">
        <f>AVERAGE(F20,F22)</f>
        <v>30.514360910000001</v>
      </c>
      <c r="H22" s="1">
        <f>G22-G19</f>
        <v>0.3296059833333338</v>
      </c>
      <c r="I22" s="1">
        <v>31.259650740000001</v>
      </c>
      <c r="J22" s="1">
        <f>AVERAGE(I20,I22)</f>
        <v>31.055839425000002</v>
      </c>
      <c r="K22" s="1">
        <f>J22-J19</f>
        <v>-1.2952292949999986</v>
      </c>
      <c r="L22" s="28"/>
      <c r="Q22" s="24"/>
      <c r="R22" s="22"/>
      <c r="S22" s="24"/>
      <c r="T22" s="24"/>
      <c r="U22" s="22"/>
      <c r="V22" s="24"/>
      <c r="W22" s="24"/>
      <c r="Z22" s="1"/>
      <c r="AA22" s="1"/>
      <c r="AB22" s="1"/>
      <c r="AC22" s="1"/>
      <c r="AD22" s="1"/>
    </row>
    <row r="23" spans="1:30" ht="14.25" customHeight="1">
      <c r="A23" s="1"/>
      <c r="B23" s="1"/>
      <c r="C23" s="3"/>
      <c r="D23" s="3"/>
      <c r="E23" s="3"/>
      <c r="F23" s="1"/>
      <c r="G23" s="1"/>
      <c r="H23" s="1"/>
      <c r="I23" s="1"/>
      <c r="J23" s="1"/>
      <c r="K23" s="1"/>
      <c r="Q23" s="24"/>
      <c r="R23" s="22"/>
      <c r="S23" s="22"/>
      <c r="T23" s="24"/>
      <c r="U23" s="22"/>
      <c r="V23" s="22"/>
      <c r="W23" s="24"/>
      <c r="Z23" s="1"/>
      <c r="AA23" s="1"/>
      <c r="AB23" s="1"/>
      <c r="AC23" s="1"/>
      <c r="AD23" s="1"/>
    </row>
    <row r="24" spans="1:30" ht="14.25" customHeight="1">
      <c r="A24" s="1"/>
      <c r="B24" s="26"/>
      <c r="C24" s="26"/>
      <c r="D24" s="26"/>
      <c r="E24" s="26"/>
      <c r="F24" s="26"/>
      <c r="G24" s="26"/>
      <c r="H24" s="26"/>
      <c r="I24" s="26"/>
      <c r="J24" s="26"/>
      <c r="K24" s="1"/>
      <c r="Z24" s="1"/>
      <c r="AA24" s="1"/>
      <c r="AB24" s="1"/>
      <c r="AC24" s="1"/>
      <c r="AD24" s="1"/>
    </row>
    <row r="25" spans="1:30" ht="14.25" customHeight="1">
      <c r="A25" s="17"/>
      <c r="B25" s="27"/>
      <c r="C25" s="27" t="s">
        <v>41</v>
      </c>
      <c r="D25" s="27"/>
      <c r="E25" s="27"/>
      <c r="F25" s="27" t="s">
        <v>4</v>
      </c>
      <c r="G25" s="27"/>
      <c r="H25" s="27"/>
      <c r="I25" s="27" t="s">
        <v>42</v>
      </c>
      <c r="J25" s="28"/>
      <c r="Z25" s="17"/>
      <c r="AA25" s="17"/>
      <c r="AB25" s="17"/>
      <c r="AC25" s="17"/>
      <c r="AD25" s="17"/>
    </row>
    <row r="26" spans="1:30" ht="14.25" customHeight="1">
      <c r="A26" s="1"/>
      <c r="B26" s="10" t="s">
        <v>47</v>
      </c>
      <c r="C26" s="26">
        <v>30.823494672041399</v>
      </c>
      <c r="D26" s="26"/>
      <c r="E26" s="26"/>
      <c r="F26" s="26">
        <v>30.899643560000001</v>
      </c>
      <c r="G26" s="26"/>
      <c r="H26" s="26"/>
      <c r="I26" s="10">
        <v>34.314686263915704</v>
      </c>
      <c r="J26" s="10"/>
      <c r="K26" s="10"/>
      <c r="Z26" s="1"/>
      <c r="AA26" s="1"/>
      <c r="AB26" s="1"/>
      <c r="AC26" s="1"/>
      <c r="AD26" s="1"/>
    </row>
    <row r="27" spans="1:30" ht="14.25" customHeight="1">
      <c r="A27" s="1"/>
      <c r="B27" s="10"/>
      <c r="C27" s="26">
        <v>30.707543214509801</v>
      </c>
      <c r="D27" s="26"/>
      <c r="E27" s="26"/>
      <c r="F27" s="26" t="s">
        <v>7</v>
      </c>
      <c r="G27" s="26"/>
      <c r="H27" s="26"/>
      <c r="I27" s="10">
        <v>35.005252006818303</v>
      </c>
      <c r="J27" s="10"/>
      <c r="K27" s="10"/>
      <c r="X27" s="1"/>
      <c r="Y27" s="1"/>
      <c r="Z27" s="1"/>
      <c r="AA27" s="1"/>
      <c r="AB27" s="1"/>
      <c r="AC27" s="1"/>
      <c r="AD27" s="1"/>
    </row>
    <row r="28" spans="1:30" ht="14.25" customHeight="1">
      <c r="A28" s="1" t="s">
        <v>48</v>
      </c>
      <c r="B28" s="10"/>
      <c r="C28" s="26">
        <v>31.721847900065701</v>
      </c>
      <c r="D28" s="26">
        <f>AVERAGE(C26:C28)</f>
        <v>31.084295262205632</v>
      </c>
      <c r="E28" s="26">
        <f>D28-D31</f>
        <v>-3.1674103670413665</v>
      </c>
      <c r="F28" s="26">
        <v>32.40965319</v>
      </c>
      <c r="G28" s="26">
        <f>AVERAGE(F26:F27,F28)</f>
        <v>31.654648375000001</v>
      </c>
      <c r="H28" s="26">
        <f>G28-G31</f>
        <v>3.4792217116666642</v>
      </c>
      <c r="I28" s="10">
        <v>36.391660268239903</v>
      </c>
      <c r="J28" s="10">
        <f>AVERAGE(I26)</f>
        <v>34.314686263915704</v>
      </c>
      <c r="K28" s="10">
        <f>J28-J31</f>
        <v>-0.54993745338799016</v>
      </c>
      <c r="X28" s="1"/>
      <c r="Y28" s="1"/>
      <c r="Z28" s="1"/>
      <c r="AA28" s="1"/>
      <c r="AB28" s="1"/>
      <c r="AC28" s="1"/>
      <c r="AD28" s="1"/>
    </row>
    <row r="29" spans="1:30" ht="14.25" customHeight="1">
      <c r="A29" s="1"/>
      <c r="B29" s="10" t="s">
        <v>49</v>
      </c>
      <c r="C29" s="26">
        <v>33.130021696176698</v>
      </c>
      <c r="D29" s="26"/>
      <c r="E29" s="26">
        <f>2^-E28</f>
        <v>8.9843265577586742</v>
      </c>
      <c r="F29" s="26">
        <v>28.179505120000002</v>
      </c>
      <c r="G29" s="26"/>
      <c r="H29" s="26">
        <f>2^-H28</f>
        <v>8.9670564387758778E-2</v>
      </c>
      <c r="I29" s="10">
        <v>35.169042520440101</v>
      </c>
      <c r="J29" s="10"/>
      <c r="K29" s="10">
        <f>2^-K28</f>
        <v>1.464022223338896</v>
      </c>
      <c r="O29" s="24"/>
      <c r="P29" s="24"/>
      <c r="Q29" s="24"/>
      <c r="R29" s="24"/>
      <c r="S29" s="24"/>
      <c r="T29" s="24"/>
      <c r="U29" s="22"/>
      <c r="V29" s="24"/>
      <c r="W29" s="24"/>
      <c r="X29" s="1"/>
      <c r="Y29" s="1"/>
      <c r="Z29" s="1"/>
      <c r="AA29" s="1"/>
      <c r="AB29" s="1"/>
      <c r="AC29" s="1"/>
      <c r="AD29" s="1"/>
    </row>
    <row r="30" spans="1:30" ht="14.25" customHeight="1">
      <c r="A30" s="1"/>
      <c r="B30" s="10"/>
      <c r="C30" s="26">
        <v>36.581284129825796</v>
      </c>
      <c r="D30" s="26"/>
      <c r="E30" s="26"/>
      <c r="F30" s="26">
        <v>28.268016379999999</v>
      </c>
      <c r="G30" s="26"/>
      <c r="H30" s="26"/>
      <c r="I30" s="10">
        <v>34.848481928512903</v>
      </c>
      <c r="J30" s="10"/>
      <c r="K30" s="10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4.25" customHeight="1">
      <c r="A31" s="1"/>
      <c r="B31" s="10"/>
      <c r="C31" s="26">
        <v>33.043811061738502</v>
      </c>
      <c r="D31" s="26">
        <f>AVERAGE(C29:C31)</f>
        <v>34.251705629246999</v>
      </c>
      <c r="E31" s="26"/>
      <c r="F31" s="26">
        <v>28.078758489999998</v>
      </c>
      <c r="G31" s="26">
        <f>AVERAGE(F29:F30,F31)</f>
        <v>28.175426663333337</v>
      </c>
      <c r="H31" s="26"/>
      <c r="I31" s="10">
        <v>34.576346702958098</v>
      </c>
      <c r="J31" s="10">
        <f>AVERAGE(I29:I31)</f>
        <v>34.864623717303694</v>
      </c>
      <c r="K31" s="10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4.25" customHeight="1">
      <c r="A32" s="1"/>
      <c r="B32" s="10" t="s">
        <v>14</v>
      </c>
      <c r="C32" s="26">
        <v>25.129592673096599</v>
      </c>
      <c r="D32" s="26"/>
      <c r="E32" s="26"/>
      <c r="F32" s="26">
        <v>32.202832690000001</v>
      </c>
      <c r="G32" s="26"/>
      <c r="H32" s="26"/>
      <c r="I32" s="10">
        <v>35.0142898860638</v>
      </c>
      <c r="J32" s="10"/>
      <c r="K32" s="10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4.25" customHeight="1">
      <c r="A33" s="1"/>
      <c r="B33" s="10"/>
      <c r="C33" s="26">
        <v>25.1272538637037</v>
      </c>
      <c r="D33" s="26"/>
      <c r="E33" s="26"/>
      <c r="F33" s="26">
        <v>34.414795099999999</v>
      </c>
      <c r="G33" s="26"/>
      <c r="H33" s="26"/>
      <c r="I33" s="10">
        <v>34.4588564514711</v>
      </c>
      <c r="J33" s="10"/>
      <c r="K33" s="10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4.25" customHeight="1">
      <c r="A34" s="1"/>
      <c r="B34" s="10"/>
      <c r="C34" s="26">
        <v>24.992998877054902</v>
      </c>
      <c r="D34" s="26">
        <f>AVERAGE(C32:C34)</f>
        <v>25.083281804618398</v>
      </c>
      <c r="E34" s="26"/>
      <c r="F34" s="26">
        <v>32.058029419999997</v>
      </c>
      <c r="G34" s="26">
        <f>AVERAGE(F32,F34)</f>
        <v>32.130431055000003</v>
      </c>
      <c r="H34" s="26"/>
      <c r="I34" s="10">
        <v>34.668632815097801</v>
      </c>
      <c r="J34" s="10">
        <f>AVERAGE(I32:I34)</f>
        <v>34.7139263842109</v>
      </c>
      <c r="K34" s="10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4.25" customHeight="1">
      <c r="A35" s="16"/>
      <c r="B35" s="29"/>
      <c r="C35" s="29"/>
      <c r="D35" s="29"/>
      <c r="E35" s="29"/>
      <c r="F35" s="29"/>
      <c r="G35" s="29"/>
      <c r="H35" s="29"/>
      <c r="I35" s="29"/>
      <c r="J35" s="29"/>
      <c r="K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</row>
    <row r="36" spans="1:30" ht="14.25" customHeight="1">
      <c r="B36" s="28"/>
      <c r="C36" s="28"/>
      <c r="D36" s="28"/>
      <c r="E36" s="28"/>
      <c r="F36" s="28"/>
      <c r="G36" s="28"/>
      <c r="H36" s="28"/>
      <c r="I36" s="28"/>
      <c r="J36" s="28"/>
    </row>
    <row r="37" spans="1:30" ht="14.25" customHeight="1"/>
    <row r="38" spans="1:30" ht="14.25" customHeight="1">
      <c r="E38" s="1">
        <v>7.4989130215533395</v>
      </c>
      <c r="H38" s="1">
        <v>1.0983168997547033</v>
      </c>
      <c r="K38" s="1">
        <v>2.4541599758770301</v>
      </c>
    </row>
    <row r="39" spans="1:30" ht="14.25" customHeight="1">
      <c r="E39" s="1">
        <v>16.895675618801942</v>
      </c>
      <c r="H39" s="1">
        <v>0.79575378362259097</v>
      </c>
      <c r="K39" s="10">
        <v>1.464022223338896</v>
      </c>
    </row>
    <row r="40" spans="1:30" ht="14.25" customHeight="1">
      <c r="E40" s="10">
        <v>8.9843265577586742</v>
      </c>
      <c r="H40" s="26">
        <v>8.9670564387758778E-2</v>
      </c>
      <c r="K40" s="15">
        <v>3.1014182767767222</v>
      </c>
    </row>
    <row r="41" spans="1:30" ht="14.25" customHeight="1"/>
    <row r="42" spans="1:30" ht="14.25" customHeight="1">
      <c r="A42" s="14"/>
      <c r="B42" s="14"/>
      <c r="C42" s="14" t="s">
        <v>50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49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</row>
    <row r="43" spans="1:30" ht="14.25" customHeight="1">
      <c r="A43" s="1"/>
      <c r="B43" s="1"/>
      <c r="C43" s="1" t="s">
        <v>41</v>
      </c>
      <c r="D43" s="1"/>
      <c r="E43" s="1"/>
      <c r="F43" s="1" t="s">
        <v>4</v>
      </c>
      <c r="G43" s="1"/>
      <c r="H43" s="1"/>
      <c r="I43" s="1"/>
      <c r="J43" s="1" t="s">
        <v>42</v>
      </c>
      <c r="K43" s="1"/>
      <c r="L43" s="1"/>
      <c r="M43" s="1"/>
      <c r="N43" s="12"/>
      <c r="O43" s="1"/>
      <c r="Q43" s="24"/>
      <c r="R43" s="45"/>
      <c r="S43" s="24"/>
      <c r="T43" s="24"/>
      <c r="U43" s="50"/>
      <c r="V43" s="24"/>
      <c r="W43" s="24"/>
      <c r="Z43" s="24"/>
      <c r="AA43" s="24"/>
      <c r="AB43" s="1"/>
      <c r="AC43" s="1"/>
      <c r="AD43" s="1"/>
    </row>
    <row r="44" spans="1:30" ht="14.25" customHeight="1">
      <c r="A44" s="1"/>
      <c r="B44" s="1" t="s">
        <v>51</v>
      </c>
      <c r="C44" s="1">
        <v>32.105851688867197</v>
      </c>
      <c r="D44" s="1"/>
      <c r="E44" s="1"/>
      <c r="F44" s="1">
        <v>35.927585901787999</v>
      </c>
      <c r="G44" s="1"/>
      <c r="H44" s="1"/>
      <c r="I44" s="1" t="s">
        <v>52</v>
      </c>
      <c r="J44" s="1">
        <v>30.9334330165998</v>
      </c>
      <c r="K44" s="1"/>
      <c r="L44" s="1"/>
      <c r="M44" s="1"/>
      <c r="N44" s="12"/>
      <c r="O44" s="1"/>
      <c r="Q44" s="45"/>
      <c r="R44" s="22"/>
      <c r="S44" s="24"/>
      <c r="T44" s="24"/>
      <c r="U44" s="22"/>
      <c r="V44" s="24"/>
      <c r="W44" s="24"/>
      <c r="Z44" s="24"/>
      <c r="AA44" s="24"/>
      <c r="AB44" s="1"/>
      <c r="AC44" s="1"/>
      <c r="AD44" s="1"/>
    </row>
    <row r="45" spans="1:30" ht="14.25" customHeight="1">
      <c r="A45" s="1"/>
      <c r="B45" s="1"/>
      <c r="C45" s="1">
        <v>32.411794849499699</v>
      </c>
      <c r="D45" s="1"/>
      <c r="E45" s="1"/>
      <c r="F45" s="1">
        <v>35.586768148411799</v>
      </c>
      <c r="G45" s="1"/>
      <c r="H45" s="1"/>
      <c r="I45" s="1"/>
      <c r="J45" s="1">
        <v>30.264155645825198</v>
      </c>
      <c r="K45" s="1"/>
      <c r="L45" s="1"/>
      <c r="M45" s="1"/>
      <c r="N45" s="12"/>
      <c r="O45" s="1"/>
      <c r="Q45" s="24"/>
      <c r="R45" s="22"/>
      <c r="S45" s="24"/>
      <c r="T45" s="24"/>
      <c r="U45" s="22"/>
      <c r="V45" s="24"/>
      <c r="W45" s="24"/>
      <c r="Z45" s="24"/>
      <c r="AA45" s="24"/>
      <c r="AB45" s="1"/>
      <c r="AC45" s="1"/>
      <c r="AD45" s="1"/>
    </row>
    <row r="46" spans="1:30" ht="14.25" customHeight="1">
      <c r="A46" s="1" t="s">
        <v>53</v>
      </c>
      <c r="B46" s="1"/>
      <c r="C46" s="1">
        <v>31.6936961921384</v>
      </c>
      <c r="D46" s="1">
        <f>AVERAGE(C44:C46)</f>
        <v>32.0704475768351</v>
      </c>
      <c r="E46" s="1">
        <f>D46-D49</f>
        <v>-0.27888390291143139</v>
      </c>
      <c r="F46" s="1">
        <v>36.105606529472396</v>
      </c>
      <c r="G46" s="1">
        <f>AVERAGE(F44:F46)</f>
        <v>35.873320193224068</v>
      </c>
      <c r="H46" s="1">
        <f>G46-G49</f>
        <v>2.2746899364673183</v>
      </c>
      <c r="I46" s="1"/>
      <c r="J46" s="1">
        <v>30.8777987840927</v>
      </c>
      <c r="K46" s="1">
        <f>AVERAGE(J44:J46)</f>
        <v>30.691795815505898</v>
      </c>
      <c r="L46" s="1">
        <f>K46-K49</f>
        <v>-2.5827329377436357</v>
      </c>
      <c r="M46" s="1"/>
      <c r="N46" s="12"/>
      <c r="O46" s="1"/>
      <c r="Q46" s="24"/>
      <c r="R46" s="22"/>
      <c r="S46" s="22"/>
      <c r="T46" s="44"/>
      <c r="U46" s="22"/>
      <c r="V46" s="22"/>
      <c r="W46" s="44"/>
      <c r="Z46" s="44"/>
      <c r="AA46" s="44"/>
      <c r="AB46" s="1"/>
      <c r="AC46" s="1"/>
      <c r="AD46" s="1"/>
    </row>
    <row r="47" spans="1:30" ht="14.25" customHeight="1">
      <c r="A47" s="1"/>
      <c r="B47" s="1" t="s">
        <v>54</v>
      </c>
      <c r="C47" s="1">
        <v>32.364560080306802</v>
      </c>
      <c r="D47" s="1"/>
      <c r="E47" s="1">
        <f>2^-E46</f>
        <v>1.2132559227411353</v>
      </c>
      <c r="F47" s="1"/>
      <c r="G47" s="1"/>
      <c r="H47" s="1">
        <f>2^-H46</f>
        <v>0.2066569894167237</v>
      </c>
      <c r="I47" s="1" t="s">
        <v>55</v>
      </c>
      <c r="J47" s="1">
        <v>33.560318600000002</v>
      </c>
      <c r="K47" s="1"/>
      <c r="L47" s="1">
        <f>2^-L46</f>
        <v>5.9907346694852741</v>
      </c>
      <c r="M47" s="1"/>
      <c r="N47" s="12"/>
      <c r="O47" s="1"/>
      <c r="Q47" s="45"/>
      <c r="R47" s="22"/>
      <c r="S47" s="24"/>
      <c r="T47" s="30"/>
      <c r="U47" s="22"/>
      <c r="V47" s="24"/>
      <c r="W47" s="30"/>
      <c r="Z47" s="30"/>
      <c r="AA47" s="30"/>
      <c r="AB47" s="1"/>
      <c r="AC47" s="1"/>
      <c r="AD47" s="1"/>
    </row>
    <row r="48" spans="1:30" ht="14.25" customHeight="1">
      <c r="A48" s="1"/>
      <c r="B48" s="1"/>
      <c r="C48" s="1">
        <v>32.408426464683799</v>
      </c>
      <c r="D48" s="1"/>
      <c r="E48" s="1"/>
      <c r="F48" s="1">
        <v>33.7944019055005</v>
      </c>
      <c r="G48" s="1"/>
      <c r="H48" s="1"/>
      <c r="I48" s="1"/>
      <c r="J48" s="1">
        <v>33.003781659748597</v>
      </c>
      <c r="K48" s="1"/>
      <c r="L48" s="1"/>
      <c r="M48" s="1"/>
      <c r="N48" s="12"/>
      <c r="O48" s="1"/>
      <c r="Q48" s="24"/>
      <c r="R48" s="22"/>
      <c r="S48" s="24"/>
      <c r="T48" s="24"/>
      <c r="U48" s="22"/>
      <c r="V48" s="24"/>
      <c r="W48" s="24"/>
      <c r="Z48" s="24"/>
      <c r="AA48" s="24"/>
      <c r="AB48" s="1"/>
      <c r="AC48" s="1"/>
      <c r="AD48" s="1"/>
    </row>
    <row r="49" spans="1:30" ht="14.25" customHeight="1">
      <c r="A49" s="1"/>
      <c r="B49" s="1"/>
      <c r="C49" s="1">
        <v>32.275007894249001</v>
      </c>
      <c r="D49" s="1">
        <f>AVERAGE(C47:C49)</f>
        <v>32.349331479746532</v>
      </c>
      <c r="E49" s="1"/>
      <c r="F49" s="1">
        <v>33.402858608012998</v>
      </c>
      <c r="G49" s="1">
        <f>AVERAGE(F47:F49)</f>
        <v>33.598630256756749</v>
      </c>
      <c r="H49" s="1"/>
      <c r="I49" s="1"/>
      <c r="J49" s="1">
        <v>33.259486000000003</v>
      </c>
      <c r="K49" s="1">
        <f>AVERAGE(J47:J49)</f>
        <v>33.274528753249534</v>
      </c>
      <c r="L49" s="1"/>
      <c r="M49" s="1"/>
      <c r="N49" s="12"/>
      <c r="O49" s="1"/>
      <c r="Q49" s="24"/>
      <c r="R49" s="22"/>
      <c r="S49" s="22"/>
      <c r="T49" s="44"/>
      <c r="U49" s="22"/>
      <c r="V49" s="22"/>
      <c r="W49" s="44"/>
      <c r="Z49" s="46"/>
      <c r="AA49" s="44"/>
      <c r="AB49" s="1"/>
      <c r="AC49" s="1"/>
      <c r="AD49" s="1"/>
    </row>
    <row r="50" spans="1:30" ht="14.25" customHeight="1">
      <c r="A50" s="1"/>
      <c r="B50" s="1" t="s">
        <v>56</v>
      </c>
      <c r="C50" s="1">
        <v>31.8016700638508</v>
      </c>
      <c r="D50" s="1"/>
      <c r="E50" s="1"/>
      <c r="F50" s="1">
        <v>26.932788756107701</v>
      </c>
      <c r="G50" s="1"/>
      <c r="H50" s="1"/>
      <c r="I50" s="1" t="s">
        <v>57</v>
      </c>
      <c r="J50" s="1">
        <v>24.690249590829701</v>
      </c>
      <c r="K50" s="1"/>
      <c r="L50" s="1"/>
      <c r="M50" s="1"/>
      <c r="N50" s="12"/>
      <c r="O50" s="1"/>
      <c r="Q50" s="45"/>
      <c r="R50" s="22"/>
      <c r="S50" s="24"/>
      <c r="T50" s="30"/>
      <c r="U50" s="22"/>
      <c r="V50" s="24"/>
      <c r="W50" s="30"/>
      <c r="Z50" s="47"/>
      <c r="AA50" s="30"/>
      <c r="AB50" s="1"/>
      <c r="AC50" s="1"/>
      <c r="AD50" s="1"/>
    </row>
    <row r="51" spans="1:30" ht="14.25" customHeight="1">
      <c r="A51" s="1"/>
      <c r="B51" s="1"/>
      <c r="C51" s="1">
        <v>31.3775698280662</v>
      </c>
      <c r="D51" s="1"/>
      <c r="E51" s="1"/>
      <c r="F51" s="1">
        <v>26.704135454097099</v>
      </c>
      <c r="G51" s="1"/>
      <c r="H51" s="1"/>
      <c r="I51" s="1"/>
      <c r="J51" s="1">
        <v>24.895463449606101</v>
      </c>
      <c r="K51" s="1"/>
      <c r="L51" s="1"/>
      <c r="M51" s="1"/>
      <c r="N51" s="12"/>
      <c r="O51" s="1"/>
      <c r="Q51" s="24"/>
      <c r="R51" s="22"/>
      <c r="S51" s="24"/>
      <c r="T51" s="24"/>
      <c r="U51" s="22"/>
      <c r="V51" s="24"/>
      <c r="W51" s="24"/>
      <c r="Z51" s="24"/>
      <c r="AA51" s="24"/>
      <c r="AB51" s="1"/>
      <c r="AC51" s="1"/>
      <c r="AD51" s="1"/>
    </row>
    <row r="52" spans="1:30" ht="14.25" customHeight="1">
      <c r="A52" s="1"/>
      <c r="B52" s="1"/>
      <c r="C52" s="1">
        <v>31.2894173585671</v>
      </c>
      <c r="D52" s="1">
        <f>AVERAGE(C50:C52)</f>
        <v>31.489552416828033</v>
      </c>
      <c r="E52" s="1"/>
      <c r="F52" s="1">
        <v>26.640595882470699</v>
      </c>
      <c r="G52" s="1">
        <f>AVERAGE(F50:F52)</f>
        <v>26.759173364225166</v>
      </c>
      <c r="H52" s="1"/>
      <c r="I52" s="1"/>
      <c r="J52" s="1">
        <v>24.7796565921807</v>
      </c>
      <c r="K52" s="1">
        <f>AVERAGE(J50:J52)</f>
        <v>24.788456544205502</v>
      </c>
      <c r="L52" s="1"/>
      <c r="M52" s="1"/>
      <c r="N52" s="12"/>
      <c r="O52" s="1"/>
      <c r="Q52" s="24"/>
      <c r="R52" s="22"/>
      <c r="S52" s="22"/>
      <c r="T52" s="44"/>
      <c r="U52" s="22"/>
      <c r="V52" s="22"/>
      <c r="W52" s="44"/>
      <c r="Z52" s="44"/>
      <c r="AA52" s="46"/>
      <c r="AB52" s="1"/>
      <c r="AC52" s="1"/>
      <c r="AD52" s="1"/>
    </row>
    <row r="53" spans="1:30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2"/>
      <c r="O53" s="1"/>
      <c r="Q53" s="45"/>
      <c r="R53" s="22"/>
      <c r="S53" s="24"/>
      <c r="T53" s="30"/>
      <c r="U53" s="22"/>
      <c r="V53" s="24"/>
      <c r="W53" s="30"/>
      <c r="Z53" s="1"/>
      <c r="AA53" s="1"/>
      <c r="AB53" s="1"/>
      <c r="AC53" s="1"/>
      <c r="AD53" s="1"/>
    </row>
    <row r="54" spans="1:30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2"/>
      <c r="O54" s="1"/>
      <c r="Q54" s="24"/>
      <c r="R54" s="22"/>
      <c r="S54" s="24"/>
      <c r="T54" s="24"/>
      <c r="U54" s="22"/>
      <c r="V54" s="24"/>
      <c r="W54" s="26"/>
      <c r="Z54" s="1"/>
      <c r="AA54" s="1"/>
      <c r="AB54" s="1"/>
      <c r="AC54" s="1"/>
      <c r="AD54" s="1"/>
    </row>
    <row r="55" spans="1:30" ht="14.25" customHeight="1">
      <c r="A55" s="1"/>
      <c r="B55" s="1"/>
      <c r="C55" s="1" t="s">
        <v>41</v>
      </c>
      <c r="D55" s="1"/>
      <c r="E55" s="1"/>
      <c r="F55" s="1" t="s">
        <v>4</v>
      </c>
      <c r="G55" s="1"/>
      <c r="H55" s="1"/>
      <c r="I55" s="1"/>
      <c r="J55" s="1" t="s">
        <v>42</v>
      </c>
      <c r="K55" s="1"/>
      <c r="L55" s="1"/>
      <c r="M55" s="1"/>
      <c r="N55" s="12"/>
      <c r="O55" s="1"/>
      <c r="Q55" s="24"/>
      <c r="R55" s="22"/>
      <c r="S55" s="22"/>
      <c r="T55" s="24"/>
      <c r="U55" s="22"/>
      <c r="V55" s="22"/>
      <c r="W55" s="26"/>
      <c r="Z55" s="1"/>
      <c r="AA55" s="1"/>
      <c r="AB55" s="1"/>
      <c r="AC55" s="1"/>
      <c r="AD55" s="1"/>
    </row>
    <row r="56" spans="1:30" ht="14.25" customHeight="1">
      <c r="A56" s="1"/>
      <c r="B56" s="1" t="s">
        <v>51</v>
      </c>
      <c r="C56" s="1">
        <v>33.889514759999997</v>
      </c>
      <c r="D56" s="1"/>
      <c r="E56" s="1"/>
      <c r="F56" s="1">
        <v>34.227597670000002</v>
      </c>
      <c r="G56" s="1"/>
      <c r="H56" s="1"/>
      <c r="I56" s="1" t="s">
        <v>52</v>
      </c>
      <c r="J56" s="22">
        <v>30.577766389607199</v>
      </c>
      <c r="K56" s="24"/>
      <c r="L56" s="1"/>
      <c r="M56" s="1"/>
      <c r="N56" s="12"/>
      <c r="O56" s="1"/>
      <c r="Q56" s="45"/>
      <c r="R56" s="22"/>
      <c r="S56" s="24"/>
      <c r="T56" s="24"/>
      <c r="U56" s="22"/>
      <c r="V56" s="24"/>
      <c r="W56" s="26"/>
      <c r="Z56" s="1"/>
      <c r="AA56" s="1"/>
      <c r="AB56" s="1"/>
      <c r="AC56" s="1"/>
      <c r="AD56" s="1"/>
    </row>
    <row r="57" spans="1:30" ht="14.25" customHeight="1">
      <c r="A57" s="1"/>
      <c r="B57" s="1"/>
      <c r="C57" s="1">
        <v>34.01810278</v>
      </c>
      <c r="D57" s="1"/>
      <c r="E57" s="1"/>
      <c r="F57" s="1">
        <v>34.932273979999998</v>
      </c>
      <c r="G57" s="1"/>
      <c r="H57" s="1"/>
      <c r="I57" s="1"/>
      <c r="J57" s="22">
        <v>30.500197157143401</v>
      </c>
      <c r="K57" s="24"/>
      <c r="L57" s="1"/>
      <c r="M57" s="1"/>
      <c r="N57" s="12"/>
      <c r="O57" s="1"/>
      <c r="Q57" s="24"/>
      <c r="R57" s="22"/>
      <c r="S57" s="24"/>
      <c r="T57" s="24"/>
      <c r="U57" s="22"/>
      <c r="V57" s="24"/>
      <c r="W57" s="26"/>
      <c r="Z57" s="1"/>
      <c r="AA57" s="1"/>
      <c r="AB57" s="1"/>
      <c r="AC57" s="1"/>
      <c r="AD57" s="1"/>
    </row>
    <row r="58" spans="1:30" ht="14.25" customHeight="1">
      <c r="A58" s="1" t="s">
        <v>44</v>
      </c>
      <c r="B58" s="1"/>
      <c r="C58" s="1">
        <v>34.081965889999999</v>
      </c>
      <c r="D58" s="1">
        <f>AVERAGE(C56:C58)</f>
        <v>33.996527809999996</v>
      </c>
      <c r="E58" s="1">
        <f>D58-D61</f>
        <v>1.8263519099999996</v>
      </c>
      <c r="F58" s="1">
        <v>37.39855781</v>
      </c>
      <c r="G58" s="1">
        <f>AVERAGE(F56:F57)</f>
        <v>34.579935825</v>
      </c>
      <c r="H58" s="1">
        <f>G58-G61</f>
        <v>0.59134755833333941</v>
      </c>
      <c r="I58" s="1"/>
      <c r="J58" s="22">
        <v>30.383552596906899</v>
      </c>
      <c r="K58" s="22">
        <f>AVERAGE(J56:J58)</f>
        <v>30.487172047885831</v>
      </c>
      <c r="L58" s="1">
        <f>K58-K61</f>
        <v>-1.5447671700653665</v>
      </c>
      <c r="M58" s="1"/>
      <c r="N58" s="12"/>
      <c r="O58" s="1"/>
      <c r="Q58" s="24"/>
      <c r="R58" s="22"/>
      <c r="S58" s="22"/>
      <c r="T58" s="24"/>
      <c r="U58" s="22"/>
      <c r="V58" s="22"/>
      <c r="W58" s="26"/>
      <c r="Z58" s="1"/>
      <c r="AA58" s="1"/>
      <c r="AB58" s="1"/>
      <c r="AC58" s="1"/>
      <c r="AD58" s="1"/>
    </row>
    <row r="59" spans="1:30" ht="14.25" customHeight="1">
      <c r="A59" s="1"/>
      <c r="B59" s="1" t="s">
        <v>54</v>
      </c>
      <c r="C59" s="1">
        <v>31.866402140000002</v>
      </c>
      <c r="D59" s="1"/>
      <c r="E59" s="1">
        <f>2^-E58</f>
        <v>0.28197674467760103</v>
      </c>
      <c r="F59" s="1">
        <v>33.050534239999998</v>
      </c>
      <c r="G59" s="1"/>
      <c r="H59" s="1">
        <f>2^-H58</f>
        <v>0.66372266311400263</v>
      </c>
      <c r="I59" s="1" t="s">
        <v>55</v>
      </c>
      <c r="J59" s="22">
        <v>32.074586535299197</v>
      </c>
      <c r="K59" s="24"/>
      <c r="L59" s="1">
        <f>2^-L58</f>
        <v>2.9175697972779524</v>
      </c>
      <c r="M59" s="1"/>
      <c r="N59" s="12"/>
      <c r="O59" s="1"/>
      <c r="Q59" s="45"/>
      <c r="R59" s="22"/>
      <c r="S59" s="24"/>
      <c r="T59" s="24"/>
      <c r="U59" s="22"/>
      <c r="V59" s="24"/>
      <c r="W59" s="26"/>
      <c r="Z59" s="1"/>
      <c r="AA59" s="1"/>
      <c r="AB59" s="1"/>
      <c r="AC59" s="1"/>
      <c r="AD59" s="1"/>
    </row>
    <row r="60" spans="1:30" ht="14.25" customHeight="1">
      <c r="A60" s="1"/>
      <c r="B60" s="1"/>
      <c r="C60" s="1">
        <v>32.798814380000003</v>
      </c>
      <c r="D60" s="1"/>
      <c r="E60" s="1"/>
      <c r="F60" s="1">
        <v>34.453336999999998</v>
      </c>
      <c r="G60" s="1"/>
      <c r="H60" s="1"/>
      <c r="I60" s="1"/>
      <c r="J60" s="22">
        <v>31.8595305634135</v>
      </c>
      <c r="K60" s="24"/>
      <c r="L60" s="1"/>
      <c r="M60" s="1"/>
      <c r="N60" s="12"/>
      <c r="O60" s="1"/>
      <c r="Q60" s="24"/>
      <c r="R60" s="22"/>
      <c r="S60" s="24"/>
      <c r="T60" s="24"/>
      <c r="U60" s="22"/>
      <c r="V60" s="24"/>
      <c r="W60" s="26"/>
      <c r="Z60" s="1"/>
      <c r="AA60" s="1"/>
      <c r="AB60" s="1"/>
      <c r="AC60" s="1"/>
      <c r="AD60" s="1"/>
    </row>
    <row r="61" spans="1:30" ht="14.25" customHeight="1">
      <c r="A61" s="1"/>
      <c r="B61" s="1"/>
      <c r="C61" s="1">
        <v>31.845311179999999</v>
      </c>
      <c r="D61" s="1">
        <f>AVERAGE(C59:C61)</f>
        <v>32.170175899999997</v>
      </c>
      <c r="E61" s="1"/>
      <c r="F61" s="1">
        <v>34.46189356</v>
      </c>
      <c r="G61" s="1">
        <f>AVERAGE(F59:F61)</f>
        <v>33.98858826666666</v>
      </c>
      <c r="H61" s="1"/>
      <c r="I61" s="1"/>
      <c r="J61" s="22">
        <v>32.161700555140897</v>
      </c>
      <c r="K61" s="22">
        <f>AVERAGE(J59:J61)</f>
        <v>32.031939217951198</v>
      </c>
      <c r="L61" s="1"/>
      <c r="M61" s="1"/>
      <c r="N61" s="12"/>
      <c r="O61" s="1"/>
      <c r="Q61" s="24"/>
      <c r="R61" s="22"/>
      <c r="S61" s="22"/>
      <c r="T61" s="24"/>
      <c r="U61" s="22"/>
      <c r="V61" s="22"/>
      <c r="W61" s="26"/>
      <c r="Z61" s="1"/>
      <c r="AA61" s="1"/>
      <c r="AB61" s="1"/>
      <c r="AC61" s="1"/>
      <c r="AD61" s="1"/>
    </row>
    <row r="62" spans="1:30" ht="14.25" customHeight="1">
      <c r="A62" s="1"/>
      <c r="B62" s="1" t="s">
        <v>56</v>
      </c>
      <c r="C62" s="1">
        <v>32.603853909999998</v>
      </c>
      <c r="D62" s="1"/>
      <c r="E62" s="1"/>
      <c r="F62" s="1">
        <v>31.08387836</v>
      </c>
      <c r="G62" s="1"/>
      <c r="H62" s="1"/>
      <c r="I62" s="1" t="s">
        <v>57</v>
      </c>
      <c r="J62" s="22">
        <v>30.714462084679401</v>
      </c>
      <c r="K62" s="24"/>
      <c r="L62" s="1"/>
      <c r="M62" s="1"/>
      <c r="N62" s="12"/>
      <c r="O62" s="1"/>
      <c r="Y62" s="1"/>
      <c r="Z62" s="1"/>
      <c r="AA62" s="1"/>
      <c r="AB62" s="1"/>
      <c r="AC62" s="1"/>
      <c r="AD62" s="1"/>
    </row>
    <row r="63" spans="1:30" ht="14.25" customHeight="1">
      <c r="A63" s="1"/>
      <c r="B63" s="1"/>
      <c r="C63" s="1">
        <v>32.307102370000003</v>
      </c>
      <c r="D63" s="1"/>
      <c r="E63" s="1"/>
      <c r="F63" s="1">
        <v>33.005767900000002</v>
      </c>
      <c r="G63" s="1"/>
      <c r="H63" s="1"/>
      <c r="I63" s="1"/>
      <c r="J63" s="22">
        <v>31.061165169166099</v>
      </c>
      <c r="K63" s="24"/>
      <c r="L63" s="1"/>
      <c r="M63" s="1"/>
      <c r="N63" s="12"/>
      <c r="O63" s="1"/>
      <c r="Y63" s="1"/>
      <c r="Z63" s="1"/>
      <c r="AA63" s="1"/>
      <c r="AB63" s="1"/>
      <c r="AC63" s="1"/>
      <c r="AD63" s="1"/>
    </row>
    <row r="64" spans="1:30" ht="14.25" customHeight="1">
      <c r="A64" s="1"/>
      <c r="B64" s="1"/>
      <c r="C64" s="1">
        <v>32.801223479999997</v>
      </c>
      <c r="D64" s="1">
        <f>AVERAGE(C62:C64)</f>
        <v>32.570726586666666</v>
      </c>
      <c r="E64" s="1"/>
      <c r="F64" s="1">
        <v>31.84186038</v>
      </c>
      <c r="G64" s="1">
        <f>AVERAGE(F62:F64)</f>
        <v>31.977168879999997</v>
      </c>
      <c r="H64" s="1"/>
      <c r="I64" s="1"/>
      <c r="J64" s="22">
        <v>31.017880833350102</v>
      </c>
      <c r="K64" s="22">
        <f>AVERAGE(J62:J64)</f>
        <v>30.931169362398535</v>
      </c>
      <c r="L64" s="1"/>
      <c r="M64" s="1"/>
      <c r="N64" s="12"/>
      <c r="O64" s="1"/>
      <c r="Y64" s="1"/>
      <c r="Z64" s="1"/>
      <c r="AA64" s="1"/>
      <c r="AB64" s="1"/>
      <c r="AC64" s="1"/>
      <c r="AD64" s="1"/>
    </row>
    <row r="65" spans="1:30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2"/>
      <c r="O65" s="1"/>
      <c r="Y65" s="1"/>
      <c r="Z65" s="1"/>
      <c r="AA65" s="1"/>
      <c r="AB65" s="1"/>
      <c r="AC65" s="1"/>
      <c r="AD65" s="1"/>
    </row>
    <row r="66" spans="1:30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2"/>
      <c r="O66" s="1"/>
      <c r="Y66" s="1"/>
      <c r="Z66" s="1"/>
      <c r="AA66" s="1"/>
      <c r="AB66" s="1"/>
      <c r="AC66" s="1"/>
      <c r="AD66" s="1"/>
    </row>
    <row r="67" spans="1:30" ht="14.25" customHeight="1">
      <c r="A67" s="1"/>
      <c r="B67" s="1"/>
      <c r="C67" s="18" t="s">
        <v>3</v>
      </c>
      <c r="D67" s="13"/>
      <c r="E67" s="13"/>
      <c r="F67" s="18" t="s">
        <v>26</v>
      </c>
      <c r="G67" s="13"/>
      <c r="H67" s="1"/>
      <c r="I67" s="1"/>
      <c r="J67" s="1" t="s">
        <v>42</v>
      </c>
      <c r="K67" s="1"/>
      <c r="L67" s="1"/>
      <c r="M67" s="1"/>
      <c r="N67" s="12"/>
      <c r="O67" s="1"/>
      <c r="Y67" s="1"/>
      <c r="Z67" s="1"/>
      <c r="AA67" s="1"/>
      <c r="AB67" s="1"/>
      <c r="AC67" s="1"/>
      <c r="AD67" s="1"/>
    </row>
    <row r="68" spans="1:30" ht="14.25" customHeight="1">
      <c r="A68" s="1"/>
      <c r="B68" s="18" t="s">
        <v>89</v>
      </c>
      <c r="C68" s="13">
        <v>34.386558785585002</v>
      </c>
      <c r="D68" s="13"/>
      <c r="E68" s="13"/>
      <c r="F68" s="13">
        <v>35.427613448537599</v>
      </c>
      <c r="G68" s="13"/>
      <c r="H68" s="13"/>
      <c r="I68" s="1" t="s">
        <v>52</v>
      </c>
      <c r="J68" s="1">
        <v>31.990271815030901</v>
      </c>
      <c r="K68" s="1"/>
      <c r="L68" s="1"/>
      <c r="M68" s="2"/>
      <c r="N68" s="11"/>
      <c r="O68" s="2"/>
      <c r="Y68" s="1"/>
      <c r="Z68" s="1"/>
      <c r="AA68" s="1"/>
      <c r="AB68" s="1"/>
      <c r="AC68" s="1"/>
      <c r="AD68" s="1"/>
    </row>
    <row r="69" spans="1:30" ht="14.25" customHeight="1">
      <c r="A69" s="2"/>
      <c r="B69" s="13"/>
      <c r="C69" s="13">
        <v>35.169178685870001</v>
      </c>
      <c r="D69" s="13"/>
      <c r="E69" s="13"/>
      <c r="F69" s="13">
        <v>42.228613322184103</v>
      </c>
      <c r="G69" s="13"/>
      <c r="H69" s="13"/>
      <c r="I69" s="1"/>
      <c r="J69" s="1">
        <v>32.302677475074901</v>
      </c>
      <c r="K69" s="1"/>
      <c r="L69" s="1"/>
      <c r="M69" s="1"/>
      <c r="N69" s="12"/>
      <c r="O69" s="1"/>
      <c r="Y69" s="2"/>
      <c r="Z69" s="2"/>
      <c r="AA69" s="2"/>
      <c r="AB69" s="2"/>
      <c r="AC69" s="2"/>
      <c r="AD69" s="2"/>
    </row>
    <row r="70" spans="1:30" ht="14.25" customHeight="1">
      <c r="A70" s="1"/>
      <c r="B70" s="13"/>
      <c r="C70" s="13">
        <v>33.607646699401101</v>
      </c>
      <c r="D70" s="13">
        <f>AVERAGE(C68:C70)</f>
        <v>34.387794723618704</v>
      </c>
      <c r="E70" s="13">
        <f>D70-D73</f>
        <v>-0.67781494627349304</v>
      </c>
      <c r="F70" s="13">
        <v>36.498622504334001</v>
      </c>
      <c r="G70" s="13">
        <f>AVERAGE(F70,F68)</f>
        <v>35.963117976435797</v>
      </c>
      <c r="H70" s="13">
        <f>G70-G73</f>
        <v>0.62325266462764262</v>
      </c>
      <c r="I70" s="1"/>
      <c r="J70" s="1">
        <v>32.9165671595688</v>
      </c>
      <c r="K70" s="1">
        <f>AVERAGE(J68:J70)</f>
        <v>32.403172149891539</v>
      </c>
      <c r="L70" s="1">
        <f>K70-K73</f>
        <v>-2.7429020093266629</v>
      </c>
      <c r="M70" s="1"/>
      <c r="N70" s="12"/>
      <c r="O70" s="1"/>
      <c r="Y70" s="1"/>
      <c r="Z70" s="1"/>
      <c r="AA70" s="1"/>
      <c r="AB70" s="1"/>
      <c r="AC70" s="1"/>
      <c r="AD70" s="1"/>
    </row>
    <row r="71" spans="1:30" ht="14.25" customHeight="1">
      <c r="A71" s="1" t="s">
        <v>88</v>
      </c>
      <c r="B71" s="18" t="s">
        <v>87</v>
      </c>
      <c r="C71" s="13">
        <v>34.284992852567001</v>
      </c>
      <c r="D71" s="13"/>
      <c r="E71" s="13">
        <f>2^-E70</f>
        <v>1.5997150489053182</v>
      </c>
      <c r="F71" s="13">
        <v>0</v>
      </c>
      <c r="G71" s="13"/>
      <c r="H71" s="13">
        <f>2^-H70</f>
        <v>0.64920559358230967</v>
      </c>
      <c r="I71" s="1" t="s">
        <v>55</v>
      </c>
      <c r="J71" s="1">
        <v>35.142920549383</v>
      </c>
      <c r="K71" s="1"/>
      <c r="L71" s="1">
        <f>2^-L70</f>
        <v>6.6941552458876172</v>
      </c>
      <c r="M71" s="1"/>
      <c r="N71" s="12"/>
      <c r="O71" s="1"/>
      <c r="Y71" s="1"/>
      <c r="Z71" s="1"/>
      <c r="AA71" s="1"/>
      <c r="AB71" s="1"/>
      <c r="AC71" s="1"/>
      <c r="AD71" s="1"/>
    </row>
    <row r="72" spans="1:30" ht="14.25" customHeight="1">
      <c r="A72" s="1"/>
      <c r="B72" s="13"/>
      <c r="C72" s="13">
        <v>35.091243401484903</v>
      </c>
      <c r="D72" s="13"/>
      <c r="E72" s="13"/>
      <c r="F72" s="13">
        <v>35.938761826333</v>
      </c>
      <c r="G72" s="13"/>
      <c r="H72" s="13"/>
      <c r="I72" s="1"/>
      <c r="J72" s="1">
        <v>35.149227769053397</v>
      </c>
      <c r="K72" s="1"/>
      <c r="L72" s="1"/>
      <c r="M72" s="1"/>
      <c r="N72" s="12"/>
      <c r="O72" s="1"/>
      <c r="Y72" s="1"/>
      <c r="Z72" s="1"/>
      <c r="AA72" s="1"/>
      <c r="AB72" s="1"/>
      <c r="AC72" s="1"/>
      <c r="AD72" s="1"/>
    </row>
    <row r="73" spans="1:30" ht="14.25" customHeight="1">
      <c r="A73" s="1"/>
      <c r="B73" s="13"/>
      <c r="C73" s="13">
        <v>35.039975938299499</v>
      </c>
      <c r="D73" s="13">
        <f>AVERAGE(C72:C73)</f>
        <v>35.065609669892197</v>
      </c>
      <c r="E73" s="13"/>
      <c r="F73" s="13">
        <v>34.740968797283301</v>
      </c>
      <c r="G73" s="13">
        <f>AVERAGE(F72:F73)</f>
        <v>35.339865311808154</v>
      </c>
      <c r="H73" s="13"/>
      <c r="I73" s="1"/>
      <c r="J73" s="1">
        <v>38.8243166258545</v>
      </c>
      <c r="K73" s="1">
        <f>AVERAGE(J71:J72)</f>
        <v>35.146074159218202</v>
      </c>
      <c r="L73" s="1"/>
      <c r="M73" s="1"/>
      <c r="N73" s="12"/>
      <c r="O73" s="1"/>
      <c r="Y73" s="1"/>
      <c r="Z73" s="1"/>
      <c r="AA73" s="1"/>
      <c r="AB73" s="1"/>
      <c r="AC73" s="1"/>
      <c r="AD73" s="1"/>
    </row>
    <row r="74" spans="1:30" ht="14.25" customHeight="1">
      <c r="A74" s="1"/>
      <c r="B74" s="18" t="s">
        <v>35</v>
      </c>
      <c r="C74" s="13">
        <v>35.669999537678102</v>
      </c>
      <c r="D74" s="13"/>
      <c r="E74" s="13"/>
      <c r="F74" s="13">
        <v>28.221315059968699</v>
      </c>
      <c r="G74" s="13"/>
      <c r="H74" s="13"/>
      <c r="I74" s="1" t="s">
        <v>57</v>
      </c>
      <c r="J74" s="1">
        <v>26.827400475336699</v>
      </c>
      <c r="K74" s="1"/>
      <c r="L74" s="1"/>
      <c r="M74" s="1"/>
      <c r="N74" s="12"/>
      <c r="O74" s="1"/>
      <c r="Y74" s="1"/>
      <c r="Z74" s="1"/>
      <c r="AA74" s="1"/>
      <c r="AB74" s="1"/>
      <c r="AC74" s="1"/>
      <c r="AD74" s="1"/>
    </row>
    <row r="75" spans="1:30" ht="14.25" customHeight="1">
      <c r="A75" s="1"/>
      <c r="B75" s="13"/>
      <c r="C75" s="13">
        <v>35.564136864958897</v>
      </c>
      <c r="D75" s="13"/>
      <c r="E75" s="13"/>
      <c r="F75" s="13">
        <v>28.064572341319799</v>
      </c>
      <c r="G75" s="13"/>
      <c r="H75" s="13"/>
      <c r="I75" s="13"/>
      <c r="J75" s="1">
        <v>26.9383569764532</v>
      </c>
      <c r="K75" s="1"/>
      <c r="L75" s="1"/>
      <c r="M75" s="1"/>
      <c r="N75" s="12"/>
      <c r="O75" s="1"/>
      <c r="Y75" s="1"/>
      <c r="Z75" s="1"/>
      <c r="AA75" s="1"/>
      <c r="AB75" s="1"/>
      <c r="AC75" s="1"/>
      <c r="AD75" s="1"/>
    </row>
    <row r="76" spans="1:30" ht="14.25" customHeight="1">
      <c r="A76" s="1"/>
      <c r="B76" s="13"/>
      <c r="C76" s="13">
        <v>35.010895150479698</v>
      </c>
      <c r="D76" s="13">
        <f>AVERAGE(C74:C76)</f>
        <v>35.415010517705568</v>
      </c>
      <c r="E76" s="13"/>
      <c r="F76" s="13">
        <v>27.364603358483599</v>
      </c>
      <c r="G76" s="13">
        <f>AVERAGE(F74:F76)</f>
        <v>27.883496919924031</v>
      </c>
      <c r="H76" s="13"/>
      <c r="I76" s="13"/>
      <c r="J76" s="1">
        <v>26.848354557929099</v>
      </c>
      <c r="K76" s="1">
        <f>AVERAGE(J74:J76)</f>
        <v>26.87137066990633</v>
      </c>
      <c r="L76" s="1"/>
      <c r="M76" s="1"/>
      <c r="N76" s="12"/>
      <c r="O76" s="1"/>
      <c r="Y76" s="1"/>
      <c r="Z76" s="1"/>
      <c r="AA76" s="1"/>
      <c r="AB76" s="1"/>
      <c r="AC76" s="1"/>
      <c r="AD76" s="1"/>
    </row>
    <row r="77" spans="1:30" ht="14.25" customHeight="1">
      <c r="A77" s="1"/>
      <c r="B77" s="19"/>
      <c r="C77" s="19"/>
      <c r="D77" s="19"/>
      <c r="E77" s="19"/>
      <c r="F77" s="19"/>
      <c r="G77" s="19"/>
      <c r="H77" s="19"/>
      <c r="I77" s="19"/>
      <c r="J77" s="1"/>
      <c r="K77" s="1"/>
      <c r="L77" s="1"/>
      <c r="M77" s="1"/>
      <c r="N77" s="12"/>
      <c r="O77" s="1"/>
      <c r="Y77" s="1"/>
      <c r="Z77" s="1"/>
      <c r="AA77" s="1"/>
      <c r="AB77" s="1"/>
      <c r="AC77" s="1"/>
      <c r="AD77" s="1"/>
    </row>
    <row r="78" spans="1:30" ht="14.25" customHeight="1">
      <c r="A78" s="1"/>
      <c r="B78" s="19"/>
      <c r="C78" s="19"/>
      <c r="D78" s="19"/>
      <c r="E78" s="1">
        <v>1.2132559227411353</v>
      </c>
      <c r="F78" s="19"/>
      <c r="G78" s="19"/>
      <c r="H78" s="1">
        <v>0.2066569894167237</v>
      </c>
      <c r="I78" s="19"/>
      <c r="J78" s="1"/>
      <c r="K78" s="1"/>
      <c r="L78" s="1">
        <v>5.9907346694852741</v>
      </c>
      <c r="M78" s="1"/>
      <c r="N78" s="12"/>
      <c r="O78" s="1"/>
      <c r="Y78" s="1"/>
      <c r="Z78" s="1"/>
      <c r="AA78" s="1"/>
      <c r="AB78" s="1"/>
      <c r="AC78" s="1"/>
      <c r="AD78" s="1"/>
    </row>
    <row r="79" spans="1:30" ht="14.25" customHeight="1">
      <c r="A79" s="1"/>
      <c r="B79" s="1"/>
      <c r="C79" s="1"/>
      <c r="D79" s="1"/>
      <c r="E79" s="1">
        <v>0.28197674467760103</v>
      </c>
      <c r="F79" s="1"/>
      <c r="G79" s="1"/>
      <c r="H79" s="1">
        <v>0.66372266311400263</v>
      </c>
      <c r="I79" s="1"/>
      <c r="J79" s="1"/>
      <c r="K79" s="1"/>
      <c r="L79" s="1">
        <v>2.9175697972779524</v>
      </c>
      <c r="M79" s="1"/>
      <c r="N79" s="12"/>
      <c r="O79" s="1"/>
      <c r="Y79" s="1"/>
      <c r="Z79" s="1"/>
      <c r="AA79" s="1"/>
      <c r="AB79" s="1"/>
      <c r="AC79" s="1"/>
      <c r="AD79" s="1"/>
    </row>
    <row r="80" spans="1:30" ht="14.25" customHeight="1">
      <c r="E80" s="13">
        <v>1.5997150489053182</v>
      </c>
      <c r="H80" s="13">
        <v>0.64920559358230967</v>
      </c>
      <c r="L80" s="1">
        <v>6.6941552458876172</v>
      </c>
    </row>
    <row r="81" spans="1:30" ht="14.25" customHeight="1"/>
    <row r="82" spans="1:30" ht="14.25" customHeight="1">
      <c r="A82" s="14"/>
      <c r="B82" s="14"/>
      <c r="C82" s="14" t="s">
        <v>27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49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</row>
    <row r="83" spans="1:30" ht="14.25" customHeight="1">
      <c r="A83" s="1"/>
      <c r="B83" s="1"/>
      <c r="C83" s="1" t="s">
        <v>41</v>
      </c>
      <c r="D83" s="1"/>
      <c r="E83" s="1"/>
      <c r="F83" s="1" t="s">
        <v>4</v>
      </c>
      <c r="G83" s="1"/>
      <c r="H83" s="1"/>
      <c r="I83" s="1"/>
      <c r="J83" s="15" t="s">
        <v>103</v>
      </c>
      <c r="K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4.25" customHeight="1">
      <c r="A85" s="1"/>
      <c r="B85" s="1" t="s">
        <v>58</v>
      </c>
      <c r="C85" s="1">
        <v>30.670853690000001</v>
      </c>
      <c r="D85" s="1"/>
      <c r="E85" s="1"/>
      <c r="F85" s="1">
        <v>32.953261140000002</v>
      </c>
      <c r="G85" s="1"/>
      <c r="H85" s="1"/>
      <c r="I85" s="1"/>
      <c r="J85" s="1">
        <v>29.695908580000001</v>
      </c>
      <c r="K85" s="1"/>
      <c r="L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4.25" customHeight="1">
      <c r="A86" s="1"/>
      <c r="B86" s="1"/>
      <c r="C86" s="1">
        <v>30.821592299999999</v>
      </c>
      <c r="D86" s="1"/>
      <c r="E86" s="1"/>
      <c r="F86" s="1">
        <v>31.332218699999999</v>
      </c>
      <c r="G86" s="1"/>
      <c r="H86" s="1"/>
      <c r="I86" s="1"/>
      <c r="J86" s="1">
        <v>29.387316469999998</v>
      </c>
      <c r="K86" s="1"/>
      <c r="L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4.25" customHeight="1">
      <c r="A87" s="1" t="s">
        <v>44</v>
      </c>
      <c r="B87" s="1"/>
      <c r="C87" s="1" t="s">
        <v>7</v>
      </c>
      <c r="D87" s="1">
        <f>AVERAGE(C85:C87)</f>
        <v>30.746222995</v>
      </c>
      <c r="E87" s="1">
        <f>D87-D90</f>
        <v>-0.98042263166666288</v>
      </c>
      <c r="F87" s="1">
        <v>31.63165343</v>
      </c>
      <c r="G87" s="1">
        <f>AVERAGE(F85:F87)</f>
        <v>31.972377756666663</v>
      </c>
      <c r="H87" s="1">
        <f>G87-G90</f>
        <v>3.3469690833333274</v>
      </c>
      <c r="I87" s="1"/>
      <c r="J87" s="1">
        <v>30.572503869999998</v>
      </c>
      <c r="K87" s="1">
        <f>AVERAGE(J85:J87)</f>
        <v>29.885242973333334</v>
      </c>
      <c r="L87" s="1">
        <f>K87-K90</f>
        <v>-1.2582397833333339</v>
      </c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4.25" customHeight="1">
      <c r="A88" s="1"/>
      <c r="B88" s="1" t="s">
        <v>45</v>
      </c>
      <c r="C88" s="1">
        <v>31.530550309999999</v>
      </c>
      <c r="D88" s="1"/>
      <c r="E88" s="1">
        <f>2^-E87</f>
        <v>1.9730433193802934</v>
      </c>
      <c r="F88" s="1">
        <v>28.855388019999999</v>
      </c>
      <c r="G88" s="1"/>
      <c r="H88" s="1">
        <f>2^-H87</f>
        <v>9.8279267600056827E-2</v>
      </c>
      <c r="I88" s="1"/>
      <c r="J88" s="1">
        <v>31.669648909999999</v>
      </c>
      <c r="K88" s="1"/>
      <c r="L88" s="1">
        <f>2^-L87</f>
        <v>2.3920371293845157</v>
      </c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4.25" customHeight="1">
      <c r="A89" s="1"/>
      <c r="B89" s="1"/>
      <c r="C89" s="1">
        <v>31.357402059999998</v>
      </c>
      <c r="D89" s="1"/>
      <c r="E89" s="1"/>
      <c r="F89" s="1">
        <v>28.542521199999999</v>
      </c>
      <c r="G89" s="1"/>
      <c r="H89" s="1"/>
      <c r="I89" s="1"/>
      <c r="J89" s="1">
        <v>31.981350030000002</v>
      </c>
      <c r="K89" s="1"/>
      <c r="L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4.25" customHeight="1">
      <c r="A90" s="1"/>
      <c r="B90" s="1"/>
      <c r="C90" s="1">
        <v>32.291984509999999</v>
      </c>
      <c r="D90" s="1">
        <f>AVERAGE(C88:C90)</f>
        <v>31.726645626666663</v>
      </c>
      <c r="E90" s="1"/>
      <c r="F90" s="1">
        <v>28.478316800000002</v>
      </c>
      <c r="G90" s="1">
        <f>AVERAGE(F88:F90)</f>
        <v>28.625408673333336</v>
      </c>
      <c r="H90" s="1"/>
      <c r="I90" s="1"/>
      <c r="J90" s="1">
        <v>29.779449329999998</v>
      </c>
      <c r="K90" s="1">
        <f>AVERAGE(J88:J90)</f>
        <v>31.143482756666668</v>
      </c>
      <c r="L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4.25" customHeight="1">
      <c r="A91" s="1"/>
      <c r="B91" s="1" t="s">
        <v>59</v>
      </c>
      <c r="C91" s="1">
        <v>32.800989020000003</v>
      </c>
      <c r="D91" s="1"/>
      <c r="E91" s="1"/>
      <c r="F91" s="1">
        <v>30.064863290000002</v>
      </c>
      <c r="G91" s="1"/>
      <c r="H91" s="1"/>
      <c r="I91" s="1"/>
      <c r="J91" s="1">
        <v>33.281366040000002</v>
      </c>
      <c r="K91" s="1"/>
      <c r="L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4.25" customHeight="1">
      <c r="A92" s="1"/>
      <c r="B92" s="1"/>
      <c r="C92" s="1">
        <v>32.23372165</v>
      </c>
      <c r="D92" s="1"/>
      <c r="E92" s="1"/>
      <c r="F92" s="1">
        <v>29.85823087</v>
      </c>
      <c r="G92" s="1"/>
      <c r="H92" s="1"/>
      <c r="I92" s="1"/>
      <c r="J92" s="1">
        <v>32.51937977</v>
      </c>
      <c r="K92" s="1"/>
      <c r="L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4.25" customHeight="1">
      <c r="A93" s="1"/>
      <c r="B93" s="1"/>
      <c r="C93" s="1">
        <v>32.0746252</v>
      </c>
      <c r="D93" s="1">
        <f>AVERAGE(C91:C93)</f>
        <v>32.369778623333339</v>
      </c>
      <c r="E93" s="1"/>
      <c r="F93" s="1">
        <v>29.937308989999998</v>
      </c>
      <c r="G93" s="1">
        <f>AVERAGE(F91:F93)</f>
        <v>29.953467716666665</v>
      </c>
      <c r="H93" s="1"/>
      <c r="I93" s="1"/>
      <c r="J93" s="1">
        <v>31.85531662</v>
      </c>
      <c r="K93" s="1">
        <f>AVERAGE(J91:J93)</f>
        <v>32.552020809999995</v>
      </c>
      <c r="L93" s="1"/>
      <c r="Q93" s="42"/>
      <c r="R93" s="43"/>
      <c r="S93" s="43"/>
      <c r="T93" s="43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Q94" s="42"/>
      <c r="R94" s="43"/>
      <c r="S94" s="43"/>
      <c r="T94" s="43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Q95" s="42"/>
      <c r="R95" s="43"/>
      <c r="S95" s="43"/>
      <c r="T95" s="43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2"/>
      <c r="O96" s="1"/>
      <c r="P96" s="1"/>
      <c r="Q96" s="42"/>
      <c r="R96" s="43"/>
      <c r="S96" s="43"/>
      <c r="T96" s="43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2"/>
      <c r="O97" s="1"/>
      <c r="P97" s="1"/>
      <c r="Q97" s="42"/>
      <c r="R97" s="43"/>
      <c r="S97" s="43"/>
      <c r="T97" s="43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4.25" customHeight="1">
      <c r="C98" s="18" t="s">
        <v>3</v>
      </c>
      <c r="D98" s="13"/>
      <c r="E98" s="13"/>
      <c r="F98" s="18" t="s">
        <v>26</v>
      </c>
      <c r="G98" s="13"/>
      <c r="J98" s="15" t="s">
        <v>103</v>
      </c>
      <c r="Q98" s="42"/>
      <c r="R98" s="43"/>
      <c r="S98" s="43"/>
      <c r="T98" s="43"/>
    </row>
    <row r="99" spans="1:30" ht="14.25" customHeight="1">
      <c r="B99" s="18" t="s">
        <v>77</v>
      </c>
      <c r="C99" s="20">
        <v>42.188656566403701</v>
      </c>
      <c r="D99" s="13"/>
      <c r="E99" s="13"/>
      <c r="F99" s="13">
        <v>33.898790049592399</v>
      </c>
      <c r="G99" s="13"/>
      <c r="H99" s="13"/>
      <c r="J99" s="13">
        <v>31.825177565889899</v>
      </c>
      <c r="K99" s="13"/>
      <c r="L99" s="13"/>
    </row>
    <row r="100" spans="1:30" ht="14.25" customHeight="1">
      <c r="B100" s="13"/>
      <c r="C100" s="13">
        <v>34.792081448867101</v>
      </c>
      <c r="D100" s="13"/>
      <c r="E100" s="13"/>
      <c r="F100" s="20">
        <v>41.902761046492998</v>
      </c>
      <c r="G100" s="13"/>
      <c r="H100" s="13"/>
      <c r="J100" s="13">
        <v>30.546611476222498</v>
      </c>
      <c r="K100" s="13"/>
      <c r="L100" s="13"/>
      <c r="Q100" s="40"/>
      <c r="R100" s="37"/>
      <c r="S100" s="37"/>
      <c r="T100" s="37"/>
    </row>
    <row r="101" spans="1:30" ht="14.25" customHeight="1">
      <c r="A101" s="15" t="s">
        <v>88</v>
      </c>
      <c r="B101" s="13"/>
      <c r="C101" s="13">
        <v>35.549493559509997</v>
      </c>
      <c r="D101" s="13">
        <f>AVERAGE(C100:C101)</f>
        <v>35.170787504188553</v>
      </c>
      <c r="E101" s="13">
        <f>D101-D104</f>
        <v>-2.091372178025253</v>
      </c>
      <c r="F101" s="13">
        <v>36.3884728324539</v>
      </c>
      <c r="G101" s="13">
        <f>AVERAGE(F99,F101)</f>
        <v>35.143631441023146</v>
      </c>
      <c r="H101" s="13">
        <f>G101-G104</f>
        <v>2.6399287550567436</v>
      </c>
      <c r="J101" s="13">
        <v>30.230393385456701</v>
      </c>
      <c r="K101" s="13">
        <f>AVERAGE(J100:J101)</f>
        <v>30.388502430839601</v>
      </c>
      <c r="L101" s="13">
        <f>K101-K104</f>
        <v>-1.5999770058812999</v>
      </c>
      <c r="Q101" s="40"/>
      <c r="R101" s="37"/>
      <c r="S101" s="37"/>
      <c r="T101" s="37"/>
    </row>
    <row r="102" spans="1:30" ht="14.25" customHeight="1">
      <c r="B102" s="18" t="s">
        <v>78</v>
      </c>
      <c r="C102" s="13">
        <v>37.148747564815302</v>
      </c>
      <c r="D102" s="13"/>
      <c r="E102" s="13">
        <f>2^-E101</f>
        <v>4.2615320368820742</v>
      </c>
      <c r="F102" s="13">
        <v>33.578650723084998</v>
      </c>
      <c r="G102" s="13"/>
      <c r="H102" s="13">
        <f>2^-H101</f>
        <v>0.16043615985576887</v>
      </c>
      <c r="J102" s="13">
        <v>31.9295353551239</v>
      </c>
      <c r="K102" s="13"/>
      <c r="L102" s="13">
        <f>2^-L101</f>
        <v>3.0313848174892186</v>
      </c>
      <c r="Q102" s="40"/>
      <c r="R102" s="37"/>
      <c r="S102" s="37"/>
      <c r="T102" s="37"/>
    </row>
    <row r="103" spans="1:30" ht="14.25" customHeight="1">
      <c r="B103" s="13"/>
      <c r="C103" s="13">
        <v>35.683080239111497</v>
      </c>
      <c r="D103" s="13"/>
      <c r="E103" s="13"/>
      <c r="F103" s="13">
        <v>32.4937401265476</v>
      </c>
      <c r="G103" s="13"/>
      <c r="H103" s="13"/>
      <c r="J103" s="13">
        <v>34.615557615314401</v>
      </c>
      <c r="K103" s="13"/>
      <c r="L103" s="13"/>
      <c r="Q103" s="40"/>
      <c r="R103" s="37"/>
      <c r="S103" s="37"/>
      <c r="T103" s="37"/>
    </row>
    <row r="104" spans="1:30" ht="14.25" customHeight="1">
      <c r="B104" s="13"/>
      <c r="C104" s="13">
        <v>37.375571799612302</v>
      </c>
      <c r="D104" s="13">
        <f>AVERAGE(C102,C104)</f>
        <v>37.262159682213806</v>
      </c>
      <c r="E104" s="13"/>
      <c r="F104" s="13">
        <v>32.513665245385198</v>
      </c>
      <c r="G104" s="13">
        <f>AVERAGE(F103:F104)</f>
        <v>32.503702685966402</v>
      </c>
      <c r="H104" s="13"/>
      <c r="J104" s="13">
        <v>32.047423518317899</v>
      </c>
      <c r="K104" s="13">
        <f>AVERAGE(J102,J104)</f>
        <v>31.988479436720901</v>
      </c>
      <c r="L104" s="13"/>
      <c r="Q104" s="40"/>
      <c r="R104" s="37"/>
      <c r="S104" s="37"/>
      <c r="T104" s="37"/>
    </row>
    <row r="105" spans="1:30" ht="14.25" customHeight="1">
      <c r="B105" s="18" t="s">
        <v>79</v>
      </c>
      <c r="C105" s="13">
        <v>33.647933498397201</v>
      </c>
      <c r="D105" s="13"/>
      <c r="E105" s="13"/>
      <c r="F105" s="13">
        <v>28.352285780177201</v>
      </c>
      <c r="G105" s="13"/>
      <c r="H105" s="13"/>
      <c r="J105" s="13">
        <v>26.4631399949231</v>
      </c>
      <c r="K105" s="13"/>
      <c r="L105" s="13"/>
    </row>
    <row r="106" spans="1:30" ht="14.25" customHeight="1">
      <c r="C106" s="13">
        <v>33.729925005153198</v>
      </c>
      <c r="D106" s="13"/>
      <c r="E106" s="13"/>
      <c r="F106" s="13">
        <v>28.335024931671398</v>
      </c>
      <c r="G106" s="13"/>
      <c r="H106" s="13"/>
      <c r="J106" s="13">
        <v>26.115713313880601</v>
      </c>
      <c r="K106" s="13"/>
      <c r="L106" s="13"/>
    </row>
    <row r="107" spans="1:30" ht="14.25" customHeight="1">
      <c r="C107" s="13">
        <v>34.100023109065198</v>
      </c>
      <c r="D107" s="13">
        <f>AVERAGE(C105:C107)</f>
        <v>33.825960537538528</v>
      </c>
      <c r="E107" s="13"/>
      <c r="F107" s="13">
        <v>28.158928308241101</v>
      </c>
      <c r="G107" s="13">
        <f>AVERAGE(F105:F107)</f>
        <v>28.282079673363231</v>
      </c>
      <c r="H107" s="13"/>
      <c r="J107" s="13">
        <v>26.056390848694299</v>
      </c>
      <c r="K107" s="13">
        <f>AVERAGE(J105:J107)</f>
        <v>26.211748052499331</v>
      </c>
      <c r="L107" s="13"/>
    </row>
    <row r="108" spans="1:30" ht="14.25" customHeight="1"/>
    <row r="109" spans="1:30" ht="14.25" customHeight="1"/>
    <row r="110" spans="1:30" ht="14.25" customHeight="1"/>
    <row r="111" spans="1:30" ht="14.25" customHeight="1"/>
    <row r="112" spans="1:30" ht="14.25" customHeight="1">
      <c r="C112" s="18" t="s">
        <v>3</v>
      </c>
      <c r="D112" s="13"/>
      <c r="E112" s="13"/>
      <c r="F112" s="18" t="s">
        <v>26</v>
      </c>
      <c r="G112" s="13"/>
      <c r="H112" s="13"/>
      <c r="J112" s="15" t="s">
        <v>103</v>
      </c>
    </row>
    <row r="113" spans="1:13" ht="14.25" customHeight="1">
      <c r="B113" s="18" t="s">
        <v>46</v>
      </c>
      <c r="C113" s="13">
        <v>35.794030701141203</v>
      </c>
      <c r="D113" s="13"/>
      <c r="E113" s="13"/>
      <c r="F113" s="13">
        <v>32.182702651593601</v>
      </c>
      <c r="G113" s="13"/>
      <c r="H113" s="13"/>
      <c r="I113" s="13" t="s">
        <v>99</v>
      </c>
      <c r="J113" s="13">
        <v>28.592275371062399</v>
      </c>
      <c r="K113" s="13"/>
      <c r="L113" s="13" t="s">
        <v>0</v>
      </c>
    </row>
    <row r="114" spans="1:13" ht="14.25" customHeight="1">
      <c r="A114" s="15" t="s">
        <v>102</v>
      </c>
      <c r="B114" s="13"/>
      <c r="C114" s="13"/>
      <c r="D114" s="13"/>
      <c r="E114" s="13"/>
      <c r="F114" s="13">
        <v>33.502061460024798</v>
      </c>
      <c r="G114" s="13"/>
      <c r="H114" s="13"/>
      <c r="I114" s="13" t="s">
        <v>0</v>
      </c>
      <c r="J114" s="13">
        <v>28.4522055229715</v>
      </c>
      <c r="K114" s="13"/>
      <c r="L114" s="13" t="s">
        <v>0</v>
      </c>
    </row>
    <row r="115" spans="1:13" ht="14.25" customHeight="1">
      <c r="B115" s="13"/>
      <c r="C115" s="13">
        <v>36.300855728500899</v>
      </c>
      <c r="D115" s="13">
        <f>AVERAGE(C113:C115)</f>
        <v>36.047443214821051</v>
      </c>
      <c r="E115" s="13">
        <f>D115-D118</f>
        <v>-0.82864829358728542</v>
      </c>
      <c r="F115" s="13">
        <v>33.305483543516601</v>
      </c>
      <c r="G115" s="13">
        <f>AVERAGE(F113:F115)</f>
        <v>32.996749218378334</v>
      </c>
      <c r="H115" s="13">
        <f>G115-G118</f>
        <v>4.255743324741367</v>
      </c>
      <c r="I115" s="13" t="s">
        <v>0</v>
      </c>
      <c r="J115" s="13">
        <v>29.381866886008201</v>
      </c>
      <c r="K115" s="13">
        <f>AVERAGE(J113:J115)</f>
        <v>28.808782593347363</v>
      </c>
      <c r="L115" s="13">
        <f>K115-K118</f>
        <v>-2.9947600065700009</v>
      </c>
    </row>
    <row r="116" spans="1:13" ht="14.25" customHeight="1">
      <c r="B116" s="13" t="s">
        <v>94</v>
      </c>
      <c r="C116" s="13">
        <v>36.268958428736703</v>
      </c>
      <c r="D116" s="13"/>
      <c r="E116" s="13">
        <f>2^-E115</f>
        <v>1.7760205729583607</v>
      </c>
      <c r="F116" s="13">
        <v>28.6955607847799</v>
      </c>
      <c r="G116" s="13"/>
      <c r="H116" s="13">
        <f>2^-H115</f>
        <v>5.2347217929738184E-2</v>
      </c>
      <c r="I116" s="13" t="s">
        <v>100</v>
      </c>
      <c r="J116" s="13">
        <v>31.384675999087001</v>
      </c>
      <c r="K116" s="13"/>
      <c r="L116" s="13">
        <f>2^-L115</f>
        <v>7.9709960110088467</v>
      </c>
    </row>
    <row r="117" spans="1:13" ht="14.25" customHeight="1">
      <c r="B117" s="13"/>
      <c r="C117" s="13">
        <v>37.432133303555098</v>
      </c>
      <c r="D117" s="13"/>
      <c r="E117" s="13"/>
      <c r="F117" s="13">
        <v>28.9417019635994</v>
      </c>
      <c r="G117" s="13"/>
      <c r="H117" s="13"/>
      <c r="I117" s="13" t="s">
        <v>0</v>
      </c>
      <c r="J117" s="13">
        <v>31.805175672328001</v>
      </c>
      <c r="K117" s="13"/>
      <c r="L117" s="13"/>
    </row>
    <row r="118" spans="1:13" ht="14.25" customHeight="1">
      <c r="B118" s="13"/>
      <c r="C118" s="13">
        <v>36.927182792933202</v>
      </c>
      <c r="D118" s="13">
        <f>AVERAGE(C116:C118)</f>
        <v>36.876091508408336</v>
      </c>
      <c r="E118" s="13"/>
      <c r="F118" s="13">
        <v>28.5857549325316</v>
      </c>
      <c r="G118" s="13">
        <f>AVERAGE(F116:F118)</f>
        <v>28.741005893636967</v>
      </c>
      <c r="H118" s="13"/>
      <c r="I118" s="13" t="s">
        <v>0</v>
      </c>
      <c r="J118" s="13">
        <v>32.2207761283371</v>
      </c>
      <c r="K118" s="13">
        <f>AVERAGE(J116:J118)</f>
        <v>31.803542599917364</v>
      </c>
      <c r="L118" s="13" t="s">
        <v>0</v>
      </c>
    </row>
    <row r="119" spans="1:13" ht="14.25" customHeight="1">
      <c r="B119" s="18" t="s">
        <v>95</v>
      </c>
      <c r="C119" s="13">
        <v>36.266647801504199</v>
      </c>
      <c r="D119" s="13"/>
      <c r="E119" s="13"/>
      <c r="F119" s="13">
        <v>27.4439184983557</v>
      </c>
      <c r="G119" s="13"/>
      <c r="H119" s="13"/>
      <c r="I119" s="13" t="s">
        <v>101</v>
      </c>
      <c r="J119" s="13">
        <v>24.186411958117102</v>
      </c>
      <c r="K119" s="13"/>
      <c r="L119" s="13" t="s">
        <v>0</v>
      </c>
    </row>
    <row r="120" spans="1:13" ht="14.25" customHeight="1">
      <c r="B120" s="13"/>
      <c r="C120" s="13">
        <v>34.786763633525197</v>
      </c>
      <c r="D120" s="13"/>
      <c r="E120" s="13"/>
      <c r="F120" s="13">
        <v>27.6023720020907</v>
      </c>
      <c r="G120" s="13"/>
      <c r="H120" s="13"/>
      <c r="I120" s="13" t="s">
        <v>0</v>
      </c>
      <c r="J120" s="13">
        <v>24.284231226795399</v>
      </c>
      <c r="K120" s="13"/>
      <c r="L120" s="13" t="s">
        <v>0</v>
      </c>
    </row>
    <row r="121" spans="1:13" ht="14.25" customHeight="1">
      <c r="B121" s="13"/>
      <c r="C121" s="13">
        <v>34.534709861798802</v>
      </c>
      <c r="D121" s="13">
        <f>AVERAGE(C119:C121)</f>
        <v>35.196040432276071</v>
      </c>
      <c r="E121" s="13"/>
      <c r="F121" s="13">
        <v>27.565610812388801</v>
      </c>
      <c r="G121" s="13">
        <f>AVERAGE(F119:F121)</f>
        <v>27.537300437611734</v>
      </c>
      <c r="H121" s="13"/>
      <c r="I121" s="13" t="s">
        <v>0</v>
      </c>
      <c r="J121" s="13">
        <v>24.875127095339</v>
      </c>
      <c r="K121" s="13">
        <f>AVERAGE(J119:J121)</f>
        <v>24.448590093417167</v>
      </c>
      <c r="L121" s="13" t="s">
        <v>0</v>
      </c>
    </row>
    <row r="122" spans="1:13" ht="14.25" customHeight="1">
      <c r="B122" s="13"/>
      <c r="C122" s="13"/>
      <c r="D122" s="13"/>
      <c r="E122" s="13"/>
      <c r="F122" s="13"/>
      <c r="G122" s="13"/>
      <c r="H122" s="13"/>
    </row>
    <row r="123" spans="1:13" ht="14.25" customHeight="1"/>
    <row r="124" spans="1:13" ht="14.25" customHeight="1"/>
    <row r="125" spans="1:13" ht="14.25" customHeight="1">
      <c r="L125" s="1">
        <v>2.3920371293845157</v>
      </c>
    </row>
    <row r="126" spans="1:13" ht="14.25" customHeight="1">
      <c r="E126" s="1">
        <v>1.9730433193802934</v>
      </c>
      <c r="H126" s="1">
        <v>9.8279267600056827E-2</v>
      </c>
      <c r="L126" s="13">
        <v>3.0313848174892186</v>
      </c>
    </row>
    <row r="127" spans="1:13" ht="14.25" customHeight="1">
      <c r="E127" s="13">
        <v>4.2615320368820742</v>
      </c>
      <c r="H127" s="13">
        <v>0.16043615985576887</v>
      </c>
      <c r="L127" s="13">
        <v>7.9709960110088467</v>
      </c>
    </row>
    <row r="128" spans="1:13" ht="14.25" customHeight="1">
      <c r="E128" s="13">
        <v>1.7760205729583607</v>
      </c>
      <c r="H128" s="13">
        <v>5.2347217929738184E-2</v>
      </c>
      <c r="L128" s="13"/>
      <c r="M128" s="13"/>
    </row>
    <row r="129" spans="4:13" ht="14.25" customHeight="1">
      <c r="D129" s="1"/>
      <c r="F129" s="13"/>
      <c r="L129" s="13"/>
      <c r="M129" s="13"/>
    </row>
    <row r="130" spans="4:13" ht="14.25" customHeight="1">
      <c r="D130" s="13"/>
      <c r="E130" s="13"/>
      <c r="F130" s="1"/>
    </row>
    <row r="131" spans="4:13" ht="14.25" customHeight="1">
      <c r="D131" s="13"/>
      <c r="E131" s="13"/>
      <c r="F131" s="13"/>
    </row>
    <row r="132" spans="4:13" ht="14.25" customHeight="1"/>
    <row r="133" spans="4:13" ht="14.25" customHeight="1">
      <c r="D133" s="1"/>
      <c r="E133" s="1"/>
      <c r="F133" s="1"/>
    </row>
    <row r="134" spans="4:13" ht="14.25" customHeight="1">
      <c r="D134" s="1"/>
      <c r="E134" s="1"/>
      <c r="F134" s="1"/>
    </row>
    <row r="135" spans="4:13" ht="14.25" customHeight="1">
      <c r="D135" s="13"/>
      <c r="E135" s="13"/>
      <c r="F135" s="13"/>
    </row>
    <row r="136" spans="4:13" ht="14.25" customHeight="1"/>
    <row r="137" spans="4:13" ht="14.25" customHeight="1">
      <c r="D137" s="1"/>
      <c r="E137" s="1"/>
      <c r="F137" s="1"/>
    </row>
    <row r="138" spans="4:13" ht="14.25" customHeight="1">
      <c r="D138" s="3"/>
      <c r="E138" s="1"/>
      <c r="F138" s="1"/>
    </row>
    <row r="139" spans="4:13" ht="14.25" customHeight="1">
      <c r="E139" s="3"/>
    </row>
    <row r="140" spans="4:13" ht="14.25" customHeight="1"/>
    <row r="141" spans="4:13" ht="14.25" customHeight="1"/>
    <row r="142" spans="4:13" ht="14.25" customHeight="1"/>
    <row r="143" spans="4:13" ht="14.25" customHeight="1"/>
    <row r="144" spans="4:13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809"/>
  <sheetViews>
    <sheetView topLeftCell="A32" zoomScale="72" zoomScaleNormal="72" workbookViewId="0">
      <selection activeCell="L50" sqref="L50"/>
    </sheetView>
  </sheetViews>
  <sheetFormatPr defaultColWidth="14.453125" defaultRowHeight="15" customHeight="1"/>
  <cols>
    <col min="1" max="3" width="8.7265625" style="26" customWidth="1"/>
    <col min="4" max="4" width="14.7265625" style="26" customWidth="1"/>
    <col min="5" max="5" width="18.453125" style="26" customWidth="1"/>
    <col min="6" max="6" width="8.81640625" style="26" customWidth="1"/>
    <col min="7" max="7" width="18.453125" style="26" customWidth="1"/>
    <col min="8" max="8" width="8.81640625" style="26" customWidth="1"/>
    <col min="9" max="9" width="18.453125" style="26" customWidth="1"/>
    <col min="10" max="10" width="8.81640625" style="26" customWidth="1"/>
    <col min="11" max="11" width="18.453125" style="26" customWidth="1"/>
    <col min="12" max="12" width="12.08984375" style="26" customWidth="1"/>
    <col min="13" max="13" width="8.81640625" style="26" customWidth="1"/>
    <col min="14" max="26" width="8.7265625" style="26" customWidth="1"/>
    <col min="27" max="16384" width="14.453125" style="26"/>
  </cols>
  <sheetData>
    <row r="1" spans="1:17" s="55" customFormat="1" ht="13.5" customHeight="1">
      <c r="A1" s="51"/>
      <c r="B1" s="51"/>
      <c r="C1" s="51" t="s">
        <v>28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ht="13.5" customHeight="1">
      <c r="E2" s="26" t="s">
        <v>106</v>
      </c>
      <c r="G2" s="26" t="s">
        <v>4</v>
      </c>
    </row>
    <row r="3" spans="1:17" ht="13.5" customHeight="1">
      <c r="C3" s="26" t="s">
        <v>6</v>
      </c>
      <c r="E3" s="26">
        <v>30.511202688609501</v>
      </c>
      <c r="G3" s="26">
        <v>32.218158224097202</v>
      </c>
    </row>
    <row r="4" spans="1:17" ht="13.5" customHeight="1">
      <c r="E4" s="26">
        <v>31.1310911840377</v>
      </c>
      <c r="G4" s="26">
        <v>32.002150989055799</v>
      </c>
    </row>
    <row r="5" spans="1:17" ht="13.5" customHeight="1">
      <c r="E5" s="26">
        <v>31.954855141215599</v>
      </c>
      <c r="G5" s="26">
        <v>31.849290470353701</v>
      </c>
    </row>
    <row r="6" spans="1:17" ht="13.5" customHeight="1">
      <c r="A6" s="26" t="s">
        <v>29</v>
      </c>
      <c r="C6" s="26" t="s">
        <v>30</v>
      </c>
      <c r="E6" s="26">
        <v>31.003338842682702</v>
      </c>
      <c r="F6" s="26">
        <f>AVERAGE(E6:E8)</f>
        <v>30.644216791926198</v>
      </c>
      <c r="G6" s="26">
        <v>31.2280136471005</v>
      </c>
      <c r="H6" s="26">
        <f>AVERAGE(G6:G8)</f>
        <v>31.085362135178368</v>
      </c>
    </row>
    <row r="7" spans="1:17" ht="13.5" customHeight="1">
      <c r="E7" s="26">
        <v>30.395416962714702</v>
      </c>
      <c r="F7" s="25">
        <f>2^-(F9-F6)</f>
        <v>3.1052964346012675</v>
      </c>
      <c r="G7" s="26">
        <v>31.135989118571899</v>
      </c>
      <c r="H7" s="25">
        <f>2^-(H9-H6)</f>
        <v>1.5866500442131097</v>
      </c>
    </row>
    <row r="8" spans="1:17" ht="13.5" customHeight="1">
      <c r="E8" s="26">
        <v>30.5338945703812</v>
      </c>
      <c r="G8" s="26">
        <v>30.892083639862701</v>
      </c>
    </row>
    <row r="9" spans="1:17" ht="13.5" customHeight="1">
      <c r="C9" s="26" t="s">
        <v>31</v>
      </c>
      <c r="E9" s="26">
        <v>29.165850998303501</v>
      </c>
      <c r="F9" s="26">
        <f>AVERAGE(E9:E11)</f>
        <v>29.009485795842469</v>
      </c>
      <c r="G9" s="26">
        <v>29.798134559162001</v>
      </c>
      <c r="H9" s="26">
        <f>AVERAGE(G9:G11)</f>
        <v>30.419378176603868</v>
      </c>
    </row>
    <row r="10" spans="1:17" ht="13.5" customHeight="1">
      <c r="E10" s="26">
        <v>29.065274154634501</v>
      </c>
      <c r="G10" s="26">
        <v>29.845393532989</v>
      </c>
    </row>
    <row r="11" spans="1:17" ht="13.5" customHeight="1">
      <c r="E11" s="26">
        <v>28.797332234589401</v>
      </c>
      <c r="G11" s="26">
        <v>31.614606437660601</v>
      </c>
    </row>
    <row r="12" spans="1:17" ht="13.5" customHeight="1"/>
    <row r="13" spans="1:17" ht="13.5" customHeight="1"/>
    <row r="14" spans="1:17" ht="13.5" customHeight="1">
      <c r="E14" s="26" t="s">
        <v>106</v>
      </c>
      <c r="I14" s="26" t="s">
        <v>4</v>
      </c>
    </row>
    <row r="15" spans="1:17" ht="13.5" customHeight="1">
      <c r="C15" s="33" t="s">
        <v>17</v>
      </c>
      <c r="E15" s="6">
        <v>45.357545042806997</v>
      </c>
      <c r="F15" s="34">
        <f>AVERAGE(E15,E17)</f>
        <v>45.386830392870053</v>
      </c>
      <c r="I15" s="6">
        <v>41.065791341372403</v>
      </c>
      <c r="J15" s="34">
        <f>AVERAGE(I15:I16)</f>
        <v>39.924964624187098</v>
      </c>
    </row>
    <row r="16" spans="1:17" ht="13.5" customHeight="1">
      <c r="C16" s="33"/>
      <c r="E16" s="6">
        <v>43.870638599686004</v>
      </c>
      <c r="F16" s="33"/>
      <c r="I16" s="6">
        <v>38.784137907001799</v>
      </c>
      <c r="J16" s="33"/>
    </row>
    <row r="17" spans="1:12" ht="13.5" customHeight="1">
      <c r="A17" s="26" t="s">
        <v>32</v>
      </c>
      <c r="C17" s="33"/>
      <c r="E17" s="6">
        <v>45.416115742933101</v>
      </c>
      <c r="F17" s="33"/>
      <c r="I17" s="6">
        <v>45.357545042806997</v>
      </c>
      <c r="J17" s="33"/>
    </row>
    <row r="18" spans="1:12" ht="13.5" customHeight="1">
      <c r="C18" s="33" t="s">
        <v>109</v>
      </c>
      <c r="E18" s="6">
        <v>41.065791341372403</v>
      </c>
      <c r="F18" s="34">
        <f>AVERAGE(E19:E20)</f>
        <v>39.18259443496045</v>
      </c>
      <c r="I18" s="6">
        <v>36.992710805633898</v>
      </c>
      <c r="J18" s="34">
        <f>AVERAGE(I18:I20)</f>
        <v>37.350600547603733</v>
      </c>
    </row>
    <row r="19" spans="1:12" ht="13.5" customHeight="1">
      <c r="C19" s="33"/>
      <c r="E19" s="6">
        <v>38.784137907001799</v>
      </c>
      <c r="F19" s="33"/>
      <c r="I19" s="6">
        <v>37.251416988739102</v>
      </c>
      <c r="J19" s="33"/>
    </row>
    <row r="20" spans="1:12" ht="13.5" customHeight="1">
      <c r="C20" s="33"/>
      <c r="E20" s="6">
        <v>39.5810509629191</v>
      </c>
      <c r="F20" s="33"/>
      <c r="I20" s="6">
        <v>37.807673848438199</v>
      </c>
      <c r="J20" s="33"/>
    </row>
    <row r="21" spans="1:12" ht="13.5" customHeight="1">
      <c r="C21" s="33" t="s">
        <v>110</v>
      </c>
      <c r="E21" s="6">
        <v>36.992710805633898</v>
      </c>
      <c r="F21" s="34">
        <f>AVERAGE(E21:E23)</f>
        <v>37.350600547603733</v>
      </c>
      <c r="G21" s="26">
        <f>F21-F18</f>
        <v>-1.8319938873567168</v>
      </c>
      <c r="I21" s="6">
        <v>37.998930326177501</v>
      </c>
      <c r="J21" s="34">
        <f>AVERAGE(I21:I22)</f>
        <v>37.698135213391296</v>
      </c>
      <c r="K21" s="26">
        <f>J21-J18</f>
        <v>0.34753466578756331</v>
      </c>
    </row>
    <row r="22" spans="1:12" ht="13.5" customHeight="1">
      <c r="E22" s="6">
        <v>37.251416988739102</v>
      </c>
      <c r="F22" s="33"/>
      <c r="G22" s="26">
        <f>2^-G21</f>
        <v>3.5602878481756379</v>
      </c>
      <c r="I22" s="6">
        <v>37.397340100605099</v>
      </c>
      <c r="J22" s="33"/>
      <c r="K22" s="26">
        <f>2^-K21</f>
        <v>0.78592597235921668</v>
      </c>
    </row>
    <row r="23" spans="1:12" ht="13.5" customHeight="1">
      <c r="E23" s="6">
        <v>37.807673848438199</v>
      </c>
      <c r="F23" s="33"/>
      <c r="I23" s="6">
        <v>30.494281552952401</v>
      </c>
      <c r="J23" s="33"/>
    </row>
    <row r="24" spans="1:12" ht="13.5" customHeight="1">
      <c r="F24" s="25"/>
      <c r="H24" s="25"/>
    </row>
    <row r="25" spans="1:12" ht="13.5" customHeight="1">
      <c r="F25" s="25"/>
      <c r="H25" s="25"/>
    </row>
    <row r="26" spans="1:12" ht="13.5" customHeight="1"/>
    <row r="27" spans="1:12" ht="13.5" customHeight="1"/>
    <row r="28" spans="1:12" ht="13.5" customHeight="1">
      <c r="C28" s="10"/>
      <c r="D28" s="10"/>
      <c r="E28" s="26" t="s">
        <v>41</v>
      </c>
      <c r="F28" s="10"/>
      <c r="G28" s="10" t="s">
        <v>4</v>
      </c>
      <c r="H28" s="10"/>
      <c r="L28" s="10"/>
    </row>
    <row r="29" spans="1:12" ht="13.5" customHeight="1">
      <c r="C29" s="67" t="s">
        <v>126</v>
      </c>
      <c r="D29" s="10"/>
      <c r="E29" s="67">
        <v>32.218158219999999</v>
      </c>
      <c r="F29" s="67">
        <f>AVERAGE(E29:E31)</f>
        <v>32.023199893333334</v>
      </c>
      <c r="G29" s="67">
        <v>31.700414349999999</v>
      </c>
      <c r="H29" s="67">
        <f>AVERAGE(G29:G31)</f>
        <v>31.53455954</v>
      </c>
    </row>
    <row r="30" spans="1:12" ht="13.5" customHeight="1">
      <c r="C30" s="67"/>
      <c r="D30" s="10"/>
      <c r="E30" s="67">
        <v>32.002150989999997</v>
      </c>
      <c r="F30" s="67"/>
      <c r="G30" s="67">
        <v>31.769927079999999</v>
      </c>
      <c r="H30" s="67"/>
    </row>
    <row r="31" spans="1:12" ht="13.5" customHeight="1">
      <c r="C31" s="67"/>
      <c r="D31" s="10"/>
      <c r="E31" s="67">
        <v>31.84929047</v>
      </c>
      <c r="F31" s="67"/>
      <c r="G31" s="67">
        <v>31.133337189999999</v>
      </c>
      <c r="H31" s="67"/>
    </row>
    <row r="32" spans="1:12" ht="13.5" customHeight="1">
      <c r="A32" s="26" t="s">
        <v>128</v>
      </c>
      <c r="C32" s="67" t="s">
        <v>30</v>
      </c>
      <c r="D32" s="10"/>
      <c r="E32" s="67">
        <v>31.228013650000001</v>
      </c>
      <c r="F32" s="67">
        <f>AVERAGE(E32:E34)</f>
        <v>31.085362136666664</v>
      </c>
      <c r="G32" s="67">
        <v>31.904734349999998</v>
      </c>
      <c r="H32" s="67">
        <f>AVERAGE(G32:G34)</f>
        <v>32.189573766666669</v>
      </c>
    </row>
    <row r="33" spans="1:26" ht="13.5" customHeight="1">
      <c r="C33" s="67"/>
      <c r="D33" s="10"/>
      <c r="E33" s="67">
        <v>31.135989120000001</v>
      </c>
      <c r="F33" s="67"/>
      <c r="G33" s="67">
        <v>33.1924086</v>
      </c>
      <c r="H33" s="67"/>
    </row>
    <row r="34" spans="1:26" ht="13.5" customHeight="1">
      <c r="C34" s="67"/>
      <c r="D34" s="10"/>
      <c r="E34" s="67">
        <v>30.892083639999999</v>
      </c>
      <c r="F34" s="67"/>
      <c r="G34" s="67">
        <v>31.471578350000001</v>
      </c>
      <c r="H34" s="67"/>
    </row>
    <row r="35" spans="1:26" ht="13.5" customHeight="1">
      <c r="C35" s="67" t="s">
        <v>127</v>
      </c>
      <c r="D35" s="10"/>
      <c r="E35" s="67">
        <v>29.798134560000001</v>
      </c>
      <c r="F35" s="67">
        <f>AVERAGE(E35:E37)</f>
        <v>30.419378176666669</v>
      </c>
      <c r="G35" s="67">
        <v>31.79558256</v>
      </c>
      <c r="H35" s="67">
        <f>AVERAGE(G35:G37)</f>
        <v>33.091992136666669</v>
      </c>
    </row>
    <row r="36" spans="1:26" ht="13.5" customHeight="1">
      <c r="C36" s="67"/>
      <c r="D36" s="10"/>
      <c r="E36" s="67">
        <v>29.845393529999999</v>
      </c>
      <c r="F36" s="67">
        <f>F35-F32</f>
        <v>-0.66598395999999482</v>
      </c>
      <c r="G36" s="67">
        <v>33.533549489999999</v>
      </c>
      <c r="H36" s="67">
        <f>H35-H32</f>
        <v>0.90241836999999947</v>
      </c>
    </row>
    <row r="37" spans="1:26" ht="13.5" customHeight="1">
      <c r="C37" s="10"/>
      <c r="D37" s="10"/>
      <c r="E37" s="67">
        <v>31.614606439999999</v>
      </c>
      <c r="F37" s="67">
        <f>2^-F36</f>
        <v>1.5866500457808428</v>
      </c>
      <c r="G37" s="67">
        <v>33.94684436</v>
      </c>
      <c r="H37" s="67">
        <f>2^-H36</f>
        <v>0.53498918414012542</v>
      </c>
    </row>
    <row r="38" spans="1:26" ht="13.5" customHeight="1"/>
    <row r="39" spans="1:26" ht="13.5" customHeight="1">
      <c r="F39" s="25">
        <v>3.1052964346012675</v>
      </c>
      <c r="I39" s="4"/>
      <c r="J39" s="4"/>
      <c r="K39" s="4"/>
      <c r="L39" s="4"/>
      <c r="O39" s="4"/>
    </row>
    <row r="40" spans="1:26" ht="13.5" customHeight="1">
      <c r="F40" s="25">
        <v>3.5602878481756379</v>
      </c>
      <c r="I40" s="4"/>
      <c r="J40" s="4"/>
      <c r="K40" s="4"/>
      <c r="L40" s="4"/>
      <c r="O40" s="4"/>
    </row>
    <row r="41" spans="1:26" ht="13.5" customHeight="1">
      <c r="F41" s="10">
        <v>1.5866500457808428</v>
      </c>
    </row>
    <row r="42" spans="1:26" ht="13.5" customHeight="1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V42" s="4"/>
    </row>
    <row r="43" spans="1:26" s="55" customFormat="1" ht="13.5" customHeight="1">
      <c r="A43" s="51"/>
      <c r="B43" s="51" t="s">
        <v>15</v>
      </c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</row>
    <row r="44" spans="1:26" ht="13.5" customHeight="1">
      <c r="V44" s="4"/>
    </row>
    <row r="45" spans="1:26" ht="13.5" customHeight="1"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7" spans="1:26" ht="13.5" customHeight="1">
      <c r="E47" s="26" t="s">
        <v>3</v>
      </c>
      <c r="G47" s="26" t="s">
        <v>4</v>
      </c>
    </row>
    <row r="48" spans="1:26" ht="13.5" customHeight="1">
      <c r="B48" s="26" t="s">
        <v>34</v>
      </c>
      <c r="C48" s="26" t="s">
        <v>35</v>
      </c>
      <c r="E48" s="26">
        <v>29.212854839999999</v>
      </c>
      <c r="G48" s="26">
        <v>38.993541739999998</v>
      </c>
      <c r="H48" s="26">
        <v>38.825750429999999</v>
      </c>
    </row>
    <row r="49" spans="2:8" ht="13.5" customHeight="1">
      <c r="E49" s="26">
        <v>29.064824659999999</v>
      </c>
      <c r="G49" s="26">
        <v>38.65795911</v>
      </c>
    </row>
    <row r="50" spans="2:8" ht="13.5" customHeight="1">
      <c r="E50" s="26">
        <v>28.698563780000001</v>
      </c>
      <c r="G50" s="26">
        <v>36.73638983</v>
      </c>
    </row>
    <row r="51" spans="2:8" ht="13.5" customHeight="1">
      <c r="C51" s="26" t="s">
        <v>36</v>
      </c>
      <c r="E51" s="26">
        <v>27.256754730000001</v>
      </c>
      <c r="F51" s="26">
        <v>27.26092001</v>
      </c>
      <c r="G51" s="26">
        <v>35.906415809999999</v>
      </c>
      <c r="H51" s="26">
        <f>AVERAGE(G51:G53)</f>
        <v>36.15666259333333</v>
      </c>
    </row>
    <row r="52" spans="2:8" ht="13.5" customHeight="1">
      <c r="E52" s="26">
        <v>27.350071159999999</v>
      </c>
      <c r="G52" s="26">
        <v>36.64112265</v>
      </c>
    </row>
    <row r="53" spans="2:8" ht="13.5" customHeight="1">
      <c r="E53" s="26">
        <v>27.175934139999999</v>
      </c>
      <c r="G53" s="26">
        <v>35.922449319999998</v>
      </c>
    </row>
    <row r="54" spans="2:8" ht="13.5" customHeight="1">
      <c r="C54" s="26" t="s">
        <v>37</v>
      </c>
      <c r="E54" s="26">
        <v>27.806819229999999</v>
      </c>
      <c r="F54" s="26">
        <v>27.821666929999999</v>
      </c>
      <c r="G54" s="26">
        <v>53.303343859999998</v>
      </c>
      <c r="H54" s="26">
        <v>37.717295280000002</v>
      </c>
    </row>
    <row r="55" spans="2:8" ht="13.5" customHeight="1">
      <c r="E55" s="26">
        <v>27.89120338</v>
      </c>
      <c r="G55" s="26">
        <v>37.463869180000003</v>
      </c>
    </row>
    <row r="56" spans="2:8" ht="13.5" customHeight="1">
      <c r="E56" s="26">
        <v>27.76697819</v>
      </c>
      <c r="G56" s="26">
        <v>37.97072137</v>
      </c>
    </row>
    <row r="57" spans="2:8" ht="13.5" customHeight="1">
      <c r="F57" s="26">
        <f>F54-F51</f>
        <v>0.5607469199999997</v>
      </c>
    </row>
    <row r="58" spans="2:8" ht="13.5" customHeight="1">
      <c r="F58" s="25">
        <f>2^-F57</f>
        <v>0.67795108029259021</v>
      </c>
      <c r="H58" s="25">
        <f>2^-(H54-H51)</f>
        <v>0.33900238146607264</v>
      </c>
    </row>
    <row r="59" spans="2:8" ht="13.5" customHeight="1"/>
    <row r="60" spans="2:8" ht="13.5" customHeight="1">
      <c r="B60" s="26" t="s">
        <v>21</v>
      </c>
    </row>
    <row r="61" spans="2:8" ht="13.5" customHeight="1">
      <c r="E61" s="26" t="s">
        <v>105</v>
      </c>
      <c r="G61" s="26" t="s">
        <v>4</v>
      </c>
    </row>
    <row r="62" spans="2:8" ht="13.5" customHeight="1">
      <c r="C62" s="26" t="s">
        <v>23</v>
      </c>
      <c r="E62" s="10">
        <v>37.998930326177501</v>
      </c>
      <c r="F62" s="68">
        <f>AVERAGE(E62:E64)</f>
        <v>35.296850659911662</v>
      </c>
      <c r="G62" s="6">
        <v>41.065791341372403</v>
      </c>
      <c r="H62" s="34">
        <f>AVERAGE(G62:G64)</f>
        <v>41.735824763727067</v>
      </c>
    </row>
    <row r="63" spans="2:8" ht="13.5" customHeight="1">
      <c r="E63" s="10">
        <v>37.397340100605099</v>
      </c>
      <c r="F63" s="68"/>
      <c r="G63" s="6">
        <v>38.784137907001799</v>
      </c>
      <c r="H63" s="33"/>
    </row>
    <row r="64" spans="2:8" ht="13.5" customHeight="1">
      <c r="E64" s="10">
        <v>30.494281552952401</v>
      </c>
      <c r="F64" s="68"/>
      <c r="G64" s="6">
        <v>45.357545042806997</v>
      </c>
      <c r="H64" s="33"/>
    </row>
    <row r="65" spans="2:8" ht="13.5" customHeight="1">
      <c r="C65" s="26" t="s">
        <v>38</v>
      </c>
      <c r="E65" s="10">
        <v>30.870005111755098</v>
      </c>
      <c r="F65" s="68">
        <f>AVERAGE(E65:E67)</f>
        <v>31.20828709143413</v>
      </c>
      <c r="G65" s="6">
        <v>36.992710805633898</v>
      </c>
      <c r="H65" s="34">
        <f>AVERAGE(G65:G67)</f>
        <v>37.350600547603733</v>
      </c>
    </row>
    <row r="66" spans="2:8" ht="13.5" customHeight="1">
      <c r="E66" s="10">
        <v>30.6284220849994</v>
      </c>
      <c r="F66" s="68">
        <f>F68-F65</f>
        <v>0.4433078315317367</v>
      </c>
      <c r="G66" s="6">
        <v>37.251416988739102</v>
      </c>
      <c r="H66" s="26">
        <f>H68-H65</f>
        <v>0.34753466578756331</v>
      </c>
    </row>
    <row r="67" spans="2:8" ht="13.5" customHeight="1">
      <c r="E67" s="10">
        <v>32.126434077547898</v>
      </c>
      <c r="F67" s="68">
        <f>2^-F66</f>
        <v>0.73544643209831384</v>
      </c>
      <c r="G67" s="6">
        <v>37.807673848438199</v>
      </c>
      <c r="H67" s="26">
        <f>2^-H66</f>
        <v>0.78592597235921668</v>
      </c>
    </row>
    <row r="68" spans="2:8" ht="13.5" customHeight="1">
      <c r="C68" s="26" t="s">
        <v>39</v>
      </c>
      <c r="E68" s="10">
        <v>32.760239510760897</v>
      </c>
      <c r="F68" s="68">
        <f>AVERAGE(E68:E70)</f>
        <v>31.651594922965867</v>
      </c>
      <c r="G68" s="6">
        <v>37.998930326177501</v>
      </c>
      <c r="H68" s="34">
        <f>AVERAGE(G68:G69)</f>
        <v>37.698135213391296</v>
      </c>
    </row>
    <row r="69" spans="2:8" ht="13.5" customHeight="1">
      <c r="E69" s="10">
        <v>31.226366441887301</v>
      </c>
      <c r="F69" s="68"/>
      <c r="G69" s="6">
        <v>37.397340100605099</v>
      </c>
      <c r="H69" s="33"/>
    </row>
    <row r="70" spans="2:8" ht="13.5" customHeight="1">
      <c r="E70" s="10">
        <v>30.968178816249399</v>
      </c>
      <c r="F70" s="68"/>
      <c r="G70" s="6">
        <v>30.494281552952401</v>
      </c>
      <c r="H70" s="33"/>
    </row>
    <row r="71" spans="2:8" ht="13.5" customHeight="1"/>
    <row r="72" spans="2:8" ht="13.5" customHeight="1"/>
    <row r="73" spans="2:8" ht="13.5" customHeight="1">
      <c r="B73" s="26" t="s">
        <v>22</v>
      </c>
      <c r="E73" s="26">
        <v>275</v>
      </c>
      <c r="G73" s="26" t="s">
        <v>4</v>
      </c>
    </row>
    <row r="74" spans="2:8" ht="13.5" customHeight="1">
      <c r="C74" s="26" t="s">
        <v>23</v>
      </c>
      <c r="E74" s="26">
        <v>26.210746189999998</v>
      </c>
      <c r="G74" s="26">
        <v>36.967021950000003</v>
      </c>
    </row>
    <row r="75" spans="2:8" ht="13.5" customHeight="1">
      <c r="E75" s="26">
        <v>26.388762239999998</v>
      </c>
      <c r="G75" s="26">
        <v>34.763199319999998</v>
      </c>
    </row>
    <row r="76" spans="2:8" ht="13.5" customHeight="1">
      <c r="E76" s="26">
        <v>26.86056438</v>
      </c>
      <c r="G76" s="26">
        <v>34.586544289999999</v>
      </c>
    </row>
    <row r="77" spans="2:8" ht="13.5" customHeight="1">
      <c r="C77" s="26" t="s">
        <v>38</v>
      </c>
      <c r="E77" s="26">
        <v>24.091267250000001</v>
      </c>
      <c r="F77" s="26">
        <f>AVERAGE(E77:E79)</f>
        <v>24.042715789999999</v>
      </c>
      <c r="G77" s="26">
        <v>36.118078629999999</v>
      </c>
      <c r="H77" s="26">
        <f>AVERAGE(G77:G78)</f>
        <v>36.276288300000004</v>
      </c>
    </row>
    <row r="78" spans="2:8" ht="13.5" customHeight="1">
      <c r="E78" s="26">
        <v>24.08209523</v>
      </c>
      <c r="F78" s="25">
        <f>2^-(F80-F77)</f>
        <v>1.036479665910631</v>
      </c>
      <c r="G78" s="26">
        <v>36.434497970000002</v>
      </c>
      <c r="H78" s="25">
        <f>2-(H80-H77)</f>
        <v>2.7832229000000055</v>
      </c>
    </row>
    <row r="79" spans="2:8" ht="13.5" customHeight="1">
      <c r="E79" s="26">
        <v>23.954784889999999</v>
      </c>
      <c r="G79" s="26">
        <v>37.514874730000003</v>
      </c>
    </row>
    <row r="80" spans="2:8" ht="13.5" customHeight="1">
      <c r="C80" s="26" t="s">
        <v>40</v>
      </c>
      <c r="E80" s="26">
        <v>23.962153919999999</v>
      </c>
      <c r="F80" s="26">
        <f>AVERAGE(E80:E82)</f>
        <v>23.991023976666664</v>
      </c>
      <c r="G80" s="26">
        <v>35.915513439999998</v>
      </c>
      <c r="H80" s="26">
        <f>AVERAGE(G80:G82)</f>
        <v>35.493065399999999</v>
      </c>
    </row>
    <row r="81" spans="1:21" ht="13.5" customHeight="1">
      <c r="E81" s="26">
        <v>24.029524169999998</v>
      </c>
      <c r="G81" s="26">
        <v>35.37876619</v>
      </c>
    </row>
    <row r="82" spans="1:21" ht="13.5" customHeight="1">
      <c r="E82" s="26">
        <v>23.981393839999999</v>
      </c>
      <c r="G82" s="26">
        <v>35.184916569999999</v>
      </c>
    </row>
    <row r="83" spans="1:21" ht="13.5" customHeight="1"/>
    <row r="84" spans="1:21" ht="13.5" customHeight="1">
      <c r="F84" s="25">
        <v>0.67795108029259021</v>
      </c>
    </row>
    <row r="85" spans="1:21" ht="13.5" customHeight="1">
      <c r="F85" s="25">
        <v>0.73544643209831384</v>
      </c>
    </row>
    <row r="86" spans="1:21" ht="13.5" customHeight="1">
      <c r="F86" s="25">
        <v>1.036479665910631</v>
      </c>
    </row>
    <row r="87" spans="1:21" ht="13.5" customHeight="1">
      <c r="G87" s="4"/>
    </row>
    <row r="88" spans="1:21" ht="13.5" customHeight="1">
      <c r="G88" s="4"/>
    </row>
    <row r="89" spans="1:21" s="55" customFormat="1" ht="13.5" customHeight="1">
      <c r="D89" s="55" t="s">
        <v>74</v>
      </c>
    </row>
    <row r="90" spans="1:21" ht="13.5" customHeight="1">
      <c r="D90" s="4"/>
      <c r="E90" s="4" t="s">
        <v>3</v>
      </c>
      <c r="F90" s="4"/>
      <c r="G90" s="4"/>
      <c r="H90" s="4" t="s">
        <v>26</v>
      </c>
      <c r="I90" s="4"/>
      <c r="J90" s="4"/>
      <c r="K90" s="4"/>
      <c r="L90" s="4"/>
      <c r="M90" s="4"/>
      <c r="S90" s="4"/>
      <c r="T90" s="4"/>
      <c r="U90" s="4"/>
    </row>
    <row r="91" spans="1:21" ht="13.5" customHeight="1">
      <c r="D91" s="4" t="s">
        <v>90</v>
      </c>
      <c r="E91" s="4">
        <v>36.007101525072997</v>
      </c>
      <c r="F91" s="4"/>
      <c r="G91" s="4"/>
      <c r="H91" s="4">
        <v>31.982802326886802</v>
      </c>
      <c r="I91" s="4"/>
      <c r="J91" s="4"/>
      <c r="K91" s="4"/>
      <c r="L91" s="4"/>
      <c r="M91" s="4"/>
      <c r="S91" s="4"/>
      <c r="T91" s="4"/>
      <c r="U91" s="4"/>
    </row>
    <row r="92" spans="1:21" ht="13.5" customHeight="1">
      <c r="D92" s="4"/>
      <c r="E92" s="4">
        <v>35.603188979840702</v>
      </c>
      <c r="F92" s="4"/>
      <c r="G92" s="4"/>
      <c r="H92" s="4">
        <v>32.321363084617403</v>
      </c>
      <c r="I92" s="4"/>
      <c r="J92" s="4"/>
      <c r="K92" s="4"/>
      <c r="L92" s="4"/>
      <c r="M92" s="4"/>
      <c r="S92" s="4"/>
      <c r="T92" s="4"/>
      <c r="U92" s="4"/>
    </row>
    <row r="93" spans="1:21" ht="13.5" customHeight="1">
      <c r="A93" s="26" t="s">
        <v>102</v>
      </c>
      <c r="D93" s="4"/>
      <c r="E93" s="4">
        <v>35.239960333732803</v>
      </c>
      <c r="F93" s="4">
        <f>AVERAGE(E91:E93)</f>
        <v>35.616750279548832</v>
      </c>
      <c r="G93" s="4">
        <f>F93-F96</f>
        <v>-0.86820147709336482</v>
      </c>
      <c r="H93" s="4">
        <v>32.458325735716201</v>
      </c>
      <c r="I93" s="4">
        <f>AVERAGE(H91:H93)</f>
        <v>32.254163715740134</v>
      </c>
      <c r="J93" s="4">
        <f>I93-I96</f>
        <v>1.0693124466937327</v>
      </c>
      <c r="K93" s="4"/>
      <c r="L93" s="4"/>
      <c r="M93" s="4"/>
      <c r="S93" s="4"/>
      <c r="T93" s="4"/>
      <c r="U93" s="4"/>
    </row>
    <row r="94" spans="1:21" ht="13.5" customHeight="1">
      <c r="D94" s="4" t="s">
        <v>91</v>
      </c>
      <c r="E94" s="4">
        <v>36.469088854206198</v>
      </c>
      <c r="F94" s="4"/>
      <c r="G94" s="4">
        <f>2^-G93</f>
        <v>1.8253858804114758</v>
      </c>
      <c r="H94" s="4">
        <v>32.088993007712801</v>
      </c>
      <c r="I94" s="4"/>
      <c r="J94" s="4">
        <f>2^-J93</f>
        <v>0.47654605515214721</v>
      </c>
      <c r="M94" s="4"/>
      <c r="S94" s="4"/>
      <c r="T94" s="4"/>
      <c r="U94" s="4"/>
    </row>
    <row r="95" spans="1:21" ht="13.5" customHeight="1">
      <c r="D95" s="4"/>
      <c r="E95" s="4">
        <v>37.338848579590497</v>
      </c>
      <c r="F95" s="4"/>
      <c r="G95" s="4"/>
      <c r="H95" s="4">
        <v>31.127224120287501</v>
      </c>
      <c r="I95" s="4"/>
      <c r="J95" s="4"/>
      <c r="M95" s="4"/>
      <c r="S95" s="4"/>
      <c r="T95" s="4"/>
      <c r="U95" s="4"/>
    </row>
    <row r="96" spans="1:21" ht="13.5" customHeight="1">
      <c r="D96" s="4"/>
      <c r="E96" s="4">
        <v>35.646917836129902</v>
      </c>
      <c r="F96" s="4">
        <f>AVERAGE(E94:E96)</f>
        <v>36.484951756642197</v>
      </c>
      <c r="G96" s="4"/>
      <c r="H96" s="4">
        <v>31.242478417805302</v>
      </c>
      <c r="I96" s="4">
        <f>AVERAGE(H95:H96)</f>
        <v>31.184851269046401</v>
      </c>
      <c r="J96" s="4"/>
      <c r="M96" s="4"/>
      <c r="S96" s="4"/>
      <c r="T96" s="4"/>
      <c r="U96" s="4"/>
    </row>
    <row r="97" spans="1:21" ht="13.5" customHeight="1">
      <c r="D97" s="4" t="s">
        <v>95</v>
      </c>
      <c r="E97" s="4">
        <v>36.266647801504199</v>
      </c>
      <c r="F97" s="4"/>
      <c r="G97" s="4"/>
      <c r="H97" s="4">
        <v>27.4439184983557</v>
      </c>
      <c r="I97" s="4"/>
      <c r="J97" s="4"/>
      <c r="K97" s="4"/>
      <c r="L97" s="4"/>
      <c r="M97" s="4"/>
      <c r="S97" s="4"/>
      <c r="T97" s="4"/>
      <c r="U97" s="4"/>
    </row>
    <row r="98" spans="1:21" ht="13.5" customHeight="1">
      <c r="D98" s="4"/>
      <c r="E98" s="4">
        <v>34.786763633525197</v>
      </c>
      <c r="F98" s="4"/>
      <c r="G98" s="4"/>
      <c r="H98" s="4">
        <v>27.6023720020907</v>
      </c>
      <c r="I98" s="4"/>
      <c r="J98" s="4"/>
      <c r="K98" s="4"/>
      <c r="L98" s="4"/>
      <c r="M98" s="42"/>
      <c r="N98" s="43"/>
      <c r="O98" s="43"/>
      <c r="P98" s="43"/>
      <c r="S98" s="4"/>
      <c r="T98" s="4"/>
      <c r="U98" s="4"/>
    </row>
    <row r="99" spans="1:21" ht="13.5" customHeight="1">
      <c r="D99" s="4"/>
      <c r="E99" s="4">
        <v>34.534709861798802</v>
      </c>
      <c r="F99" s="4">
        <f>AVERAGE(E97:E99)</f>
        <v>35.196040432276071</v>
      </c>
      <c r="G99" s="4"/>
      <c r="H99" s="4">
        <v>27.565610812388801</v>
      </c>
      <c r="I99" s="4">
        <f>AVERAGE(H97:H99)</f>
        <v>27.537300437611734</v>
      </c>
      <c r="J99" s="4"/>
      <c r="K99" s="4"/>
      <c r="L99" s="4"/>
      <c r="M99" s="42"/>
      <c r="N99" s="43"/>
      <c r="O99" s="43"/>
      <c r="P99" s="43"/>
      <c r="S99" s="4"/>
      <c r="T99" s="4"/>
      <c r="U99" s="4"/>
    </row>
    <row r="100" spans="1:21" ht="13.5" customHeight="1">
      <c r="M100" s="42"/>
      <c r="N100" s="43"/>
      <c r="O100" s="43"/>
      <c r="P100" s="43"/>
      <c r="T100" s="4"/>
      <c r="U100" s="4"/>
    </row>
    <row r="101" spans="1:21" ht="13.5" customHeight="1">
      <c r="M101" s="42"/>
      <c r="N101" s="43"/>
      <c r="O101" s="43"/>
      <c r="P101" s="43"/>
      <c r="T101" s="4"/>
      <c r="U101" s="4"/>
    </row>
    <row r="102" spans="1:21" ht="13.5" customHeight="1">
      <c r="E102" s="4" t="s">
        <v>3</v>
      </c>
      <c r="H102" s="4" t="s">
        <v>26</v>
      </c>
      <c r="M102" s="42"/>
      <c r="N102" s="43"/>
      <c r="O102" s="43"/>
      <c r="P102" s="43"/>
      <c r="T102" s="4"/>
      <c r="U102" s="4"/>
    </row>
    <row r="103" spans="1:21" ht="13.5" customHeight="1">
      <c r="D103" s="33" t="s">
        <v>107</v>
      </c>
      <c r="E103" s="33">
        <v>35.180701322442196</v>
      </c>
      <c r="F103" s="33">
        <f>AVERAGE(E103:E104)</f>
        <v>34.90860251940925</v>
      </c>
      <c r="H103" s="6">
        <v>50.2051639565641</v>
      </c>
      <c r="I103" s="34">
        <f>AVERAGE(H103:H105)</f>
        <v>47.369782270543531</v>
      </c>
      <c r="T103" s="4"/>
      <c r="U103" s="4"/>
    </row>
    <row r="104" spans="1:21" ht="13.5" customHeight="1">
      <c r="A104" s="26" t="s">
        <v>125</v>
      </c>
      <c r="D104" s="33"/>
      <c r="E104" s="33">
        <v>34.636503716376303</v>
      </c>
      <c r="F104" s="33"/>
      <c r="G104" s="4"/>
      <c r="H104" s="6">
        <v>47.705857172308498</v>
      </c>
      <c r="I104" s="33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1" ht="13.5" customHeight="1">
      <c r="D105" s="33"/>
      <c r="E105" s="33">
        <v>47.304454183995901</v>
      </c>
      <c r="F105" s="33"/>
      <c r="G105" s="4"/>
      <c r="H105" s="6">
        <v>44.198325682757996</v>
      </c>
      <c r="I105" s="33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1" ht="13.5" customHeight="1">
      <c r="D106" s="33" t="s">
        <v>91</v>
      </c>
      <c r="E106" s="33">
        <v>33.937584684834398</v>
      </c>
      <c r="F106" s="33">
        <f>AVERAGE(E106:E108)</f>
        <v>33.558306392466768</v>
      </c>
      <c r="H106" s="6">
        <v>37.220721104823198</v>
      </c>
      <c r="I106" s="34">
        <f>AVERAGE(H106:H107)</f>
        <v>37.3954183600531</v>
      </c>
      <c r="T106" s="4"/>
      <c r="U106" s="4"/>
    </row>
    <row r="107" spans="1:21" ht="13.5" customHeight="1">
      <c r="D107" s="33"/>
      <c r="E107" s="33">
        <v>33.084539921310402</v>
      </c>
      <c r="F107" s="33"/>
      <c r="H107" s="6">
        <v>37.570115615283001</v>
      </c>
      <c r="I107" s="33"/>
      <c r="T107" s="4"/>
      <c r="U107" s="4"/>
    </row>
    <row r="108" spans="1:21" ht="13.5" customHeight="1">
      <c r="D108" s="33"/>
      <c r="E108" s="33">
        <v>33.652794571255498</v>
      </c>
      <c r="F108" s="33"/>
      <c r="H108" s="6">
        <v>35.034461420616402</v>
      </c>
      <c r="I108" s="33"/>
      <c r="T108" s="4"/>
      <c r="U108" s="4"/>
    </row>
    <row r="109" spans="1:21" ht="13.5" customHeight="1">
      <c r="D109" s="33" t="s">
        <v>108</v>
      </c>
      <c r="E109" s="33">
        <v>31.5997052282165</v>
      </c>
      <c r="F109" s="33">
        <f>AVERAGE(E109:E111)</f>
        <v>31.334842390918567</v>
      </c>
      <c r="G109" s="26">
        <f>F109-F106</f>
        <v>-2.2234640015482015</v>
      </c>
      <c r="H109" s="6">
        <v>39.366988710577601</v>
      </c>
      <c r="I109" s="34">
        <f>AVERAGE(H109:H111)</f>
        <v>39.347169650743467</v>
      </c>
      <c r="J109" s="26">
        <f>I109-I106</f>
        <v>1.9517512906903676</v>
      </c>
      <c r="T109" s="4"/>
      <c r="U109" s="4"/>
    </row>
    <row r="110" spans="1:21" ht="13.5" customHeight="1">
      <c r="D110" s="33"/>
      <c r="E110" s="33">
        <v>31.119832847933399</v>
      </c>
      <c r="F110" s="33"/>
      <c r="G110" s="4">
        <f>2^-G109</f>
        <v>4.670134180689228</v>
      </c>
      <c r="H110" s="6">
        <v>40.567589621801801</v>
      </c>
      <c r="I110" s="33"/>
      <c r="J110" s="4">
        <f>2^-J109</f>
        <v>0.25850224398035521</v>
      </c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1:21" ht="13.5" customHeight="1">
      <c r="D111" s="33"/>
      <c r="E111" s="33">
        <v>31.284989096605798</v>
      </c>
      <c r="F111" s="33"/>
      <c r="G111" s="4"/>
      <c r="H111" s="6">
        <v>38.106930619850999</v>
      </c>
      <c r="I111" s="33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21" ht="13.5" customHeight="1">
      <c r="G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4:21" ht="13.5" customHeight="1">
      <c r="G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4:21" ht="13.5" customHeight="1"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4:21" ht="13.5" customHeight="1"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4:21" ht="13.5" customHeight="1">
      <c r="E116" s="4" t="s">
        <v>3</v>
      </c>
      <c r="F116" s="4"/>
      <c r="G116" s="4"/>
      <c r="H116" s="4" t="s">
        <v>26</v>
      </c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4:21" ht="13.5" customHeight="1">
      <c r="D117" s="4" t="s">
        <v>90</v>
      </c>
      <c r="E117" s="6">
        <v>33.008824250738002</v>
      </c>
      <c r="H117" s="6">
        <v>34.513257731201897</v>
      </c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4:21" ht="13.5" customHeight="1">
      <c r="D118" s="4"/>
      <c r="E118" s="6">
        <v>32.690843487630197</v>
      </c>
      <c r="H118" s="6">
        <v>35.3528745838967</v>
      </c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4:21" ht="13.5" customHeight="1">
      <c r="D119" s="4"/>
      <c r="E119" s="6">
        <v>33.028589383000003</v>
      </c>
      <c r="F119" s="26">
        <f>AVERAGE(E117:E119)</f>
        <v>32.909419040456065</v>
      </c>
      <c r="G119" s="26">
        <f>F119-F122</f>
        <v>-2.3061881495220362</v>
      </c>
      <c r="H119" s="6">
        <v>35.468218509325098</v>
      </c>
      <c r="I119" s="26">
        <f>AVERAGE(H117:H119)</f>
        <v>35.1114502748079</v>
      </c>
      <c r="J119" s="26">
        <f>I119-I122</f>
        <v>8.8188280231538343</v>
      </c>
    </row>
    <row r="120" spans="4:21" ht="13.5" customHeight="1">
      <c r="D120" s="4" t="s">
        <v>91</v>
      </c>
      <c r="E120" s="6">
        <v>34.910425270263502</v>
      </c>
      <c r="G120" s="26">
        <f>2^-G119</f>
        <v>4.9457460026283213</v>
      </c>
      <c r="H120" s="6">
        <v>26.278121708580102</v>
      </c>
      <c r="J120" s="26">
        <f>2^-J119</f>
        <v>2.2144620316354633E-3</v>
      </c>
    </row>
    <row r="121" spans="4:21" ht="13.5" customHeight="1">
      <c r="E121" s="6">
        <v>35.005300228779198</v>
      </c>
      <c r="H121" s="6">
        <v>26.234201580948799</v>
      </c>
    </row>
    <row r="122" spans="4:21" ht="13.5" customHeight="1">
      <c r="E122" s="6">
        <v>35.731096070891603</v>
      </c>
      <c r="F122" s="26">
        <f>AVERAGE(E120:E122)</f>
        <v>35.215607189978101</v>
      </c>
      <c r="H122" s="6">
        <v>26.365543465433301</v>
      </c>
      <c r="I122" s="26">
        <f>AVERAGE(H120:H122)</f>
        <v>26.292622251654066</v>
      </c>
    </row>
    <row r="123" spans="4:21" ht="13.5" customHeight="1"/>
    <row r="124" spans="4:21" ht="13.5" customHeight="1"/>
    <row r="125" spans="4:21" ht="13.5" customHeight="1"/>
    <row r="126" spans="4:21" ht="13.5" customHeight="1"/>
    <row r="127" spans="4:21" ht="13.5" customHeight="1"/>
    <row r="128" spans="4:21" ht="13.5" customHeight="1"/>
    <row r="129" spans="21:31" ht="13.5" customHeight="1"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</row>
    <row r="130" spans="21:31" ht="13.5" customHeight="1"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</row>
    <row r="131" spans="21:31" ht="13.5" customHeight="1"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</row>
    <row r="132" spans="21:31" ht="13.5" customHeight="1"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</row>
    <row r="133" spans="21:31" ht="13.5" customHeight="1"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</row>
    <row r="134" spans="21:31" ht="13.5" customHeight="1"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</row>
    <row r="135" spans="21:31" ht="13.5" customHeight="1"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</row>
    <row r="136" spans="21:31" ht="13.5" customHeight="1"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</row>
    <row r="137" spans="21:31" ht="13.5" customHeight="1"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</row>
    <row r="138" spans="21:31" ht="13.5" customHeight="1"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</row>
    <row r="139" spans="21:31" ht="13.5" customHeight="1">
      <c r="W139" s="4"/>
      <c r="X139" s="4"/>
      <c r="Y139" s="4"/>
      <c r="Z139" s="4"/>
      <c r="AA139" s="4"/>
      <c r="AB139" s="4"/>
      <c r="AC139" s="4"/>
      <c r="AD139" s="4"/>
      <c r="AE139" s="4"/>
    </row>
    <row r="140" spans="21:31" ht="13.5" customHeight="1">
      <c r="W140" s="4"/>
      <c r="X140" s="4"/>
      <c r="Y140" s="4"/>
      <c r="Z140" s="4"/>
      <c r="AA140" s="4"/>
      <c r="AB140" s="4"/>
      <c r="AC140" s="4"/>
      <c r="AD140" s="4"/>
      <c r="AE140" s="4"/>
    </row>
    <row r="141" spans="21:31" ht="13.5" customHeight="1">
      <c r="W141" s="4"/>
      <c r="X141" s="4"/>
      <c r="Y141" s="4"/>
      <c r="Z141" s="4"/>
      <c r="AA141" s="4"/>
      <c r="AB141" s="4"/>
      <c r="AC141" s="4"/>
      <c r="AD141" s="4"/>
      <c r="AE141" s="4"/>
    </row>
    <row r="142" spans="21:31" ht="13.5" customHeight="1">
      <c r="W142" s="4"/>
      <c r="X142" s="4"/>
      <c r="Y142" s="4"/>
      <c r="Z142" s="4"/>
      <c r="AA142" s="4"/>
      <c r="AB142" s="4"/>
      <c r="AC142" s="4"/>
      <c r="AD142" s="4"/>
      <c r="AE142" s="4"/>
    </row>
    <row r="143" spans="21:31" ht="13.5" customHeight="1">
      <c r="W143" s="4"/>
      <c r="X143" s="4"/>
      <c r="Y143" s="4"/>
      <c r="Z143" s="4"/>
      <c r="AA143" s="4"/>
      <c r="AB143" s="4"/>
      <c r="AC143" s="4"/>
      <c r="AD143" s="4"/>
      <c r="AE143" s="4"/>
    </row>
    <row r="144" spans="21:31" ht="13.5" customHeight="1">
      <c r="W144" s="4"/>
      <c r="X144" s="4"/>
      <c r="Y144" s="4"/>
      <c r="Z144" s="4"/>
      <c r="AA144" s="4"/>
      <c r="AB144" s="4"/>
      <c r="AC144" s="4"/>
      <c r="AD144" s="4"/>
      <c r="AE144" s="4"/>
    </row>
    <row r="145" spans="23:31" ht="13.5" customHeight="1">
      <c r="W145" s="4"/>
      <c r="X145" s="4"/>
      <c r="Y145" s="4"/>
      <c r="Z145" s="4"/>
      <c r="AA145" s="4"/>
      <c r="AB145" s="4"/>
      <c r="AC145" s="4"/>
      <c r="AD145" s="4"/>
      <c r="AE145" s="4"/>
    </row>
    <row r="146" spans="23:31" ht="13.5" customHeight="1">
      <c r="W146" s="4"/>
      <c r="X146" s="4"/>
      <c r="Y146" s="4"/>
      <c r="Z146" s="4"/>
      <c r="AA146" s="4"/>
      <c r="AB146" s="4"/>
      <c r="AC146" s="4"/>
      <c r="AD146" s="4"/>
      <c r="AE146" s="4"/>
    </row>
    <row r="147" spans="23:31" ht="13.5" customHeight="1">
      <c r="W147" s="4"/>
      <c r="X147" s="4"/>
      <c r="Y147" s="4"/>
      <c r="Z147" s="4"/>
      <c r="AA147" s="4"/>
      <c r="AB147" s="4"/>
      <c r="AC147" s="4"/>
      <c r="AD147" s="4"/>
      <c r="AE147" s="4"/>
    </row>
    <row r="148" spans="23:31" ht="13.5" customHeight="1">
      <c r="W148" s="4"/>
      <c r="X148" s="4"/>
      <c r="Y148" s="4"/>
      <c r="Z148" s="4"/>
      <c r="AA148" s="4"/>
      <c r="AB148" s="4"/>
      <c r="AC148" s="4"/>
      <c r="AD148" s="4"/>
      <c r="AE148" s="4"/>
    </row>
    <row r="149" spans="23:31" ht="13.5" customHeight="1">
      <c r="W149" s="4"/>
      <c r="X149" s="4"/>
      <c r="Y149" s="4"/>
      <c r="Z149" s="4"/>
      <c r="AA149" s="4"/>
      <c r="AB149" s="4"/>
      <c r="AC149" s="4"/>
      <c r="AD149" s="4"/>
      <c r="AE149" s="4"/>
    </row>
    <row r="150" spans="23:31" ht="13.5" customHeight="1">
      <c r="W150" s="4"/>
      <c r="X150" s="4"/>
      <c r="Y150" s="4"/>
      <c r="Z150" s="4"/>
      <c r="AA150" s="4"/>
      <c r="AB150" s="4"/>
      <c r="AC150" s="4"/>
      <c r="AD150" s="4"/>
      <c r="AE150" s="4"/>
    </row>
    <row r="151" spans="23:31" ht="13.5" customHeight="1">
      <c r="W151" s="4"/>
      <c r="X151" s="4"/>
      <c r="Y151" s="4"/>
      <c r="Z151" s="4"/>
      <c r="AA151" s="4"/>
      <c r="AB151" s="4"/>
      <c r="AC151" s="4"/>
      <c r="AD151" s="4"/>
      <c r="AE151" s="4"/>
    </row>
    <row r="152" spans="23:31" ht="13.5" customHeight="1">
      <c r="W152" s="4"/>
      <c r="X152" s="4"/>
      <c r="Y152" s="4"/>
      <c r="Z152" s="4"/>
      <c r="AA152" s="4"/>
      <c r="AB152" s="4"/>
      <c r="AC152" s="4"/>
      <c r="AD152" s="4"/>
      <c r="AE152" s="4"/>
    </row>
    <row r="153" spans="23:31" ht="13.5" customHeight="1">
      <c r="W153" s="4"/>
      <c r="X153" s="4"/>
      <c r="Y153" s="4"/>
      <c r="Z153" s="4"/>
      <c r="AA153" s="4"/>
      <c r="AB153" s="4"/>
      <c r="AC153" s="4"/>
      <c r="AD153" s="4"/>
      <c r="AE153" s="4"/>
    </row>
    <row r="154" spans="23:31" ht="13.5" customHeight="1">
      <c r="W154" s="4"/>
      <c r="X154" s="4"/>
      <c r="Y154" s="4"/>
      <c r="Z154" s="4"/>
      <c r="AA154" s="4"/>
      <c r="AB154" s="4"/>
      <c r="AC154" s="4"/>
      <c r="AD154" s="4"/>
      <c r="AE154" s="4"/>
    </row>
    <row r="155" spans="23:31" ht="13.5" customHeight="1">
      <c r="W155" s="4"/>
      <c r="X155" s="4"/>
      <c r="Y155" s="4"/>
      <c r="Z155" s="4"/>
      <c r="AA155" s="4"/>
      <c r="AB155" s="4"/>
      <c r="AC155" s="4"/>
      <c r="AD155" s="4"/>
      <c r="AE155" s="4"/>
    </row>
    <row r="156" spans="23:31" ht="13.5" customHeight="1">
      <c r="W156" s="4"/>
      <c r="X156" s="4"/>
      <c r="Y156" s="4"/>
      <c r="Z156" s="4"/>
      <c r="AA156" s="4"/>
      <c r="AB156" s="4"/>
      <c r="AC156" s="4"/>
      <c r="AD156" s="4"/>
      <c r="AE156" s="4"/>
    </row>
    <row r="157" spans="23:31" ht="13.5" customHeight="1">
      <c r="X157" s="4"/>
      <c r="Y157" s="4"/>
      <c r="Z157" s="4"/>
      <c r="AA157" s="4"/>
      <c r="AB157" s="4"/>
      <c r="AC157" s="4"/>
      <c r="AD157" s="4"/>
      <c r="AE157" s="4"/>
    </row>
    <row r="158" spans="23:31" ht="13.5" customHeight="1">
      <c r="X158" s="4"/>
      <c r="Y158" s="4"/>
      <c r="Z158" s="4"/>
      <c r="AA158" s="4"/>
      <c r="AB158" s="4"/>
      <c r="AC158" s="4"/>
      <c r="AD158" s="4"/>
      <c r="AE158" s="4"/>
    </row>
    <row r="159" spans="23:31" ht="13.5" customHeight="1">
      <c r="X159" s="4"/>
      <c r="Y159" s="4"/>
      <c r="Z159" s="4"/>
      <c r="AA159" s="4"/>
      <c r="AB159" s="4"/>
      <c r="AC159" s="4"/>
      <c r="AD159" s="4"/>
      <c r="AE159" s="4"/>
    </row>
    <row r="160" spans="23:31" ht="13.5" customHeight="1">
      <c r="X160" s="4"/>
      <c r="Y160" s="4"/>
      <c r="Z160" s="4"/>
      <c r="AA160" s="4"/>
      <c r="AB160" s="4"/>
      <c r="AC160" s="4"/>
      <c r="AD160" s="4"/>
      <c r="AE160" s="4"/>
    </row>
    <row r="161" spans="23:31" ht="13.5" customHeight="1">
      <c r="X161" s="4"/>
      <c r="Y161" s="4"/>
      <c r="Z161" s="4"/>
      <c r="AA161" s="4"/>
      <c r="AB161" s="4"/>
      <c r="AC161" s="4"/>
      <c r="AD161" s="4"/>
      <c r="AE161" s="4"/>
    </row>
    <row r="162" spans="23:31" ht="13.5" customHeight="1">
      <c r="X162" s="4"/>
      <c r="Y162" s="4"/>
      <c r="Z162" s="4"/>
      <c r="AA162" s="4"/>
      <c r="AB162" s="4"/>
      <c r="AC162" s="4"/>
      <c r="AD162" s="4"/>
      <c r="AE162" s="4"/>
    </row>
    <row r="163" spans="23:31" ht="13.5" customHeight="1">
      <c r="X163" s="4"/>
      <c r="Y163" s="4"/>
      <c r="Z163" s="4"/>
      <c r="AA163" s="4"/>
      <c r="AB163" s="4"/>
      <c r="AC163" s="4"/>
      <c r="AD163" s="4"/>
      <c r="AE163" s="4"/>
    </row>
    <row r="164" spans="23:31" ht="13.5" customHeight="1">
      <c r="X164" s="4"/>
      <c r="Y164" s="4"/>
      <c r="Z164" s="4"/>
      <c r="AA164" s="4"/>
      <c r="AB164" s="4"/>
      <c r="AC164" s="4"/>
      <c r="AD164" s="4"/>
      <c r="AE164" s="4"/>
    </row>
    <row r="165" spans="23:31" ht="13.5" customHeight="1">
      <c r="X165" s="4"/>
      <c r="Y165" s="4"/>
      <c r="Z165" s="4"/>
      <c r="AA165" s="4"/>
      <c r="AB165" s="4"/>
      <c r="AC165" s="4"/>
      <c r="AD165" s="4"/>
      <c r="AE165" s="4"/>
    </row>
    <row r="166" spans="23:31" ht="13.5" customHeight="1">
      <c r="X166" s="4"/>
      <c r="Y166" s="4"/>
      <c r="Z166" s="4"/>
      <c r="AA166" s="4"/>
      <c r="AB166" s="4"/>
      <c r="AC166" s="4"/>
      <c r="AD166" s="4"/>
      <c r="AE166" s="4"/>
    </row>
    <row r="167" spans="23:31" ht="13.5" customHeight="1">
      <c r="X167" s="4"/>
      <c r="Y167" s="4"/>
      <c r="Z167" s="4"/>
      <c r="AA167" s="4"/>
      <c r="AB167" s="4"/>
      <c r="AC167" s="4"/>
      <c r="AD167" s="4"/>
      <c r="AE167" s="4"/>
    </row>
    <row r="168" spans="23:31" ht="13.5" customHeight="1">
      <c r="X168" s="4"/>
      <c r="Y168" s="4"/>
      <c r="Z168" s="4"/>
      <c r="AA168" s="4"/>
      <c r="AB168" s="4"/>
      <c r="AC168" s="4"/>
      <c r="AD168" s="4"/>
      <c r="AE168" s="4"/>
    </row>
    <row r="169" spans="23:31" ht="13.5" customHeight="1">
      <c r="X169" s="4"/>
      <c r="Y169" s="4"/>
      <c r="Z169" s="4"/>
      <c r="AA169" s="4"/>
      <c r="AB169" s="4"/>
      <c r="AC169" s="4"/>
      <c r="AD169" s="4"/>
      <c r="AE169" s="4"/>
    </row>
    <row r="170" spans="23:31" ht="13.5" customHeight="1">
      <c r="X170" s="4"/>
      <c r="Y170" s="4"/>
      <c r="Z170" s="4"/>
      <c r="AA170" s="4"/>
      <c r="AB170" s="4"/>
      <c r="AC170" s="4"/>
      <c r="AD170" s="4"/>
      <c r="AE170" s="4"/>
    </row>
    <row r="171" spans="23:31" ht="13.5" customHeight="1">
      <c r="X171" s="4"/>
      <c r="Y171" s="4"/>
      <c r="Z171" s="4"/>
      <c r="AA171" s="4"/>
      <c r="AB171" s="4"/>
      <c r="AC171" s="4"/>
      <c r="AD171" s="4"/>
      <c r="AE171" s="4"/>
    </row>
    <row r="172" spans="23:31" ht="13.5" customHeight="1">
      <c r="X172" s="4"/>
      <c r="Y172" s="4"/>
      <c r="Z172" s="4"/>
      <c r="AA172" s="4"/>
      <c r="AB172" s="4"/>
      <c r="AC172" s="4"/>
      <c r="AD172" s="4"/>
      <c r="AE172" s="4"/>
    </row>
    <row r="173" spans="23:31" ht="13.5" customHeight="1">
      <c r="X173" s="4"/>
      <c r="Y173" s="4"/>
      <c r="Z173" s="4"/>
      <c r="AA173" s="4"/>
      <c r="AB173" s="4"/>
      <c r="AC173" s="4"/>
      <c r="AD173" s="4"/>
      <c r="AE173" s="4"/>
    </row>
    <row r="174" spans="23:31" ht="13.5" customHeight="1">
      <c r="X174" s="4"/>
      <c r="Y174" s="4"/>
      <c r="Z174" s="4"/>
      <c r="AA174" s="4"/>
      <c r="AB174" s="4"/>
      <c r="AC174" s="4"/>
      <c r="AD174" s="4"/>
      <c r="AE174" s="4"/>
    </row>
    <row r="175" spans="23:31" ht="13.5" customHeight="1">
      <c r="W175" s="4"/>
      <c r="X175" s="4"/>
      <c r="Y175" s="4"/>
      <c r="Z175" s="4"/>
      <c r="AA175" s="4"/>
      <c r="AB175" s="4"/>
      <c r="AC175" s="4"/>
      <c r="AD175" s="4"/>
      <c r="AE175" s="4"/>
    </row>
    <row r="176" spans="23:31" ht="13.5" customHeight="1">
      <c r="W176" s="4"/>
      <c r="X176" s="4"/>
      <c r="Y176" s="4"/>
      <c r="Z176" s="4"/>
      <c r="AA176" s="4"/>
      <c r="AB176" s="4"/>
      <c r="AC176" s="4"/>
      <c r="AD176" s="4"/>
      <c r="AE176" s="4"/>
    </row>
    <row r="177" spans="23:31" ht="13.5" customHeight="1">
      <c r="W177" s="4"/>
      <c r="X177" s="4"/>
      <c r="Y177" s="4"/>
      <c r="Z177" s="4"/>
      <c r="AA177" s="4"/>
      <c r="AB177" s="4"/>
      <c r="AC177" s="4"/>
      <c r="AD177" s="4"/>
      <c r="AE177" s="4"/>
    </row>
    <row r="178" spans="23:31" ht="13.5" customHeight="1">
      <c r="W178" s="4"/>
      <c r="X178" s="4"/>
      <c r="Y178" s="4"/>
      <c r="Z178" s="4"/>
      <c r="AA178" s="4"/>
      <c r="AB178" s="4"/>
      <c r="AC178" s="4"/>
      <c r="AD178" s="4"/>
      <c r="AE178" s="4"/>
    </row>
    <row r="179" spans="23:31" ht="13.5" customHeight="1">
      <c r="W179" s="4"/>
      <c r="X179" s="4"/>
      <c r="Y179" s="4"/>
      <c r="Z179" s="4"/>
      <c r="AA179" s="4"/>
      <c r="AB179" s="4"/>
      <c r="AC179" s="4"/>
      <c r="AD179" s="4"/>
      <c r="AE179" s="4"/>
    </row>
    <row r="180" spans="23:31" ht="13.5" customHeight="1">
      <c r="W180" s="4"/>
      <c r="X180" s="4"/>
      <c r="Y180" s="4"/>
      <c r="Z180" s="4"/>
      <c r="AA180" s="4"/>
      <c r="AB180" s="4"/>
      <c r="AC180" s="4"/>
      <c r="AD180" s="4"/>
      <c r="AE180" s="4"/>
    </row>
    <row r="181" spans="23:31" ht="13.5" customHeight="1">
      <c r="W181" s="4"/>
      <c r="X181" s="4"/>
      <c r="Y181" s="4"/>
      <c r="Z181" s="4"/>
      <c r="AA181" s="4"/>
      <c r="AB181" s="4"/>
      <c r="AC181" s="4"/>
      <c r="AD181" s="4"/>
      <c r="AE181" s="4"/>
    </row>
    <row r="182" spans="23:31" ht="13.5" customHeight="1">
      <c r="W182" s="4"/>
      <c r="X182" s="4"/>
      <c r="Y182" s="4"/>
      <c r="Z182" s="4"/>
      <c r="AA182" s="4"/>
      <c r="AB182" s="4"/>
      <c r="AC182" s="4"/>
      <c r="AD182" s="4"/>
      <c r="AE182" s="4"/>
    </row>
    <row r="183" spans="23:31" ht="13.5" customHeight="1">
      <c r="W183" s="4"/>
      <c r="X183" s="4"/>
      <c r="Y183" s="4"/>
      <c r="Z183" s="4"/>
      <c r="AA183" s="4"/>
      <c r="AB183" s="4"/>
      <c r="AC183" s="4"/>
      <c r="AD183" s="4"/>
      <c r="AE183" s="4"/>
    </row>
    <row r="184" spans="23:31" ht="13.5" customHeight="1">
      <c r="W184" s="4"/>
      <c r="X184" s="4"/>
      <c r="Y184" s="4"/>
      <c r="Z184" s="4"/>
      <c r="AA184" s="4"/>
      <c r="AB184" s="4"/>
      <c r="AC184" s="4"/>
      <c r="AD184" s="4"/>
      <c r="AE184" s="4"/>
    </row>
    <row r="185" spans="23:31" ht="13.5" customHeight="1">
      <c r="W185" s="4"/>
      <c r="X185" s="4"/>
      <c r="Y185" s="4"/>
      <c r="Z185" s="4"/>
      <c r="AA185" s="4"/>
      <c r="AB185" s="4"/>
      <c r="AC185" s="4"/>
      <c r="AD185" s="4"/>
      <c r="AE185" s="4"/>
    </row>
    <row r="186" spans="23:31" ht="13.5" customHeight="1">
      <c r="W186" s="4"/>
      <c r="X186" s="4"/>
      <c r="Y186" s="4"/>
      <c r="Z186" s="4"/>
      <c r="AA186" s="4"/>
      <c r="AB186" s="4"/>
      <c r="AC186" s="4"/>
      <c r="AD186" s="4"/>
      <c r="AE186" s="4"/>
    </row>
    <row r="187" spans="23:31" ht="13.5" customHeight="1">
      <c r="W187" s="4"/>
      <c r="X187" s="4"/>
      <c r="Y187" s="4"/>
      <c r="Z187" s="4"/>
      <c r="AA187" s="4"/>
      <c r="AB187" s="4"/>
      <c r="AC187" s="4"/>
      <c r="AD187" s="4"/>
      <c r="AE187" s="4"/>
    </row>
    <row r="188" spans="23:31" ht="13.5" customHeight="1">
      <c r="W188" s="4"/>
      <c r="X188" s="4"/>
      <c r="Y188" s="4"/>
      <c r="Z188" s="4"/>
      <c r="AA188" s="4"/>
      <c r="AB188" s="4"/>
      <c r="AC188" s="4"/>
      <c r="AD188" s="4"/>
      <c r="AE188" s="4"/>
    </row>
    <row r="189" spans="23:31" ht="13.5" customHeight="1">
      <c r="W189" s="4"/>
      <c r="X189" s="4"/>
      <c r="Y189" s="4"/>
      <c r="Z189" s="4"/>
      <c r="AA189" s="4"/>
      <c r="AB189" s="4"/>
      <c r="AC189" s="4"/>
      <c r="AD189" s="4"/>
      <c r="AE189" s="4"/>
    </row>
    <row r="190" spans="23:31" ht="13.5" customHeight="1">
      <c r="X190" s="4"/>
      <c r="Y190" s="4"/>
      <c r="Z190" s="4"/>
      <c r="AA190" s="4"/>
      <c r="AB190" s="4"/>
      <c r="AC190" s="4"/>
      <c r="AD190" s="4"/>
      <c r="AE190" s="4"/>
    </row>
    <row r="191" spans="23:31" ht="13.5" customHeight="1">
      <c r="X191" s="4"/>
      <c r="Y191" s="4"/>
      <c r="Z191" s="4"/>
      <c r="AA191" s="4"/>
      <c r="AB191" s="4"/>
      <c r="AC191" s="4"/>
      <c r="AD191" s="4"/>
      <c r="AE191" s="4"/>
    </row>
    <row r="192" spans="23:31" ht="13.5" customHeight="1">
      <c r="X192" s="4"/>
      <c r="Y192" s="4"/>
      <c r="Z192" s="4"/>
      <c r="AA192" s="4"/>
      <c r="AB192" s="4"/>
      <c r="AC192" s="4"/>
      <c r="AD192" s="4"/>
      <c r="AE192" s="4"/>
    </row>
    <row r="193" spans="4:31" ht="13.5" customHeight="1">
      <c r="X193" s="4"/>
      <c r="Y193" s="4"/>
      <c r="Z193" s="4"/>
      <c r="AA193" s="4"/>
      <c r="AB193" s="4"/>
      <c r="AC193" s="4"/>
      <c r="AD193" s="4"/>
      <c r="AE193" s="4"/>
    </row>
    <row r="194" spans="4:31" ht="13.5" customHeight="1">
      <c r="X194" s="4"/>
      <c r="Y194" s="4"/>
      <c r="Z194" s="4"/>
      <c r="AA194" s="4"/>
      <c r="AB194" s="4"/>
      <c r="AC194" s="4"/>
      <c r="AD194" s="4"/>
      <c r="AE194" s="4"/>
    </row>
    <row r="195" spans="4:31" ht="13.5" customHeight="1">
      <c r="X195" s="4"/>
      <c r="Y195" s="4"/>
      <c r="Z195" s="4"/>
      <c r="AA195" s="4"/>
      <c r="AB195" s="4"/>
      <c r="AC195" s="4"/>
      <c r="AD195" s="4"/>
      <c r="AE195" s="4"/>
    </row>
    <row r="196" spans="4:31" ht="13.5" customHeight="1">
      <c r="X196" s="4"/>
      <c r="Y196" s="4"/>
      <c r="Z196" s="4"/>
      <c r="AA196" s="4"/>
      <c r="AB196" s="4"/>
      <c r="AC196" s="4"/>
      <c r="AD196" s="4"/>
      <c r="AE196" s="4"/>
    </row>
    <row r="197" spans="4:31" ht="13.5" customHeight="1">
      <c r="X197" s="4"/>
      <c r="Y197" s="4"/>
      <c r="Z197" s="4"/>
      <c r="AA197" s="4"/>
      <c r="AB197" s="4"/>
      <c r="AC197" s="4"/>
      <c r="AD197" s="4"/>
      <c r="AE197" s="4"/>
    </row>
    <row r="198" spans="4:31" ht="13.5" customHeight="1">
      <c r="X198" s="4"/>
      <c r="Y198" s="4"/>
      <c r="Z198" s="4"/>
      <c r="AA198" s="4"/>
      <c r="AB198" s="4"/>
      <c r="AC198" s="4"/>
      <c r="AD198" s="4"/>
      <c r="AE198" s="4"/>
    </row>
    <row r="199" spans="4:31" ht="13.5" customHeight="1">
      <c r="X199" s="4"/>
      <c r="Y199" s="4"/>
      <c r="Z199" s="4"/>
      <c r="AA199" s="4"/>
      <c r="AB199" s="4"/>
      <c r="AC199" s="4"/>
      <c r="AD199" s="4"/>
      <c r="AE199" s="4"/>
    </row>
    <row r="200" spans="4:31" ht="13.5" customHeight="1">
      <c r="X200" s="4"/>
      <c r="Y200" s="4"/>
      <c r="Z200" s="4"/>
      <c r="AA200" s="4"/>
      <c r="AB200" s="4"/>
      <c r="AC200" s="4"/>
      <c r="AD200" s="4"/>
      <c r="AE200" s="4"/>
    </row>
    <row r="201" spans="4:31" ht="13.5" customHeight="1">
      <c r="X201" s="4"/>
      <c r="Y201" s="4"/>
      <c r="Z201" s="4"/>
      <c r="AA201" s="4"/>
      <c r="AB201" s="4"/>
      <c r="AC201" s="4"/>
      <c r="AD201" s="4"/>
      <c r="AE201" s="4"/>
    </row>
    <row r="202" spans="4:31" ht="13.5" customHeight="1">
      <c r="X202" s="4"/>
      <c r="Y202" s="4"/>
      <c r="Z202" s="4"/>
      <c r="AA202" s="4"/>
      <c r="AB202" s="4"/>
      <c r="AC202" s="4"/>
      <c r="AD202" s="4"/>
      <c r="AE202" s="4"/>
    </row>
    <row r="203" spans="4:31" ht="13.5" customHeight="1">
      <c r="X203" s="4"/>
      <c r="Y203" s="4"/>
      <c r="Z203" s="4"/>
      <c r="AA203" s="4"/>
      <c r="AB203" s="4"/>
      <c r="AC203" s="4"/>
      <c r="AD203" s="4"/>
      <c r="AE203" s="4"/>
    </row>
    <row r="204" spans="4:31" ht="13.5" customHeight="1">
      <c r="X204" s="4"/>
      <c r="Y204" s="4"/>
      <c r="Z204" s="4"/>
      <c r="AA204" s="4"/>
      <c r="AB204" s="4"/>
      <c r="AC204" s="4"/>
      <c r="AD204" s="4"/>
      <c r="AE204" s="4"/>
    </row>
    <row r="205" spans="4:31" ht="13.5" customHeight="1"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</row>
    <row r="206" spans="4:31" ht="13.5" customHeight="1"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</row>
    <row r="207" spans="4:31" ht="13.5" customHeight="1"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</row>
    <row r="208" spans="4:31" ht="13.5" customHeight="1"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</row>
    <row r="209" spans="4:31" ht="13.5" customHeight="1"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</row>
    <row r="210" spans="4:31" ht="13.5" customHeight="1"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</row>
    <row r="211" spans="4:31" ht="13.5" customHeight="1"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</row>
    <row r="212" spans="4:31" ht="13.5" customHeight="1"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</row>
    <row r="213" spans="4:31" ht="13.5" customHeight="1"/>
    <row r="214" spans="4:31" ht="13.5" customHeight="1"/>
    <row r="215" spans="4:31" ht="13.5" customHeight="1"/>
    <row r="216" spans="4:31" ht="13.5" customHeight="1"/>
    <row r="217" spans="4:31" ht="13.5" customHeight="1"/>
    <row r="218" spans="4:31" ht="13.5" customHeight="1"/>
    <row r="219" spans="4:31" ht="13.5" customHeight="1"/>
    <row r="220" spans="4:31" ht="13.5" customHeight="1"/>
    <row r="221" spans="4:31" ht="13.5" customHeight="1"/>
    <row r="222" spans="4:31" ht="13.5" customHeight="1"/>
    <row r="223" spans="4:31" ht="13.5" customHeight="1"/>
    <row r="224" spans="4:31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1:AK978"/>
  <sheetViews>
    <sheetView tabSelected="1" zoomScale="66" zoomScaleNormal="66" workbookViewId="0">
      <selection activeCell="R46" sqref="R46"/>
    </sheetView>
  </sheetViews>
  <sheetFormatPr defaultColWidth="14.453125" defaultRowHeight="15" customHeight="1"/>
  <cols>
    <col min="1" max="13" width="8.7265625" style="28" customWidth="1"/>
    <col min="14" max="14" width="8.7265625" style="66" customWidth="1"/>
    <col min="15" max="18" width="8.7265625" style="28" customWidth="1"/>
    <col min="19" max="16384" width="14.453125" style="28"/>
  </cols>
  <sheetData>
    <row r="1" spans="3:23" ht="14.25" customHeight="1"/>
    <row r="2" spans="3:23" ht="14.25" customHeight="1"/>
    <row r="3" spans="3:23" ht="14.25" customHeight="1">
      <c r="C3" s="69"/>
      <c r="D3" s="69"/>
      <c r="E3" s="69" t="s">
        <v>26</v>
      </c>
      <c r="F3" s="69"/>
      <c r="G3" s="69"/>
      <c r="H3" s="69" t="s">
        <v>112</v>
      </c>
      <c r="I3" s="69"/>
      <c r="J3" s="69"/>
      <c r="K3" s="69"/>
      <c r="L3" s="69"/>
      <c r="M3" s="69"/>
      <c r="N3" s="70"/>
      <c r="O3" s="69"/>
      <c r="P3" s="24"/>
      <c r="Q3" s="24"/>
      <c r="R3" s="24"/>
      <c r="S3" s="24"/>
      <c r="T3" s="69"/>
    </row>
    <row r="4" spans="3:23" ht="14.25" customHeight="1">
      <c r="C4" s="69" t="s">
        <v>113</v>
      </c>
      <c r="D4" s="69"/>
      <c r="E4" s="71">
        <v>17.233966173561392</v>
      </c>
      <c r="F4" s="69"/>
      <c r="G4" s="69"/>
      <c r="H4" s="71">
        <v>23.12102124367399</v>
      </c>
      <c r="I4" s="69"/>
      <c r="J4" s="69"/>
      <c r="K4" s="69"/>
      <c r="L4" s="69"/>
      <c r="M4" s="71"/>
      <c r="N4" s="70"/>
      <c r="O4" s="69"/>
      <c r="P4" s="24"/>
      <c r="Q4" s="22"/>
      <c r="R4" s="24"/>
      <c r="S4" s="24"/>
      <c r="T4" s="72"/>
      <c r="U4" s="73"/>
      <c r="V4" s="73"/>
      <c r="W4" s="74"/>
    </row>
    <row r="5" spans="3:23" ht="14.25" customHeight="1">
      <c r="C5" s="69"/>
      <c r="D5" s="69"/>
      <c r="E5" s="71">
        <v>16.881936699956047</v>
      </c>
      <c r="F5" s="69"/>
      <c r="G5" s="69"/>
      <c r="H5" s="71">
        <v>23.595969812109836</v>
      </c>
      <c r="I5" s="69"/>
      <c r="J5" s="69"/>
      <c r="K5" s="69"/>
      <c r="L5" s="69"/>
      <c r="M5" s="71"/>
      <c r="N5" s="70"/>
      <c r="O5" s="69"/>
      <c r="P5" s="24"/>
      <c r="Q5" s="22"/>
      <c r="R5" s="24"/>
      <c r="S5" s="24"/>
      <c r="T5" s="72"/>
      <c r="U5" s="73"/>
      <c r="V5" s="73"/>
      <c r="W5" s="74"/>
    </row>
    <row r="6" spans="3:23" ht="14.25" customHeight="1">
      <c r="C6" s="69"/>
      <c r="D6" s="69"/>
      <c r="E6" s="71">
        <v>18.016689908578609</v>
      </c>
      <c r="F6" s="69">
        <f>AVERAGE(E4:E5)</f>
        <v>17.057951436758721</v>
      </c>
      <c r="G6" s="69"/>
      <c r="H6" s="71">
        <v>23.246122841629493</v>
      </c>
      <c r="I6" s="69">
        <f>AVERAGE(H4:H5)</f>
        <v>23.358495527891911</v>
      </c>
      <c r="J6" s="69">
        <f>I6-$F$6</f>
        <v>6.3005440911331902</v>
      </c>
      <c r="K6" s="69"/>
      <c r="L6" s="69"/>
      <c r="M6" s="71"/>
      <c r="N6" s="70"/>
      <c r="O6" s="69"/>
      <c r="P6" s="24"/>
      <c r="Q6" s="22"/>
      <c r="R6" s="22"/>
      <c r="S6" s="24"/>
      <c r="T6" s="72"/>
      <c r="U6" s="72"/>
      <c r="V6" s="75"/>
      <c r="W6" s="74"/>
    </row>
    <row r="7" spans="3:23" ht="14.25" customHeight="1">
      <c r="C7" s="69" t="s">
        <v>114</v>
      </c>
      <c r="D7" s="69"/>
      <c r="E7" s="71">
        <v>17.848254197004302</v>
      </c>
      <c r="F7" s="69"/>
      <c r="G7" s="69"/>
      <c r="H7" s="71">
        <v>19.713893592582998</v>
      </c>
      <c r="I7" s="69"/>
      <c r="J7" s="69"/>
      <c r="K7" s="69"/>
      <c r="L7" s="69"/>
      <c r="M7" s="71"/>
      <c r="N7" s="70"/>
      <c r="O7" s="69"/>
      <c r="P7" s="24"/>
      <c r="Q7" s="22"/>
      <c r="R7" s="24"/>
      <c r="S7" s="24"/>
      <c r="T7" s="72"/>
      <c r="U7" s="73"/>
      <c r="V7" s="73"/>
      <c r="W7" s="73"/>
    </row>
    <row r="8" spans="3:23" ht="14.25" customHeight="1">
      <c r="C8" s="69"/>
      <c r="D8" s="69"/>
      <c r="E8" s="71">
        <v>17.636099771988999</v>
      </c>
      <c r="F8" s="69"/>
      <c r="G8" s="69"/>
      <c r="H8" s="71">
        <v>19.616054079683</v>
      </c>
      <c r="I8" s="69"/>
      <c r="J8" s="69"/>
      <c r="K8" s="69"/>
      <c r="L8" s="69"/>
      <c r="M8" s="71"/>
      <c r="N8" s="70"/>
      <c r="O8" s="69"/>
      <c r="P8" s="24"/>
      <c r="Q8" s="22"/>
      <c r="R8" s="24"/>
      <c r="S8" s="24"/>
      <c r="T8" s="72"/>
      <c r="U8" s="73"/>
      <c r="V8" s="73"/>
      <c r="W8" s="73"/>
    </row>
    <row r="9" spans="3:23" ht="14.25" customHeight="1">
      <c r="C9" s="69"/>
      <c r="D9" s="69"/>
      <c r="E9" s="71">
        <v>17.608673266040601</v>
      </c>
      <c r="F9" s="69">
        <f>AVERAGE(E7:E9)</f>
        <v>17.697675745011299</v>
      </c>
      <c r="G9" s="69"/>
      <c r="H9" s="71">
        <v>19.701773374405899</v>
      </c>
      <c r="I9" s="69">
        <f>AVERAGE(H7:H9)</f>
        <v>19.677240348890635</v>
      </c>
      <c r="J9" s="69">
        <f>I9-$F$9</f>
        <v>1.9795646038793357</v>
      </c>
      <c r="K9" s="69"/>
      <c r="L9" s="69"/>
      <c r="M9" s="71"/>
      <c r="N9" s="70"/>
      <c r="O9" s="69"/>
      <c r="P9" s="24"/>
      <c r="Q9" s="22"/>
      <c r="R9" s="22"/>
      <c r="S9" s="24"/>
      <c r="T9" s="72"/>
      <c r="U9" s="72"/>
      <c r="V9" s="75"/>
      <c r="W9" s="75"/>
    </row>
    <row r="10" spans="3:23" ht="14.25" customHeight="1">
      <c r="C10" s="69" t="s">
        <v>115</v>
      </c>
      <c r="D10" s="69"/>
      <c r="E10" s="71">
        <v>17.45797236258738</v>
      </c>
      <c r="F10" s="69"/>
      <c r="G10" s="69"/>
      <c r="H10" s="22">
        <v>21.665373520191</v>
      </c>
      <c r="I10" s="76"/>
      <c r="J10" s="69">
        <f>J9-J6</f>
        <v>-4.3209794872538545</v>
      </c>
      <c r="K10" s="69">
        <f>2^-J10</f>
        <v>19.986853828307506</v>
      </c>
      <c r="L10" s="69"/>
      <c r="M10" s="71"/>
      <c r="N10" s="70"/>
      <c r="O10" s="69"/>
      <c r="P10" s="24"/>
      <c r="Q10" s="22"/>
      <c r="R10" s="24"/>
      <c r="S10" s="24"/>
      <c r="T10" s="72"/>
      <c r="U10" s="73"/>
      <c r="V10" s="73"/>
      <c r="W10" s="74"/>
    </row>
    <row r="11" spans="3:23" ht="14.25" customHeight="1">
      <c r="C11" s="69"/>
      <c r="D11" s="69"/>
      <c r="E11" s="71">
        <v>17.520170146955177</v>
      </c>
      <c r="F11" s="69"/>
      <c r="G11" s="69"/>
      <c r="H11" s="22">
        <v>21.883668173293099</v>
      </c>
      <c r="I11" s="76"/>
      <c r="J11" s="69"/>
      <c r="K11" s="69"/>
      <c r="L11" s="69"/>
      <c r="M11" s="71"/>
      <c r="N11" s="70"/>
      <c r="O11" s="69"/>
      <c r="P11" s="24"/>
      <c r="Q11" s="22"/>
      <c r="R11" s="24"/>
      <c r="S11" s="24"/>
      <c r="T11" s="72"/>
      <c r="U11" s="73"/>
      <c r="V11" s="73"/>
      <c r="W11" s="73"/>
    </row>
    <row r="12" spans="3:23" ht="14.25" customHeight="1">
      <c r="C12" s="69"/>
      <c r="D12" s="69"/>
      <c r="E12" s="71">
        <v>17.686921829233011</v>
      </c>
      <c r="F12" s="69">
        <f>AVERAGE(E10:E12)</f>
        <v>17.555021446258522</v>
      </c>
      <c r="G12" s="69"/>
      <c r="H12" s="22">
        <v>22.007110371624901</v>
      </c>
      <c r="I12" s="77">
        <f>AVERAGE(H10:H12)</f>
        <v>21.852050688369669</v>
      </c>
      <c r="J12" s="69">
        <f>I12-$F$12</f>
        <v>4.2970292421111473</v>
      </c>
      <c r="K12" s="69"/>
      <c r="L12" s="69"/>
      <c r="M12" s="71"/>
      <c r="N12" s="70"/>
      <c r="O12" s="69"/>
      <c r="P12" s="24"/>
      <c r="Q12" s="22"/>
      <c r="R12" s="22"/>
      <c r="S12" s="24"/>
      <c r="T12" s="72"/>
      <c r="U12" s="72"/>
      <c r="V12" s="75"/>
      <c r="W12" s="75"/>
    </row>
    <row r="13" spans="3:23" ht="14.25" customHeight="1">
      <c r="C13" s="69"/>
      <c r="D13" s="69"/>
      <c r="E13" s="71"/>
      <c r="F13" s="69"/>
      <c r="G13" s="69"/>
      <c r="H13" s="71"/>
      <c r="I13" s="69"/>
      <c r="J13" s="69">
        <f>J12-J6</f>
        <v>-2.0035148490220429</v>
      </c>
      <c r="K13" s="69">
        <f>2^-J13</f>
        <v>4.0097571115957082</v>
      </c>
      <c r="L13" s="69"/>
      <c r="M13" s="71"/>
      <c r="N13" s="70"/>
      <c r="O13" s="69"/>
      <c r="P13" s="24"/>
      <c r="Q13" s="22"/>
      <c r="R13" s="24"/>
      <c r="S13" s="24"/>
      <c r="T13" s="72"/>
      <c r="U13" s="73"/>
      <c r="V13" s="73"/>
      <c r="W13" s="74"/>
    </row>
    <row r="14" spans="3:23" ht="14.25" customHeight="1">
      <c r="C14" s="69"/>
      <c r="D14" s="69"/>
      <c r="E14" s="71"/>
      <c r="F14" s="69"/>
      <c r="G14" s="69"/>
      <c r="H14" s="71"/>
      <c r="I14" s="69"/>
      <c r="J14" s="69"/>
      <c r="K14" s="69"/>
      <c r="L14" s="69"/>
      <c r="M14" s="71"/>
      <c r="N14" s="70"/>
      <c r="O14" s="69"/>
      <c r="P14" s="24"/>
      <c r="Q14" s="22"/>
      <c r="R14" s="24"/>
      <c r="S14" s="24"/>
      <c r="T14" s="72"/>
      <c r="U14" s="73"/>
      <c r="V14" s="73"/>
      <c r="W14" s="73"/>
    </row>
    <row r="15" spans="3:23" ht="14.25" customHeight="1">
      <c r="C15" s="69"/>
      <c r="D15" s="69"/>
      <c r="E15" s="71"/>
      <c r="F15" s="69"/>
      <c r="G15" s="69"/>
      <c r="H15" s="71"/>
      <c r="I15" s="69"/>
      <c r="J15" s="69"/>
      <c r="K15" s="69"/>
      <c r="L15" s="69"/>
      <c r="M15" s="71"/>
      <c r="N15" s="70"/>
      <c r="O15" s="69"/>
      <c r="P15" s="24"/>
      <c r="Q15" s="22"/>
      <c r="R15" s="22"/>
      <c r="S15" s="24"/>
      <c r="T15" s="72"/>
      <c r="U15" s="72"/>
      <c r="V15" s="75"/>
      <c r="W15" s="75"/>
    </row>
    <row r="16" spans="3:23" ht="14.25" customHeight="1">
      <c r="C16" s="69"/>
      <c r="D16" s="69"/>
      <c r="E16" s="71"/>
      <c r="F16" s="69"/>
      <c r="G16" s="69"/>
      <c r="H16" s="71"/>
      <c r="I16" s="69"/>
      <c r="J16" s="69"/>
      <c r="K16" s="69"/>
      <c r="L16" s="69"/>
      <c r="M16" s="71"/>
      <c r="N16" s="70"/>
      <c r="O16" s="69"/>
      <c r="P16" s="24"/>
      <c r="Q16" s="22"/>
      <c r="R16" s="24"/>
      <c r="S16" s="24"/>
      <c r="T16" s="72"/>
      <c r="U16" s="73"/>
      <c r="V16" s="73"/>
      <c r="W16" s="74"/>
    </row>
    <row r="17" spans="3:37" ht="14.25" customHeight="1">
      <c r="C17" s="69"/>
      <c r="D17" s="69"/>
      <c r="E17" s="69" t="s">
        <v>26</v>
      </c>
      <c r="F17" s="69"/>
      <c r="G17" s="69"/>
      <c r="H17" s="69" t="s">
        <v>112</v>
      </c>
      <c r="L17" s="69"/>
      <c r="M17" s="69"/>
      <c r="N17" s="70"/>
      <c r="O17" s="69"/>
      <c r="P17" s="24"/>
      <c r="Q17" s="22"/>
      <c r="R17" s="24"/>
      <c r="S17" s="24"/>
      <c r="T17" s="72"/>
      <c r="U17" s="73"/>
      <c r="V17" s="73"/>
      <c r="W17" s="73"/>
    </row>
    <row r="18" spans="3:37" ht="14.25" customHeight="1">
      <c r="C18" s="69" t="s">
        <v>113</v>
      </c>
      <c r="D18" s="69"/>
      <c r="E18" s="71">
        <v>21.50325071314338</v>
      </c>
      <c r="F18" s="69"/>
      <c r="G18" s="69"/>
      <c r="H18" s="71">
        <v>26.206887992582679</v>
      </c>
      <c r="L18" s="69"/>
      <c r="M18" s="71"/>
      <c r="N18" s="70"/>
      <c r="O18" s="69"/>
      <c r="P18" s="24"/>
      <c r="Q18" s="22"/>
      <c r="R18" s="22"/>
      <c r="S18" s="24"/>
      <c r="T18" s="72"/>
      <c r="U18" s="72"/>
      <c r="V18" s="75"/>
      <c r="W18" s="75"/>
      <c r="AI18" s="69"/>
      <c r="AJ18" s="69"/>
      <c r="AK18" s="69">
        <v>6.8307256696315613E-2</v>
      </c>
    </row>
    <row r="19" spans="3:37" ht="14.25" customHeight="1">
      <c r="C19" s="69"/>
      <c r="D19" s="69"/>
      <c r="E19" s="71">
        <v>21.511044575184474</v>
      </c>
      <c r="F19" s="69"/>
      <c r="G19" s="69"/>
      <c r="H19" s="71">
        <v>25.940564606348833</v>
      </c>
      <c r="L19" s="69"/>
      <c r="M19" s="71"/>
      <c r="N19" s="70"/>
      <c r="O19" s="69"/>
      <c r="P19" s="24"/>
      <c r="Q19" s="22"/>
      <c r="R19" s="24"/>
      <c r="S19" s="24"/>
      <c r="T19" s="72"/>
      <c r="U19" s="73"/>
      <c r="V19" s="73"/>
      <c r="W19" s="74"/>
      <c r="AI19" s="69"/>
      <c r="AJ19" s="69"/>
      <c r="AK19" s="69"/>
    </row>
    <row r="20" spans="3:37" ht="14.25" customHeight="1">
      <c r="C20" s="69"/>
      <c r="D20" s="69"/>
      <c r="E20" s="71">
        <v>21.857199351241803</v>
      </c>
      <c r="F20" s="69">
        <f>AVERAGE(E18:E20)</f>
        <v>21.62383154652322</v>
      </c>
      <c r="G20" s="69"/>
      <c r="H20" s="71">
        <v>25.872527417597915</v>
      </c>
      <c r="I20" s="69">
        <f>AVERAGE(H18:H19)</f>
        <v>26.073726299465754</v>
      </c>
      <c r="J20" s="69">
        <f>I20-$F$20</f>
        <v>4.4498947529425337</v>
      </c>
      <c r="K20" s="69"/>
      <c r="L20" s="69"/>
      <c r="M20" s="71"/>
      <c r="N20" s="70"/>
      <c r="O20" s="69"/>
      <c r="P20" s="24"/>
      <c r="Q20" s="22"/>
      <c r="R20" s="24"/>
      <c r="S20" s="24"/>
      <c r="T20" s="72"/>
      <c r="U20" s="73"/>
      <c r="V20" s="73"/>
      <c r="W20" s="73"/>
      <c r="AI20" s="69">
        <v>26.006660005509804</v>
      </c>
      <c r="AJ20" s="69">
        <v>4.3828284589865838</v>
      </c>
      <c r="AK20" s="69">
        <v>-1.5606785794524995</v>
      </c>
    </row>
    <row r="21" spans="3:37" ht="14.25" customHeight="1">
      <c r="C21" s="69" t="s">
        <v>114</v>
      </c>
      <c r="D21" s="69"/>
      <c r="E21" s="71">
        <v>22.043179718563248</v>
      </c>
      <c r="F21" s="69"/>
      <c r="G21" s="69"/>
      <c r="H21" s="71">
        <v>21.304022024829301</v>
      </c>
      <c r="I21" s="69"/>
      <c r="J21" s="69"/>
      <c r="K21" s="69"/>
      <c r="L21" s="69"/>
      <c r="M21" s="71"/>
      <c r="N21" s="70"/>
      <c r="O21" s="69"/>
      <c r="P21" s="24"/>
      <c r="Q21" s="22"/>
      <c r="R21" s="22"/>
      <c r="S21" s="24"/>
      <c r="T21" s="72"/>
      <c r="U21" s="72"/>
      <c r="V21" s="75"/>
      <c r="W21" s="75"/>
      <c r="AI21" s="69"/>
      <c r="AJ21" s="69"/>
      <c r="AK21" s="69"/>
    </row>
    <row r="22" spans="3:37" ht="14.25" customHeight="1">
      <c r="C22" s="69"/>
      <c r="D22" s="69"/>
      <c r="E22" s="71">
        <v>22.083654562576662</v>
      </c>
      <c r="F22" s="69"/>
      <c r="G22" s="69"/>
      <c r="H22" s="71">
        <v>21.985091658569502</v>
      </c>
      <c r="I22" s="69"/>
      <c r="J22" s="69"/>
      <c r="K22" s="69"/>
      <c r="L22" s="69"/>
      <c r="M22" s="71"/>
      <c r="N22" s="70"/>
      <c r="O22" s="69"/>
      <c r="P22" s="24"/>
      <c r="Q22" s="22"/>
      <c r="R22" s="24"/>
      <c r="S22" s="24"/>
      <c r="T22" s="72"/>
      <c r="U22" s="73"/>
      <c r="V22" s="73"/>
      <c r="W22" s="74"/>
      <c r="AI22" s="69"/>
      <c r="AJ22" s="69"/>
      <c r="AK22" s="69"/>
    </row>
    <row r="23" spans="3:37" ht="14.25" customHeight="1">
      <c r="C23" s="69"/>
      <c r="D23" s="69"/>
      <c r="E23" s="71">
        <v>22.423749229877952</v>
      </c>
      <c r="F23" s="69">
        <f>AVERAGE(E21:E23)</f>
        <v>22.183527837005954</v>
      </c>
      <c r="G23" s="69"/>
      <c r="H23" s="71">
        <v>20.984226348169098</v>
      </c>
      <c r="I23" s="69">
        <f>AVERAGE(H21:H22)</f>
        <v>21.644556841699401</v>
      </c>
      <c r="J23" s="69">
        <f>I23-$F$23</f>
        <v>-0.53897099530655268</v>
      </c>
      <c r="K23" s="69"/>
      <c r="L23" s="69"/>
      <c r="M23" s="71"/>
      <c r="N23" s="70"/>
      <c r="O23" s="69"/>
      <c r="P23" s="24"/>
      <c r="Q23" s="22"/>
      <c r="R23" s="24"/>
      <c r="S23" s="24"/>
      <c r="T23" s="72"/>
      <c r="U23" s="73"/>
      <c r="V23" s="73"/>
      <c r="W23" s="73"/>
      <c r="AI23" s="69">
        <v>31.424446677189291</v>
      </c>
      <c r="AJ23" s="69">
        <v>9.2409188401833369</v>
      </c>
      <c r="AK23" s="69">
        <v>-6.6107463035072556</v>
      </c>
    </row>
    <row r="24" spans="3:37" ht="14.25" customHeight="1">
      <c r="C24" s="69" t="s">
        <v>115</v>
      </c>
      <c r="D24" s="69"/>
      <c r="E24" s="71">
        <v>20.863737615966976</v>
      </c>
      <c r="F24" s="69"/>
      <c r="G24" s="69"/>
      <c r="H24" s="71">
        <v>23.280407631049801</v>
      </c>
      <c r="I24" s="69"/>
      <c r="J24" s="69">
        <f>J23-J20</f>
        <v>-4.9888657482490864</v>
      </c>
      <c r="K24" s="69">
        <f>2^-J24</f>
        <v>31.753984946563122</v>
      </c>
      <c r="L24" s="69"/>
      <c r="M24" s="71"/>
      <c r="N24" s="70"/>
      <c r="O24" s="69"/>
      <c r="P24" s="24"/>
      <c r="Q24" s="22"/>
      <c r="R24" s="22"/>
      <c r="S24" s="24"/>
      <c r="T24" s="72"/>
      <c r="U24" s="72"/>
      <c r="V24" s="75"/>
      <c r="W24" s="75"/>
      <c r="AI24" s="69"/>
      <c r="AJ24" s="69"/>
      <c r="AK24" s="69">
        <v>97.731132435578161</v>
      </c>
    </row>
    <row r="25" spans="3:37" ht="14.25" customHeight="1">
      <c r="C25" s="69"/>
      <c r="D25" s="69"/>
      <c r="E25" s="71">
        <v>20.606170178951324</v>
      </c>
      <c r="F25" s="69"/>
      <c r="G25" s="69"/>
      <c r="H25" s="71">
        <v>23.878760588275899</v>
      </c>
      <c r="I25" s="69"/>
      <c r="J25" s="69"/>
      <c r="K25" s="69"/>
      <c r="L25" s="69"/>
      <c r="M25" s="71"/>
      <c r="N25" s="70"/>
      <c r="O25" s="69"/>
      <c r="P25" s="69"/>
      <c r="Q25" s="71"/>
      <c r="R25" s="69"/>
      <c r="S25" s="69"/>
      <c r="T25" s="72"/>
      <c r="U25" s="73"/>
      <c r="V25" s="73"/>
      <c r="W25" s="74"/>
      <c r="AI25" s="69"/>
      <c r="AJ25" s="69"/>
      <c r="AK25" s="69"/>
    </row>
    <row r="26" spans="3:37" ht="14.25" customHeight="1">
      <c r="C26" s="69"/>
      <c r="D26" s="69"/>
      <c r="E26" s="71">
        <v>21.099032977112909</v>
      </c>
      <c r="F26" s="69">
        <f>AVERAGE(E24:E26)</f>
        <v>20.856313590677072</v>
      </c>
      <c r="G26" s="69"/>
      <c r="H26" s="71">
        <v>23.077976131440099</v>
      </c>
      <c r="I26" s="69">
        <f>AVERAGE(H24:H26)</f>
        <v>23.412381450255268</v>
      </c>
      <c r="J26" s="69">
        <f>I26-$F$26</f>
        <v>2.5560678595781958</v>
      </c>
      <c r="K26" s="69"/>
      <c r="L26" s="69"/>
      <c r="M26" s="71"/>
      <c r="N26" s="70"/>
      <c r="O26" s="69"/>
      <c r="P26" s="69"/>
      <c r="Q26" s="71"/>
      <c r="R26" s="69"/>
      <c r="S26" s="69"/>
      <c r="T26" s="69"/>
      <c r="AI26" s="69">
        <v>27.079048116921939</v>
      </c>
      <c r="AJ26" s="69">
        <v>6.2227345262448672</v>
      </c>
      <c r="AK26" s="69">
        <v>-9.6289306174457252</v>
      </c>
    </row>
    <row r="27" spans="3:37" ht="14.25" customHeight="1">
      <c r="I27" s="69"/>
      <c r="J27" s="69">
        <f>J26-J20</f>
        <v>-1.8938268933643378</v>
      </c>
      <c r="K27" s="69">
        <f>2^-J27</f>
        <v>3.7161967698341858</v>
      </c>
      <c r="L27" s="69"/>
      <c r="N27" s="70"/>
      <c r="O27" s="69"/>
      <c r="P27" s="69"/>
      <c r="R27" s="69"/>
      <c r="S27" s="69"/>
      <c r="T27" s="69"/>
    </row>
    <row r="28" spans="3:37" ht="14.25" customHeight="1"/>
    <row r="29" spans="3:37" ht="14.25" customHeight="1"/>
    <row r="30" spans="3:37" ht="14.25" customHeight="1"/>
    <row r="31" spans="3:37" ht="14.25" customHeight="1"/>
    <row r="32" spans="3:37" ht="14.25" customHeight="1">
      <c r="C32" s="79"/>
      <c r="E32" s="80" t="s">
        <v>4</v>
      </c>
      <c r="F32" s="21"/>
      <c r="G32" s="21"/>
      <c r="H32" s="80" t="s">
        <v>116</v>
      </c>
      <c r="I32" s="79"/>
      <c r="J32" s="79"/>
      <c r="K32" s="80"/>
      <c r="L32" s="21"/>
      <c r="M32" s="21"/>
      <c r="N32" s="81"/>
      <c r="O32" s="21"/>
      <c r="P32" s="21"/>
    </row>
    <row r="33" spans="3:37" ht="14.25" customHeight="1">
      <c r="C33" s="80" t="s">
        <v>117</v>
      </c>
      <c r="E33" s="21">
        <v>18.806435991439201</v>
      </c>
      <c r="F33" s="21"/>
      <c r="G33" s="21"/>
      <c r="H33" s="21">
        <v>24.701639155758201</v>
      </c>
      <c r="I33" s="21"/>
      <c r="J33" s="21"/>
      <c r="K33" s="21"/>
      <c r="L33" s="21"/>
      <c r="M33" s="21"/>
      <c r="N33" s="78"/>
      <c r="O33" s="21"/>
      <c r="P33" s="21"/>
      <c r="T33" s="69"/>
      <c r="U33" s="71"/>
      <c r="V33" s="69"/>
      <c r="W33" s="69"/>
      <c r="X33" s="69"/>
      <c r="Y33" s="71"/>
      <c r="Z33" s="69"/>
      <c r="AA33" s="69"/>
      <c r="AB33" s="69"/>
      <c r="AC33" s="71"/>
      <c r="AI33" s="69"/>
      <c r="AJ33" s="69"/>
      <c r="AK33" s="69">
        <v>2.9499256218680738</v>
      </c>
    </row>
    <row r="34" spans="3:37" ht="14.25" customHeight="1">
      <c r="C34" s="21"/>
      <c r="E34" s="21">
        <v>18.645443564382202</v>
      </c>
      <c r="F34" s="21"/>
      <c r="G34" s="21"/>
      <c r="H34" s="21">
        <v>24.661178740310699</v>
      </c>
      <c r="I34" s="21"/>
      <c r="J34" s="21"/>
      <c r="K34" s="21"/>
      <c r="L34" s="21"/>
      <c r="M34" s="21"/>
      <c r="N34" s="78"/>
      <c r="O34" s="21"/>
      <c r="P34" s="21"/>
      <c r="T34" s="69"/>
      <c r="U34" s="71"/>
      <c r="V34" s="69"/>
      <c r="W34" s="69"/>
      <c r="X34" s="69"/>
      <c r="Y34" s="71"/>
      <c r="Z34" s="69"/>
      <c r="AA34" s="69"/>
      <c r="AB34" s="69"/>
      <c r="AC34" s="71"/>
      <c r="AI34" s="69"/>
      <c r="AJ34" s="69"/>
      <c r="AK34" s="69"/>
    </row>
    <row r="35" spans="3:37" ht="14.25" customHeight="1">
      <c r="C35" s="21"/>
      <c r="E35" s="21">
        <v>24.135977390085301</v>
      </c>
      <c r="F35" s="21">
        <f>AVERAGE(E33:E34)</f>
        <v>18.725939777910703</v>
      </c>
      <c r="G35" s="21"/>
      <c r="H35" s="21">
        <v>24.612881007954599</v>
      </c>
      <c r="I35" s="21">
        <f>AVERAGE(H33:H35)</f>
        <v>24.658566301341168</v>
      </c>
      <c r="J35" s="21">
        <f>I35-F35</f>
        <v>5.9326265234304643</v>
      </c>
      <c r="K35" s="21"/>
      <c r="L35" s="21"/>
      <c r="M35" s="21"/>
      <c r="N35" s="78"/>
      <c r="O35" s="21"/>
      <c r="P35" s="21"/>
      <c r="T35" s="69"/>
      <c r="U35" s="71"/>
      <c r="V35" s="69"/>
      <c r="W35" s="69"/>
      <c r="X35" s="69"/>
      <c r="Y35" s="71"/>
      <c r="Z35" s="69"/>
      <c r="AA35" s="69"/>
      <c r="AB35" s="69"/>
      <c r="AC35" s="71"/>
      <c r="AI35" s="69">
        <v>33.06052276431263</v>
      </c>
      <c r="AJ35" s="69">
        <v>15.851665143690592</v>
      </c>
      <c r="AK35" s="69"/>
    </row>
    <row r="36" spans="3:37" ht="14.25" customHeight="1">
      <c r="C36" s="80" t="s">
        <v>118</v>
      </c>
      <c r="E36" s="21">
        <v>18.698099942505198</v>
      </c>
      <c r="F36" s="21"/>
      <c r="G36" s="21"/>
      <c r="H36" s="21">
        <v>21.139953279453099</v>
      </c>
      <c r="I36" s="21"/>
      <c r="J36" s="21"/>
      <c r="K36" s="21"/>
      <c r="L36" s="21"/>
      <c r="M36" s="21"/>
      <c r="N36" s="78"/>
      <c r="O36" s="21"/>
      <c r="P36" s="21"/>
    </row>
    <row r="37" spans="3:37" ht="14.25" customHeight="1">
      <c r="C37" s="21"/>
      <c r="E37" s="21">
        <v>18.673968658286601</v>
      </c>
      <c r="F37" s="21"/>
      <c r="G37" s="21"/>
      <c r="H37" s="21">
        <v>21.2841208518659</v>
      </c>
      <c r="I37" s="21"/>
      <c r="J37" s="21"/>
      <c r="K37" s="21"/>
      <c r="L37" s="21"/>
      <c r="M37" s="21"/>
      <c r="N37" s="78"/>
      <c r="O37" s="21"/>
      <c r="P37" s="21"/>
    </row>
    <row r="38" spans="3:37" ht="14.25" customHeight="1">
      <c r="C38" s="21"/>
      <c r="E38" s="21">
        <v>18.997623462052299</v>
      </c>
      <c r="F38" s="21">
        <f>AVERAGE(E36:E38)</f>
        <v>18.789897354281365</v>
      </c>
      <c r="G38" s="21"/>
      <c r="H38" s="21">
        <v>21.161992158230799</v>
      </c>
      <c r="I38" s="21">
        <f>AVERAGE(H36:H38)</f>
        <v>21.195355429849936</v>
      </c>
      <c r="J38" s="21">
        <f>I38-F38</f>
        <v>2.4054580755685713</v>
      </c>
      <c r="K38" s="21"/>
      <c r="L38" s="21"/>
      <c r="M38" s="21"/>
      <c r="N38" s="78"/>
      <c r="O38" s="21"/>
      <c r="P38" s="21"/>
    </row>
    <row r="39" spans="3:37" ht="14.25" customHeight="1">
      <c r="C39" s="80" t="s">
        <v>119</v>
      </c>
      <c r="E39" s="21">
        <v>19.0719299267951</v>
      </c>
      <c r="F39" s="21"/>
      <c r="G39" s="21"/>
      <c r="H39" s="21">
        <v>23.2890223279529</v>
      </c>
      <c r="I39" s="21"/>
      <c r="J39" s="21">
        <f>J38-J35</f>
        <v>-3.527168447861893</v>
      </c>
      <c r="K39" s="21"/>
      <c r="L39" s="21"/>
      <c r="M39" s="21"/>
      <c r="N39" s="78"/>
      <c r="O39" s="21"/>
      <c r="P39" s="21"/>
    </row>
    <row r="40" spans="3:37" ht="14.25" customHeight="1">
      <c r="C40" s="21"/>
      <c r="E40" s="21">
        <v>18.608213276983999</v>
      </c>
      <c r="F40" s="21"/>
      <c r="G40" s="21"/>
      <c r="H40" s="21">
        <v>23.342121020566601</v>
      </c>
      <c r="I40" s="21"/>
      <c r="J40" s="21">
        <f>2^-J39</f>
        <v>11.528784003264487</v>
      </c>
      <c r="K40" s="21"/>
      <c r="L40" s="21"/>
      <c r="M40" s="21"/>
      <c r="N40" s="78"/>
      <c r="O40" s="21"/>
      <c r="P40" s="21"/>
    </row>
    <row r="41" spans="3:37" ht="14.25" customHeight="1">
      <c r="C41" s="21"/>
      <c r="E41" s="21">
        <v>18.762724806807501</v>
      </c>
      <c r="F41" s="21">
        <f>AVERAGE(E39:E41)</f>
        <v>18.814289336862199</v>
      </c>
      <c r="G41" s="21"/>
      <c r="H41" s="21">
        <v>23.112321387226899</v>
      </c>
      <c r="I41" s="21">
        <f>AVERAGE(H39:H41)</f>
        <v>23.247821578582133</v>
      </c>
      <c r="J41" s="21">
        <f>I41-F41</f>
        <v>4.4335322417199343</v>
      </c>
      <c r="K41" s="21"/>
      <c r="L41" s="21"/>
      <c r="M41" s="21"/>
      <c r="N41" s="78"/>
      <c r="O41" s="21"/>
      <c r="P41" s="21"/>
    </row>
    <row r="42" spans="3:37" ht="14.25" customHeight="1">
      <c r="C42" s="79"/>
      <c r="E42" s="79"/>
      <c r="F42" s="79"/>
      <c r="G42" s="79"/>
      <c r="H42" s="79"/>
      <c r="I42" s="79"/>
      <c r="J42" s="79">
        <f>J41-J35</f>
        <v>-1.4990942817105299</v>
      </c>
      <c r="K42" s="79"/>
      <c r="L42" s="79"/>
      <c r="M42" s="79"/>
      <c r="N42" s="82"/>
      <c r="O42" s="79"/>
      <c r="P42" s="79"/>
    </row>
    <row r="43" spans="3:37" ht="14.25" customHeight="1">
      <c r="C43" s="79"/>
      <c r="E43" s="79"/>
      <c r="F43" s="79"/>
      <c r="G43" s="79"/>
      <c r="H43" s="79"/>
      <c r="I43" s="79"/>
      <c r="J43" s="21">
        <f>2^-J42</f>
        <v>2.8266520065527296</v>
      </c>
      <c r="K43" s="79"/>
      <c r="L43" s="79"/>
      <c r="M43" s="21"/>
      <c r="N43" s="82"/>
      <c r="O43" s="79"/>
      <c r="P43" s="21"/>
    </row>
    <row r="44" spans="3:37" ht="14.25" customHeight="1"/>
    <row r="45" spans="3:37" ht="14.25" customHeight="1"/>
    <row r="46" spans="3:37" ht="14.25" customHeight="1"/>
    <row r="47" spans="3:37" ht="14.25" customHeight="1"/>
    <row r="48" spans="3:37" ht="14.25" customHeight="1"/>
    <row r="49" spans="5:5" ht="14.25" customHeight="1">
      <c r="E49" s="69"/>
    </row>
    <row r="50" spans="5:5" ht="14.25" customHeight="1">
      <c r="E50" s="69"/>
    </row>
    <row r="51" spans="5:5" ht="14.25" customHeight="1">
      <c r="E51" s="21"/>
    </row>
    <row r="52" spans="5:5" ht="14.25" customHeight="1"/>
    <row r="53" spans="5:5" ht="14.25" customHeight="1"/>
    <row r="54" spans="5:5" ht="14.25" customHeight="1"/>
    <row r="55" spans="5:5" ht="14.25" customHeight="1"/>
    <row r="56" spans="5:5" ht="14.25" customHeight="1"/>
    <row r="57" spans="5:5" ht="14.25" customHeight="1"/>
    <row r="58" spans="5:5" ht="14.25" customHeight="1"/>
    <row r="59" spans="5:5" ht="14.25" customHeight="1"/>
    <row r="60" spans="5:5" ht="14.25" customHeight="1"/>
    <row r="61" spans="5:5" ht="14.25" customHeight="1"/>
    <row r="62" spans="5:5" ht="14.25" customHeight="1"/>
    <row r="63" spans="5:5" ht="14.25" customHeight="1"/>
    <row r="64" spans="5:5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FACS tel length 5B</vt:lpstr>
      <vt:lpstr>TRF2 ChIP 5C</vt:lpstr>
      <vt:lpstr>REST ChIP 5D</vt:lpstr>
      <vt:lpstr>EZH2 ChIP  5E</vt:lpstr>
      <vt:lpstr>H3K27me3 ChIP  5F</vt:lpstr>
      <vt:lpstr>mRNA 5G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</dc:creator>
  <cp:lastModifiedBy>Antara Sengupta</cp:lastModifiedBy>
  <dcterms:created xsi:type="dcterms:W3CDTF">2021-09-26T19:39:08Z</dcterms:created>
  <dcterms:modified xsi:type="dcterms:W3CDTF">2025-08-31T20:56:34Z</dcterms:modified>
</cp:coreProperties>
</file>