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8_{BB70AFEC-313E-403D-9772-1B412B15D6F5}" xr6:coauthVersionLast="47" xr6:coauthVersionMax="47" xr10:uidLastSave="{00000000-0000-0000-0000-000000000000}"/>
  <bookViews>
    <workbookView xWindow="-110" yWindow="-110" windowWidth="19420" windowHeight="10300" activeTab="1" xr2:uid="{35330463-6423-4D1E-8ED5-7C4C6E9CC8F6}"/>
  </bookViews>
  <sheets>
    <sheet name="TL RT PCR DOX MDAMB231 A" sheetId="1" r:id="rId1"/>
    <sheet name="TRAP DOX MDAMB231 B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J28" i="2" s="1"/>
  <c r="L28" i="2" s="1"/>
  <c r="J27" i="2"/>
  <c r="L29" i="2" s="1"/>
  <c r="H21" i="2"/>
  <c r="J21" i="2" s="1"/>
  <c r="L21" i="2" s="1"/>
  <c r="H20" i="2"/>
  <c r="J20" i="2" s="1"/>
  <c r="L20" i="2" s="1"/>
  <c r="H19" i="2"/>
  <c r="J19" i="2" s="1"/>
  <c r="L19" i="2" s="1"/>
  <c r="G8" i="2"/>
  <c r="I8" i="2" s="1"/>
  <c r="G6" i="2"/>
  <c r="I6" i="2" s="1"/>
  <c r="K6" i="2" s="1"/>
  <c r="I5" i="2"/>
  <c r="K5" i="2" s="1"/>
  <c r="G4" i="2"/>
  <c r="I4" i="2" s="1"/>
  <c r="K4" i="2" s="1"/>
  <c r="I92" i="1"/>
  <c r="I91" i="1"/>
  <c r="I87" i="1"/>
  <c r="I86" i="1"/>
  <c r="U82" i="1"/>
  <c r="W82" i="1" s="1"/>
  <c r="S82" i="1"/>
  <c r="S81" i="1"/>
  <c r="U81" i="1" s="1"/>
  <c r="W81" i="1" s="1"/>
  <c r="I81" i="1"/>
  <c r="I80" i="1"/>
  <c r="S76" i="1"/>
  <c r="I76" i="1"/>
  <c r="S75" i="1"/>
  <c r="I75" i="1"/>
  <c r="I68" i="1"/>
  <c r="I67" i="1"/>
  <c r="I63" i="1"/>
  <c r="I62" i="1"/>
  <c r="U57" i="1"/>
  <c r="W57" i="1" s="1"/>
  <c r="S57" i="1"/>
  <c r="I57" i="1"/>
  <c r="S56" i="1"/>
  <c r="U56" i="1" s="1"/>
  <c r="W56" i="1" s="1"/>
  <c r="I56" i="1"/>
  <c r="S52" i="1"/>
  <c r="I52" i="1"/>
  <c r="S51" i="1"/>
  <c r="I51" i="1"/>
  <c r="I45" i="1"/>
  <c r="I44" i="1"/>
  <c r="I40" i="1"/>
  <c r="I39" i="1"/>
  <c r="U34" i="1"/>
  <c r="W34" i="1" s="1"/>
  <c r="S34" i="1"/>
  <c r="I34" i="1"/>
  <c r="S33" i="1"/>
  <c r="U33" i="1" s="1"/>
  <c r="W33" i="1" s="1"/>
  <c r="I33" i="1"/>
  <c r="S30" i="1"/>
  <c r="I30" i="1"/>
  <c r="S29" i="1"/>
  <c r="I29" i="1"/>
  <c r="I21" i="1"/>
  <c r="I20" i="1"/>
  <c r="I16" i="1"/>
  <c r="I15" i="1"/>
  <c r="I11" i="1"/>
  <c r="S10" i="1"/>
  <c r="U10" i="1" s="1"/>
  <c r="W10" i="1" s="1"/>
  <c r="I10" i="1"/>
  <c r="S9" i="1"/>
  <c r="U9" i="1" s="1"/>
  <c r="W9" i="1" s="1"/>
  <c r="S6" i="1"/>
  <c r="I6" i="1"/>
  <c r="S5" i="1"/>
  <c r="I5" i="1"/>
</calcChain>
</file>

<file path=xl/sharedStrings.xml><?xml version="1.0" encoding="utf-8"?>
<sst xmlns="http://schemas.openxmlformats.org/spreadsheetml/2006/main" count="86" uniqueCount="21">
  <si>
    <t>Tel</t>
  </si>
  <si>
    <t>TEL</t>
  </si>
  <si>
    <t>36B4</t>
  </si>
  <si>
    <t>delct (test-36B4)</t>
  </si>
  <si>
    <t>del del ct (</t>
  </si>
  <si>
    <t>FOLD CHANGE</t>
  </si>
  <si>
    <t>D0</t>
  </si>
  <si>
    <t>D14</t>
  </si>
  <si>
    <t>FC</t>
  </si>
  <si>
    <t>D10</t>
  </si>
  <si>
    <t>D8</t>
  </si>
  <si>
    <t>D4</t>
  </si>
  <si>
    <t>Absorbance at (690 -450nm)</t>
  </si>
  <si>
    <t>avg</t>
  </si>
  <si>
    <t>neg control( abs 690-ab 450nm)</t>
  </si>
  <si>
    <t>Negative control adjusted</t>
  </si>
  <si>
    <t>Fold change</t>
  </si>
  <si>
    <t>-ve</t>
  </si>
  <si>
    <t>D14-</t>
  </si>
  <si>
    <t>neg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</si>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</sst>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Microsoft Sans Serif"/>
      <family val="2"/>
    </font>
    <font>
      <b/>
      <sz val="10"/>
      <name val="Microsoft Sans Serif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 applyProtection="1">
      <alignment vertical="top"/>
      <protection locked="0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164" fontId="4" fillId="0" borderId="0" xfId="0" applyNumberFormat="1" applyFont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0" xfId="0" applyFont="1"/>
    <xf numFmtId="0" fontId="2" fillId="0" borderId="0" xfId="0" applyFont="1"/>
    <xf numFmtId="0" fontId="7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/>
    <xf numFmtId="0" fontId="2" fillId="0" borderId="0" xfId="0" quotePrefix="1" applyFont="1"/>
    <xf numFmtId="0" fontId="2" fillId="3" borderId="0" xfId="0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5E89-4F61-492D-B453-EB7E41BA017A}">
  <dimension ref="C3:W95"/>
  <sheetViews>
    <sheetView workbookViewId="0">
      <selection activeCell="L19" sqref="L19"/>
    </sheetView>
  </sheetViews>
  <sheetFormatPr defaultRowHeight="12.5" x14ac:dyDescent="0.35"/>
  <cols>
    <col min="1" max="8" width="8.7265625" style="1"/>
    <col min="9" max="9" width="7.81640625" style="1" bestFit="1" customWidth="1"/>
    <col min="10" max="16384" width="8.7265625" style="1"/>
  </cols>
  <sheetData>
    <row r="3" spans="3:23" x14ac:dyDescent="0.35">
      <c r="C3" s="1" t="s">
        <v>0</v>
      </c>
    </row>
    <row r="4" spans="3:23" x14ac:dyDescent="0.25">
      <c r="J4" s="2"/>
      <c r="K4" s="2"/>
      <c r="O4" s="1" t="s">
        <v>1</v>
      </c>
      <c r="Q4" s="1" t="s">
        <v>2</v>
      </c>
      <c r="S4" s="1" t="s">
        <v>3</v>
      </c>
      <c r="U4" s="1" t="s">
        <v>4</v>
      </c>
      <c r="W4" s="1" t="s">
        <v>5</v>
      </c>
    </row>
    <row r="5" spans="3:23" x14ac:dyDescent="0.25">
      <c r="C5" s="1" t="s">
        <v>6</v>
      </c>
      <c r="E5" s="3"/>
      <c r="F5" s="3">
        <v>14.7821646258169</v>
      </c>
      <c r="G5" s="3">
        <v>14.500555648103299</v>
      </c>
      <c r="I5" s="1">
        <f>(F5+G5)/2</f>
        <v>14.641360136960099</v>
      </c>
      <c r="J5" s="2"/>
      <c r="K5" s="2"/>
      <c r="M5" s="1" t="s">
        <v>6</v>
      </c>
      <c r="O5" s="1">
        <v>14.641360136960099</v>
      </c>
      <c r="Q5" s="1">
        <v>20.8029242960801</v>
      </c>
      <c r="S5" s="1">
        <f>(O5-Q5)</f>
        <v>-6.161564159120001</v>
      </c>
    </row>
    <row r="6" spans="3:23" x14ac:dyDescent="0.35">
      <c r="E6" s="3">
        <v>15.0224554265563</v>
      </c>
      <c r="F6" s="3">
        <v>14.940427216656801</v>
      </c>
      <c r="G6" s="3">
        <v>14.855395216749001</v>
      </c>
      <c r="I6" s="1">
        <f>(E6+F6+G6)/3</f>
        <v>14.939425953320701</v>
      </c>
      <c r="O6" s="1">
        <v>14.939425953320701</v>
      </c>
      <c r="Q6" s="1">
        <v>21.974652151534134</v>
      </c>
      <c r="S6" s="1">
        <f>(O6-Q6)</f>
        <v>-7.035226198213433</v>
      </c>
    </row>
    <row r="7" spans="3:23" x14ac:dyDescent="0.25">
      <c r="J7" s="2"/>
      <c r="K7" s="2"/>
    </row>
    <row r="9" spans="3:23" ht="14.5" x14ac:dyDescent="0.25">
      <c r="E9" s="3"/>
      <c r="F9" s="3"/>
      <c r="G9" s="3"/>
      <c r="I9" s="3"/>
      <c r="J9" s="2"/>
      <c r="K9" s="2"/>
      <c r="M9" s="1" t="s">
        <v>7</v>
      </c>
      <c r="O9" s="4">
        <v>17.641271819151868</v>
      </c>
      <c r="Q9" s="4">
        <v>23.038254057225561</v>
      </c>
      <c r="S9" s="1">
        <f>(O9-Q9)</f>
        <v>-5.3969822380736936</v>
      </c>
      <c r="T9" s="1">
        <v>-6.161564159120001</v>
      </c>
      <c r="U9" s="1">
        <f>(S9-T9)</f>
        <v>0.7645819210463074</v>
      </c>
      <c r="W9" s="5">
        <f>(2^-U9)</f>
        <v>0.58862392136808106</v>
      </c>
    </row>
    <row r="10" spans="3:23" ht="14.5" x14ac:dyDescent="0.25">
      <c r="C10" s="1" t="s">
        <v>7</v>
      </c>
      <c r="E10" s="6">
        <v>17.6330141590919</v>
      </c>
      <c r="F10" s="6">
        <v>17.600984593588301</v>
      </c>
      <c r="G10" s="6">
        <v>17.689816704775399</v>
      </c>
      <c r="H10" s="4"/>
      <c r="I10" s="4">
        <f>(E10+F10+G10)/3</f>
        <v>17.641271819151868</v>
      </c>
      <c r="J10" s="2"/>
      <c r="K10" s="2"/>
      <c r="O10" s="4">
        <v>17.039466862309851</v>
      </c>
      <c r="Q10" s="4">
        <v>24.035939799716967</v>
      </c>
      <c r="S10" s="1">
        <f>(O10-Q10)</f>
        <v>-6.9964729374071162</v>
      </c>
      <c r="T10" s="1">
        <v>-7.035226198213433</v>
      </c>
      <c r="U10" s="1">
        <f>(S10-T10)</f>
        <v>3.8753260806316803E-2</v>
      </c>
      <c r="W10" s="5">
        <f>(2^-U10)</f>
        <v>0.97349585358464175</v>
      </c>
    </row>
    <row r="11" spans="3:23" ht="14.5" x14ac:dyDescent="0.25">
      <c r="E11" s="6">
        <v>16.947633275609501</v>
      </c>
      <c r="F11" s="6">
        <v>18.044189921461001</v>
      </c>
      <c r="G11" s="6">
        <v>17.131300449010201</v>
      </c>
      <c r="H11" s="4"/>
      <c r="I11" s="7">
        <f>AVERAGE(E11,G11)</f>
        <v>17.039466862309851</v>
      </c>
      <c r="J11" s="2"/>
      <c r="K11" s="2"/>
    </row>
    <row r="13" spans="3:23" x14ac:dyDescent="0.35">
      <c r="C13" s="1" t="s">
        <v>2</v>
      </c>
    </row>
    <row r="15" spans="3:23" x14ac:dyDescent="0.35">
      <c r="C15" s="1" t="s">
        <v>6</v>
      </c>
      <c r="E15" s="3">
        <v>20.757229223520898</v>
      </c>
      <c r="F15" s="3">
        <v>20.832271204264</v>
      </c>
      <c r="G15" s="3">
        <v>20.819272460455402</v>
      </c>
      <c r="I15" s="1">
        <f t="shared" ref="I15:I16" si="0">(E15+F15+G15)/3</f>
        <v>20.8029242960801</v>
      </c>
    </row>
    <row r="16" spans="3:23" ht="14.5" x14ac:dyDescent="0.35">
      <c r="E16" s="8">
        <v>21.954674400164599</v>
      </c>
      <c r="F16" s="8">
        <v>21.8971099771423</v>
      </c>
      <c r="G16" s="8">
        <v>22.072172077295502</v>
      </c>
      <c r="H16" s="9"/>
      <c r="I16" s="9">
        <f t="shared" si="0"/>
        <v>21.974652151534134</v>
      </c>
      <c r="O16" s="4"/>
      <c r="P16" s="4"/>
      <c r="Q16" s="4"/>
      <c r="R16" s="4"/>
      <c r="S16" s="4"/>
      <c r="T16" s="4"/>
      <c r="U16" s="4"/>
      <c r="V16" s="4"/>
      <c r="W16" s="4"/>
    </row>
    <row r="17" spans="3:23" ht="14.5" x14ac:dyDescent="0.35">
      <c r="E17" s="3"/>
      <c r="F17" s="3"/>
      <c r="G17" s="3"/>
      <c r="O17" s="4"/>
      <c r="P17" s="4"/>
      <c r="Q17" s="4"/>
      <c r="R17" s="4"/>
      <c r="S17" s="4"/>
      <c r="T17" s="4"/>
      <c r="U17" s="4"/>
      <c r="V17" s="4"/>
      <c r="W17" s="4"/>
    </row>
    <row r="18" spans="3:23" ht="14.5" x14ac:dyDescent="0.25">
      <c r="C18" s="2"/>
      <c r="D18" s="2"/>
      <c r="E18" s="2"/>
      <c r="F18" s="2"/>
      <c r="G18" s="2"/>
      <c r="H18" s="2"/>
      <c r="I18" s="2"/>
      <c r="O18" s="4"/>
      <c r="P18" s="4"/>
      <c r="Q18" s="4"/>
      <c r="R18" s="4"/>
      <c r="S18" s="4"/>
      <c r="T18" s="4"/>
      <c r="U18" s="4"/>
      <c r="V18" s="4"/>
      <c r="W18" s="4"/>
    </row>
    <row r="19" spans="3:23" x14ac:dyDescent="0.25">
      <c r="C19" s="2"/>
      <c r="D19" s="2"/>
      <c r="E19" s="2"/>
      <c r="F19" s="2"/>
      <c r="G19" s="2"/>
      <c r="H19" s="2"/>
      <c r="I19" s="2"/>
    </row>
    <row r="20" spans="3:23" ht="14.5" x14ac:dyDescent="0.35">
      <c r="C20" s="1" t="s">
        <v>7</v>
      </c>
      <c r="E20" s="6">
        <v>23.0800230945501</v>
      </c>
      <c r="F20" s="6">
        <v>22.9988774086676</v>
      </c>
      <c r="G20" s="6">
        <v>23.035861668458999</v>
      </c>
      <c r="H20" s="4"/>
      <c r="I20" s="4">
        <f>(E20+F20+G20)/3</f>
        <v>23.038254057225561</v>
      </c>
    </row>
    <row r="21" spans="3:23" ht="14.5" x14ac:dyDescent="0.35">
      <c r="E21" s="6">
        <v>24.092604668573902</v>
      </c>
      <c r="F21" s="6">
        <v>24.024281351609599</v>
      </c>
      <c r="G21" s="6">
        <v>23.990933378967402</v>
      </c>
      <c r="H21" s="4"/>
      <c r="I21" s="4">
        <f>(E21+F21+G21)/3</f>
        <v>24.035939799716967</v>
      </c>
    </row>
    <row r="24" spans="3:23" s="10" customFormat="1" x14ac:dyDescent="0.35"/>
    <row r="28" spans="3:23" x14ac:dyDescent="0.35">
      <c r="C28" s="1" t="s">
        <v>0</v>
      </c>
      <c r="O28" s="1" t="s">
        <v>1</v>
      </c>
      <c r="Q28" s="1" t="s">
        <v>2</v>
      </c>
      <c r="S28" s="1" t="s">
        <v>3</v>
      </c>
      <c r="U28" s="1" t="s">
        <v>4</v>
      </c>
      <c r="W28" s="1" t="s">
        <v>8</v>
      </c>
    </row>
    <row r="29" spans="3:23" x14ac:dyDescent="0.35">
      <c r="C29" s="1" t="s">
        <v>6</v>
      </c>
      <c r="E29" s="3"/>
      <c r="F29" s="3">
        <v>14.7821646258169</v>
      </c>
      <c r="G29" s="3">
        <v>14.500555648103299</v>
      </c>
      <c r="I29" s="1">
        <f>(F29+G29)/2</f>
        <v>14.641360136960099</v>
      </c>
      <c r="M29" s="1" t="s">
        <v>6</v>
      </c>
      <c r="O29" s="1">
        <v>14.641360136960099</v>
      </c>
      <c r="Q29" s="1">
        <v>20.8029242960801</v>
      </c>
      <c r="S29" s="1">
        <f>(O29-Q29)</f>
        <v>-6.161564159120001</v>
      </c>
    </row>
    <row r="30" spans="3:23" x14ac:dyDescent="0.35">
      <c r="E30" s="3">
        <v>15.0224554265563</v>
      </c>
      <c r="F30" s="3">
        <v>14.940427216656801</v>
      </c>
      <c r="G30" s="3">
        <v>14.855395216749001</v>
      </c>
      <c r="I30" s="1">
        <f>(E30+F30+G30)/3</f>
        <v>14.939425953320701</v>
      </c>
      <c r="O30" s="1">
        <v>14.939425953320701</v>
      </c>
      <c r="Q30" s="1">
        <v>21.974652151534134</v>
      </c>
      <c r="S30" s="1">
        <f>(O30-Q30)</f>
        <v>-7.035226198213433</v>
      </c>
    </row>
    <row r="33" spans="3:23" ht="13" x14ac:dyDescent="0.35">
      <c r="C33" s="1" t="s">
        <v>9</v>
      </c>
      <c r="E33" s="8">
        <v>13.368156534303401</v>
      </c>
      <c r="F33" s="8">
        <v>13.534087857670199</v>
      </c>
      <c r="G33" s="9"/>
      <c r="H33" s="9"/>
      <c r="I33" s="9">
        <f>(E33+F33)/2</f>
        <v>13.4511221959868</v>
      </c>
      <c r="M33" s="1" t="s">
        <v>9</v>
      </c>
      <c r="O33" s="9">
        <v>13.4511221959868</v>
      </c>
      <c r="Q33" s="9">
        <v>20.1813103975825</v>
      </c>
      <c r="S33" s="1">
        <f t="shared" ref="S33:S34" si="1">(O33-Q33)</f>
        <v>-6.7301882015957002</v>
      </c>
      <c r="T33" s="1">
        <v>-6.161564159120001</v>
      </c>
      <c r="U33" s="1">
        <f t="shared" ref="U33:U34" si="2">(S33-T33)</f>
        <v>-0.5686240424756992</v>
      </c>
      <c r="W33" s="5">
        <f t="shared" ref="W33:W34" si="3">(2^-U33)</f>
        <v>1.4831083944807661</v>
      </c>
    </row>
    <row r="34" spans="3:23" ht="13" x14ac:dyDescent="0.35">
      <c r="E34" s="8">
        <v>13.211884761002599</v>
      </c>
      <c r="F34" s="8">
        <v>12.802580176950601</v>
      </c>
      <c r="G34" s="8">
        <v>12.125561517288601</v>
      </c>
      <c r="H34" s="9"/>
      <c r="I34" s="9">
        <f>(E34+F34+G34)/3</f>
        <v>12.713342151747268</v>
      </c>
      <c r="O34" s="9">
        <v>12.7133421517473</v>
      </c>
      <c r="Q34" s="9">
        <v>20.616782841720568</v>
      </c>
      <c r="S34" s="1">
        <f t="shared" si="1"/>
        <v>-7.9034406899732677</v>
      </c>
      <c r="T34" s="9">
        <v>-7.035226198213433</v>
      </c>
      <c r="U34" s="1">
        <f t="shared" si="2"/>
        <v>-0.86821449175983467</v>
      </c>
      <c r="W34" s="5">
        <f t="shared" si="3"/>
        <v>1.8254023474366581</v>
      </c>
    </row>
    <row r="37" spans="3:23" x14ac:dyDescent="0.35">
      <c r="C37" s="1" t="s">
        <v>2</v>
      </c>
    </row>
    <row r="38" spans="3:23" ht="13" x14ac:dyDescent="0.35">
      <c r="O38" s="9"/>
      <c r="P38" s="9"/>
      <c r="Q38" s="9"/>
      <c r="R38" s="9"/>
      <c r="S38" s="9"/>
      <c r="T38" s="9"/>
      <c r="U38" s="9"/>
      <c r="V38" s="9"/>
      <c r="W38" s="9"/>
    </row>
    <row r="39" spans="3:23" ht="13" x14ac:dyDescent="0.35">
      <c r="C39" s="1" t="s">
        <v>6</v>
      </c>
      <c r="E39" s="3">
        <v>20.757229223520898</v>
      </c>
      <c r="F39" s="3">
        <v>20.832271204264</v>
      </c>
      <c r="G39" s="3">
        <v>20.819272460455402</v>
      </c>
      <c r="I39" s="1">
        <f t="shared" ref="I39:I40" si="4">(E39+F39+G39)/3</f>
        <v>20.8029242960801</v>
      </c>
      <c r="O39" s="9"/>
      <c r="P39" s="9"/>
      <c r="Q39" s="9"/>
      <c r="R39" s="9"/>
      <c r="S39" s="9"/>
      <c r="T39" s="9"/>
      <c r="U39" s="9"/>
      <c r="V39" s="9"/>
      <c r="W39" s="9"/>
    </row>
    <row r="40" spans="3:23" ht="13" x14ac:dyDescent="0.35">
      <c r="E40" s="8">
        <v>21.954674400164599</v>
      </c>
      <c r="F40" s="8">
        <v>21.8971099771423</v>
      </c>
      <c r="G40" s="8">
        <v>22.072172077295502</v>
      </c>
      <c r="H40" s="9"/>
      <c r="I40" s="9">
        <f t="shared" si="4"/>
        <v>21.974652151534134</v>
      </c>
      <c r="O40" s="9"/>
      <c r="P40" s="9"/>
      <c r="Q40" s="9"/>
      <c r="R40" s="9"/>
      <c r="S40" s="9"/>
      <c r="T40" s="9"/>
      <c r="U40" s="9"/>
      <c r="V40" s="9"/>
      <c r="W40" s="9"/>
    </row>
    <row r="44" spans="3:23" ht="13" x14ac:dyDescent="0.35">
      <c r="C44" s="1" t="s">
        <v>9</v>
      </c>
      <c r="E44" s="8">
        <v>20.1813103975825</v>
      </c>
      <c r="F44" s="8">
        <v>20.5154082815687</v>
      </c>
      <c r="G44" s="8">
        <v>20.636210210183499</v>
      </c>
      <c r="H44" s="9"/>
      <c r="I44" s="11">
        <f>(E44)</f>
        <v>20.1813103975825</v>
      </c>
    </row>
    <row r="45" spans="3:23" ht="13" x14ac:dyDescent="0.35">
      <c r="E45" s="8">
        <v>20.583380638851601</v>
      </c>
      <c r="F45" s="8">
        <v>20.756454489716401</v>
      </c>
      <c r="G45" s="8">
        <v>20.510513396593701</v>
      </c>
      <c r="H45" s="9"/>
      <c r="I45" s="9">
        <f>(E45+F45+G45)/3</f>
        <v>20.616782841720568</v>
      </c>
    </row>
    <row r="47" spans="3:23" s="10" customFormat="1" x14ac:dyDescent="0.35"/>
    <row r="50" spans="3:23" x14ac:dyDescent="0.35">
      <c r="C50" s="1" t="s">
        <v>0</v>
      </c>
      <c r="O50" s="1" t="s">
        <v>1</v>
      </c>
      <c r="Q50" s="1" t="s">
        <v>2</v>
      </c>
      <c r="S50" s="1" t="s">
        <v>3</v>
      </c>
      <c r="U50" s="1" t="s">
        <v>4</v>
      </c>
      <c r="W50" s="1" t="s">
        <v>8</v>
      </c>
    </row>
    <row r="51" spans="3:23" x14ac:dyDescent="0.35">
      <c r="C51" s="1" t="s">
        <v>6</v>
      </c>
      <c r="E51" s="3">
        <v>16.0211343502211</v>
      </c>
      <c r="F51" s="3">
        <v>14.8155813764012</v>
      </c>
      <c r="G51" s="3">
        <v>14.687201921757801</v>
      </c>
      <c r="I51" s="12">
        <f>AVERAGE(E51:G51)</f>
        <v>15.174639216126701</v>
      </c>
      <c r="M51" s="1" t="s">
        <v>6</v>
      </c>
      <c r="O51" s="1">
        <v>15.174639216126701</v>
      </c>
      <c r="Q51" s="1">
        <v>21.876875663165499</v>
      </c>
      <c r="S51" s="1">
        <f>(O51-Q51)</f>
        <v>-6.7022364470387981</v>
      </c>
    </row>
    <row r="52" spans="3:23" x14ac:dyDescent="0.35">
      <c r="E52" s="3">
        <v>15.0224554265563</v>
      </c>
      <c r="F52" s="3">
        <v>14.940427216656801</v>
      </c>
      <c r="G52" s="3">
        <v>14.855395216749001</v>
      </c>
      <c r="I52" s="1">
        <f>(E52+F52+G52)/3</f>
        <v>14.939425953320701</v>
      </c>
      <c r="O52" s="1">
        <v>14.939425953320701</v>
      </c>
      <c r="Q52" s="1">
        <v>21.974652151534134</v>
      </c>
      <c r="S52" s="1">
        <f>(O52-Q52)</f>
        <v>-7.035226198213433</v>
      </c>
    </row>
    <row r="56" spans="3:23" ht="13" x14ac:dyDescent="0.35">
      <c r="C56" s="1" t="s">
        <v>10</v>
      </c>
      <c r="E56" s="8">
        <v>15.544438533666501</v>
      </c>
      <c r="F56" s="8">
        <v>15.2878440317946</v>
      </c>
      <c r="G56" s="8">
        <v>15.1398812401968</v>
      </c>
      <c r="H56" s="9"/>
      <c r="I56" s="9">
        <f>(E56+F56+G56)/3</f>
        <v>15.324054601885967</v>
      </c>
      <c r="M56" s="1" t="s">
        <v>10</v>
      </c>
      <c r="O56" s="13">
        <v>15.324054601885967</v>
      </c>
      <c r="P56" s="13"/>
      <c r="Q56" s="13">
        <v>22.347130356100767</v>
      </c>
      <c r="R56" s="13"/>
      <c r="S56" s="13">
        <f t="shared" ref="S56:S57" si="5">(O56-Q56)</f>
        <v>-7.0230757542147995</v>
      </c>
      <c r="T56" s="13">
        <v>-6.7022364470387981</v>
      </c>
      <c r="U56" s="13">
        <f t="shared" ref="U56:U57" si="6">(S56-T56)</f>
        <v>-0.3208393071760014</v>
      </c>
      <c r="V56" s="13"/>
      <c r="W56" s="14">
        <f t="shared" ref="W56:W57" si="7">(2^-U56)</f>
        <v>1.2490569932182667</v>
      </c>
    </row>
    <row r="57" spans="3:23" ht="13" x14ac:dyDescent="0.35">
      <c r="E57" s="8">
        <v>16.524403856090998</v>
      </c>
      <c r="F57" s="8">
        <v>15.731341438398401</v>
      </c>
      <c r="G57" s="8">
        <v>15.579240252975501</v>
      </c>
      <c r="H57" s="9"/>
      <c r="I57" s="9">
        <f t="shared" ref="I57" si="8">(E57+F57+G57)/3</f>
        <v>15.944995182488301</v>
      </c>
      <c r="O57" s="13">
        <v>15.944995182488301</v>
      </c>
      <c r="P57" s="13"/>
      <c r="Q57" s="13">
        <v>23.194347342134702</v>
      </c>
      <c r="R57" s="13"/>
      <c r="S57" s="13">
        <f t="shared" si="5"/>
        <v>-7.249352159646401</v>
      </c>
      <c r="T57" s="13">
        <v>-7.035226198213433</v>
      </c>
      <c r="U57" s="13">
        <f t="shared" si="6"/>
        <v>-0.21412596143296803</v>
      </c>
      <c r="V57" s="13"/>
      <c r="W57" s="14">
        <f t="shared" si="7"/>
        <v>1.1600009295474367</v>
      </c>
    </row>
    <row r="60" spans="3:23" x14ac:dyDescent="0.35">
      <c r="C60" s="1" t="s">
        <v>2</v>
      </c>
    </row>
    <row r="62" spans="3:23" x14ac:dyDescent="0.35">
      <c r="C62" s="1" t="s">
        <v>6</v>
      </c>
      <c r="E62" s="3">
        <v>21.896461401465501</v>
      </c>
      <c r="F62" s="3">
        <v>23.145359538203099</v>
      </c>
      <c r="G62" s="3">
        <v>21.857289924865501</v>
      </c>
      <c r="I62" s="1">
        <f>(E62+G62)/2</f>
        <v>21.876875663165499</v>
      </c>
    </row>
    <row r="63" spans="3:23" ht="13" x14ac:dyDescent="0.35">
      <c r="E63" s="8">
        <v>21.954674400164599</v>
      </c>
      <c r="F63" s="8">
        <v>21.8971099771423</v>
      </c>
      <c r="G63" s="8">
        <v>22.072172077295502</v>
      </c>
      <c r="H63" s="9"/>
      <c r="I63" s="9">
        <f t="shared" ref="I63" si="9">(E63+F63+G63)/3</f>
        <v>21.974652151534134</v>
      </c>
    </row>
    <row r="67" spans="3:23" ht="13" x14ac:dyDescent="0.35">
      <c r="C67" s="1" t="s">
        <v>10</v>
      </c>
      <c r="E67" s="8">
        <v>22.261031718820298</v>
      </c>
      <c r="F67" s="8">
        <v>22.488242832891402</v>
      </c>
      <c r="G67" s="8">
        <v>22.2921165165906</v>
      </c>
      <c r="H67" s="9"/>
      <c r="I67" s="9">
        <f t="shared" ref="I67:I68" si="10">(E67+F67+G67)/3</f>
        <v>22.347130356100767</v>
      </c>
    </row>
    <row r="68" spans="3:23" ht="13" x14ac:dyDescent="0.35">
      <c r="E68" s="8">
        <v>23.2640215306734</v>
      </c>
      <c r="F68" s="8">
        <v>23.1309376671263</v>
      </c>
      <c r="G68" s="8">
        <v>23.188082828604401</v>
      </c>
      <c r="H68" s="9"/>
      <c r="I68" s="9">
        <f t="shared" si="10"/>
        <v>23.194347342134702</v>
      </c>
    </row>
    <row r="71" spans="3:23" s="10" customFormat="1" x14ac:dyDescent="0.35"/>
    <row r="74" spans="3:23" x14ac:dyDescent="0.35">
      <c r="C74" s="1" t="s">
        <v>0</v>
      </c>
      <c r="O74" s="1" t="s">
        <v>1</v>
      </c>
      <c r="Q74" s="1" t="s">
        <v>2</v>
      </c>
      <c r="S74" s="1" t="s">
        <v>3</v>
      </c>
      <c r="U74" s="1" t="s">
        <v>4</v>
      </c>
      <c r="W74" s="1" t="s">
        <v>8</v>
      </c>
    </row>
    <row r="75" spans="3:23" x14ac:dyDescent="0.35">
      <c r="C75" s="1" t="s">
        <v>6</v>
      </c>
      <c r="E75" s="3">
        <v>16.0211343502211</v>
      </c>
      <c r="F75" s="3">
        <v>14.8155813764012</v>
      </c>
      <c r="G75" s="3">
        <v>14.687201921757801</v>
      </c>
      <c r="I75" s="12">
        <f>AVERAGE(E75:G75)</f>
        <v>15.174639216126701</v>
      </c>
      <c r="M75" s="1" t="s">
        <v>6</v>
      </c>
      <c r="O75" s="1">
        <v>15.174639216126701</v>
      </c>
      <c r="Q75" s="1">
        <v>21.876875663165499</v>
      </c>
      <c r="S75" s="1">
        <f>(O75-Q75)</f>
        <v>-6.7022364470387981</v>
      </c>
    </row>
    <row r="76" spans="3:23" x14ac:dyDescent="0.35">
      <c r="E76" s="3">
        <v>15.0224554265563</v>
      </c>
      <c r="F76" s="3">
        <v>14.940427216656801</v>
      </c>
      <c r="G76" s="3">
        <v>14.855395216749001</v>
      </c>
      <c r="I76" s="1">
        <f>(E76+F76+G76)/3</f>
        <v>14.939425953320701</v>
      </c>
      <c r="O76" s="1">
        <v>14.939425953320701</v>
      </c>
      <c r="Q76" s="1">
        <v>21.974652151534134</v>
      </c>
      <c r="S76" s="1">
        <f>(O76-Q76)</f>
        <v>-7.035226198213433</v>
      </c>
    </row>
    <row r="80" spans="3:23" ht="13" x14ac:dyDescent="0.35">
      <c r="C80" s="1" t="s">
        <v>11</v>
      </c>
      <c r="E80" s="8">
        <v>15.203141278901899</v>
      </c>
      <c r="F80" s="8">
        <v>15.7497427960378</v>
      </c>
      <c r="G80" s="8">
        <v>15.413442076444399</v>
      </c>
      <c r="H80" s="9"/>
      <c r="I80" s="9">
        <f t="shared" ref="I80:I81" si="11">(E80+F80+G80)/3</f>
        <v>15.455442050461366</v>
      </c>
    </row>
    <row r="81" spans="3:23" ht="13" x14ac:dyDescent="0.35">
      <c r="E81" s="8">
        <v>16.332880736924</v>
      </c>
      <c r="F81" s="8">
        <v>16.305328033749699</v>
      </c>
      <c r="G81" s="8">
        <v>15.8946304479578</v>
      </c>
      <c r="H81" s="9"/>
      <c r="I81" s="9">
        <f t="shared" si="11"/>
        <v>16.177613072877168</v>
      </c>
      <c r="M81" s="1" t="s">
        <v>11</v>
      </c>
      <c r="O81" s="1">
        <v>15.455442050461366</v>
      </c>
      <c r="Q81" s="1">
        <v>22.2082006403996</v>
      </c>
      <c r="S81" s="1">
        <f>(O81-Q81)</f>
        <v>-6.7527585899382334</v>
      </c>
      <c r="T81" s="1">
        <v>-6.7022364470387981</v>
      </c>
      <c r="U81" s="1">
        <f>(S81-T81)</f>
        <v>-5.0522142899435352E-2</v>
      </c>
      <c r="W81" s="5">
        <f t="shared" ref="W81:W82" si="12">(2^-U81)</f>
        <v>1.0356396766789904</v>
      </c>
    </row>
    <row r="82" spans="3:23" ht="13" x14ac:dyDescent="0.35">
      <c r="O82" s="1">
        <v>16.177613072877168</v>
      </c>
      <c r="Q82" s="1">
        <v>22.847876309929664</v>
      </c>
      <c r="S82" s="1">
        <f t="shared" ref="S82" si="13">(O82-Q82)</f>
        <v>-6.6702632370524952</v>
      </c>
      <c r="T82" s="1">
        <v>-7.035226198213433</v>
      </c>
      <c r="U82" s="1">
        <f>(S82-T82)</f>
        <v>0.36496296116093774</v>
      </c>
      <c r="W82" s="5">
        <f t="shared" si="12"/>
        <v>0.77648880982722446</v>
      </c>
    </row>
    <row r="84" spans="3:23" x14ac:dyDescent="0.35">
      <c r="C84" s="1" t="s">
        <v>2</v>
      </c>
    </row>
    <row r="86" spans="3:23" x14ac:dyDescent="0.35">
      <c r="C86" s="1" t="s">
        <v>6</v>
      </c>
      <c r="E86" s="3">
        <v>21.896461401465501</v>
      </c>
      <c r="F86" s="3">
        <v>23.145359538203099</v>
      </c>
      <c r="G86" s="3">
        <v>21.857289924865501</v>
      </c>
      <c r="I86" s="1">
        <f>(E86+G86)/2</f>
        <v>21.876875663165499</v>
      </c>
    </row>
    <row r="87" spans="3:23" ht="13" x14ac:dyDescent="0.35">
      <c r="E87" s="8">
        <v>21.954674400164599</v>
      </c>
      <c r="F87" s="8">
        <v>21.8971099771423</v>
      </c>
      <c r="G87" s="8">
        <v>22.072172077295502</v>
      </c>
      <c r="H87" s="9"/>
      <c r="I87" s="9">
        <f t="shared" ref="I87" si="14">(E87+F87+G87)/3</f>
        <v>21.974652151534134</v>
      </c>
    </row>
    <row r="91" spans="3:23" ht="13" x14ac:dyDescent="0.25">
      <c r="C91" s="1" t="s">
        <v>11</v>
      </c>
      <c r="E91" s="8">
        <v>22.133711296001302</v>
      </c>
      <c r="F91" s="8">
        <v>22.2626052158076</v>
      </c>
      <c r="G91" s="8">
        <v>22.228285409389901</v>
      </c>
      <c r="H91" s="9"/>
      <c r="I91" s="9">
        <f t="shared" ref="I91:I92" si="15">(E91+F91+G91)/3</f>
        <v>22.2082006403996</v>
      </c>
      <c r="P91" s="9">
        <v>0</v>
      </c>
      <c r="Q91" s="2">
        <v>1</v>
      </c>
      <c r="R91" s="2">
        <v>1</v>
      </c>
    </row>
    <row r="92" spans="3:23" ht="13" x14ac:dyDescent="0.3">
      <c r="E92" s="8">
        <v>22.745357942161501</v>
      </c>
      <c r="F92" s="8">
        <v>22.812344465508598</v>
      </c>
      <c r="G92" s="8">
        <v>22.985926522118898</v>
      </c>
      <c r="H92" s="9"/>
      <c r="I92" s="9">
        <f t="shared" si="15"/>
        <v>22.847876309929664</v>
      </c>
      <c r="P92" s="15">
        <v>4</v>
      </c>
      <c r="Q92" s="2">
        <v>1.0356399999999999</v>
      </c>
      <c r="R92" s="2">
        <v>0.77648899999999998</v>
      </c>
    </row>
    <row r="93" spans="3:23" ht="13" x14ac:dyDescent="0.3">
      <c r="P93" s="15">
        <v>8</v>
      </c>
      <c r="Q93" s="2">
        <v>1.2490570000000001</v>
      </c>
      <c r="R93" s="2">
        <v>1.1600010000000001</v>
      </c>
    </row>
    <row r="94" spans="3:23" ht="13" x14ac:dyDescent="0.3">
      <c r="P94" s="15">
        <v>10</v>
      </c>
      <c r="Q94" s="2">
        <v>1.4831080000000001</v>
      </c>
      <c r="R94" s="2">
        <v>1.825402</v>
      </c>
    </row>
    <row r="95" spans="3:23" ht="13" x14ac:dyDescent="0.3">
      <c r="P95" s="15">
        <v>14</v>
      </c>
      <c r="Q95" s="2">
        <v>0.58862400000000004</v>
      </c>
      <c r="R95" s="2">
        <v>0.97349600000000003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B9772-7A68-4908-92FF-1E834357610B}">
  <dimension ref="D2:R40"/>
  <sheetViews>
    <sheetView tabSelected="1" workbookViewId="0">
      <selection sqref="A1:XFD1048576"/>
    </sheetView>
  </sheetViews>
  <sheetFormatPr defaultRowHeight="14.5" x14ac:dyDescent="0.35"/>
  <cols>
    <col min="1" max="2" width="8.7265625" style="16"/>
    <col min="3" max="3" width="14.26953125" style="16" customWidth="1"/>
    <col min="4" max="4" width="8.7265625" style="16"/>
    <col min="5" max="5" width="12.1796875" style="16" customWidth="1"/>
    <col min="6" max="16384" width="8.7265625" style="16"/>
  </cols>
  <sheetData>
    <row r="2" spans="4:12" ht="15" thickBot="1" x14ac:dyDescent="0.4"/>
    <row r="3" spans="4:12" ht="73" thickBot="1" x14ac:dyDescent="0.4">
      <c r="E3" s="17" t="s">
        <v>12</v>
      </c>
      <c r="F3" s="17" t="s">
        <v>12</v>
      </c>
      <c r="G3" s="16" t="s">
        <v>13</v>
      </c>
      <c r="H3" s="18" t="s">
        <v>14</v>
      </c>
      <c r="I3" s="18" t="s">
        <v>15</v>
      </c>
      <c r="J3" s="18" t="s">
        <v>14</v>
      </c>
      <c r="K3" s="18" t="s">
        <v>16</v>
      </c>
    </row>
    <row r="4" spans="4:12" x14ac:dyDescent="0.35">
      <c r="D4" s="16" t="s">
        <v>6</v>
      </c>
      <c r="E4" s="16">
        <v>1.4392999410629272</v>
      </c>
      <c r="F4" s="16">
        <v>1.6229000091552734</v>
      </c>
      <c r="G4" s="16">
        <f>(E4+F4)/2</f>
        <v>1.5310999751091003</v>
      </c>
      <c r="H4" s="16">
        <v>5.7700000703334808E-2</v>
      </c>
      <c r="I4" s="16">
        <f>(G4-H4)</f>
        <v>1.4733999744057655</v>
      </c>
      <c r="J4" s="16">
        <v>1.4733999744057655</v>
      </c>
      <c r="K4" s="16">
        <f>(I4/J4)</f>
        <v>1</v>
      </c>
    </row>
    <row r="5" spans="4:12" x14ac:dyDescent="0.35">
      <c r="D5" s="16" t="s">
        <v>11</v>
      </c>
      <c r="E5" s="16">
        <v>1.656999945640564</v>
      </c>
      <c r="F5" s="16">
        <v>1.4761999845504761</v>
      </c>
      <c r="G5" s="16">
        <v>1.56659996509552</v>
      </c>
      <c r="H5" s="16">
        <v>5.7700000703334808E-2</v>
      </c>
      <c r="I5" s="16">
        <f>(G5-H5)</f>
        <v>1.5088999643921852</v>
      </c>
      <c r="J5" s="16">
        <v>1.4733999744057655</v>
      </c>
      <c r="K5" s="19">
        <f>I5/I4</f>
        <v>1.0240939260235409</v>
      </c>
    </row>
    <row r="6" spans="4:12" x14ac:dyDescent="0.35">
      <c r="D6" s="16" t="s">
        <v>10</v>
      </c>
      <c r="E6" s="16">
        <v>2.1972000598907471</v>
      </c>
      <c r="F6" s="16">
        <v>1.9371000528335571</v>
      </c>
      <c r="G6" s="16">
        <f>(E6+F6)/2</f>
        <v>2.0671500563621521</v>
      </c>
      <c r="H6" s="16">
        <v>5.7700000703334808E-2</v>
      </c>
      <c r="I6" s="16">
        <f>(G6-H6)</f>
        <v>2.0094500556588173</v>
      </c>
      <c r="J6" s="16">
        <v>1.4733999744057655</v>
      </c>
      <c r="K6" s="19">
        <f>(I6/J6)</f>
        <v>1.3638184407253333</v>
      </c>
    </row>
    <row r="8" spans="4:12" x14ac:dyDescent="0.35">
      <c r="D8" s="20" t="s">
        <v>17</v>
      </c>
      <c r="E8" s="16">
        <v>5.9900000691413879E-2</v>
      </c>
      <c r="F8" s="16">
        <v>5.5500000715255737E-2</v>
      </c>
      <c r="G8" s="16">
        <f t="shared" ref="G8" si="0">(E8+F8)/2</f>
        <v>5.7700000703334808E-2</v>
      </c>
      <c r="H8" s="16">
        <v>5.7700000703334808E-2</v>
      </c>
      <c r="I8" s="16">
        <f t="shared" ref="I8" si="1">(G8-H8)</f>
        <v>0</v>
      </c>
    </row>
    <row r="11" spans="4:12" s="21" customFormat="1" x14ac:dyDescent="0.35"/>
    <row r="14" spans="4:12" ht="15" thickBot="1" x14ac:dyDescent="0.4"/>
    <row r="15" spans="4:12" ht="73" thickBot="1" x14ac:dyDescent="0.4">
      <c r="E15" s="17" t="s">
        <v>12</v>
      </c>
      <c r="F15" s="17" t="s">
        <v>12</v>
      </c>
      <c r="H15" s="16" t="s">
        <v>13</v>
      </c>
      <c r="I15" s="18" t="s">
        <v>14</v>
      </c>
      <c r="J15" s="18" t="s">
        <v>15</v>
      </c>
      <c r="L15" s="18" t="s">
        <v>16</v>
      </c>
    </row>
    <row r="16" spans="4:12" x14ac:dyDescent="0.35">
      <c r="D16" s="16" t="s">
        <v>6</v>
      </c>
      <c r="E16" s="16">
        <v>1.6878000497817993</v>
      </c>
      <c r="F16" s="16">
        <v>1.4916000366210938</v>
      </c>
      <c r="H16" s="16">
        <v>1.5897000432014465</v>
      </c>
      <c r="I16" s="16">
        <v>0.45080000162124634</v>
      </c>
      <c r="J16" s="16">
        <v>1.1389000415802002</v>
      </c>
      <c r="L16" s="16">
        <v>1</v>
      </c>
    </row>
    <row r="17" spans="4:18" x14ac:dyDescent="0.35">
      <c r="D17" s="16" t="s">
        <v>17</v>
      </c>
      <c r="E17" s="16">
        <v>0.46970000863075256</v>
      </c>
      <c r="F17" s="16">
        <v>0.43189999461174011</v>
      </c>
      <c r="H17" s="16">
        <v>0.45080000162124634</v>
      </c>
      <c r="I17" s="16">
        <v>0.45080000162124634</v>
      </c>
      <c r="J17" s="16">
        <v>0</v>
      </c>
    </row>
    <row r="18" spans="4:18" x14ac:dyDescent="0.35">
      <c r="D18" s="16" t="s">
        <v>11</v>
      </c>
      <c r="E18" s="16">
        <v>1.9974000453948975</v>
      </c>
      <c r="F18" s="16">
        <v>2.2390999794006348</v>
      </c>
      <c r="H18" s="16">
        <v>2.1182500123977661</v>
      </c>
      <c r="I18" s="16">
        <v>0.45080000162124634</v>
      </c>
      <c r="J18" s="16">
        <v>1.6674500107765198</v>
      </c>
      <c r="L18" s="19">
        <v>1.4640881112472062</v>
      </c>
    </row>
    <row r="19" spans="4:18" x14ac:dyDescent="0.35">
      <c r="D19" s="16" t="s">
        <v>10</v>
      </c>
      <c r="E19" s="16">
        <v>2.494999885559082</v>
      </c>
      <c r="F19" s="16">
        <v>2.7190999984741211</v>
      </c>
      <c r="H19" s="16">
        <f>(E19+F19)/2</f>
        <v>2.6070499420166016</v>
      </c>
      <c r="I19" s="16">
        <v>0.45080000162124634</v>
      </c>
      <c r="J19" s="16">
        <f>(H19-I19)</f>
        <v>2.1562499403953552</v>
      </c>
      <c r="L19" s="19">
        <f>J19/J16</f>
        <v>1.8932740905019225</v>
      </c>
    </row>
    <row r="20" spans="4:18" x14ac:dyDescent="0.35">
      <c r="D20" s="16" t="s">
        <v>9</v>
      </c>
      <c r="E20" s="16">
        <v>2.9571001052856398</v>
      </c>
      <c r="F20" s="16">
        <v>2.97480001449585</v>
      </c>
      <c r="H20" s="16">
        <f>AVERAGE(E20:F20)</f>
        <v>2.9659500598907451</v>
      </c>
      <c r="I20" s="16">
        <v>0.45080000162124634</v>
      </c>
      <c r="J20" s="16">
        <f>H20-I20</f>
        <v>2.5151500582694988</v>
      </c>
      <c r="L20" s="19">
        <f>J20/J16</f>
        <v>2.208402815386485</v>
      </c>
    </row>
    <row r="21" spans="4:18" x14ac:dyDescent="0.35">
      <c r="D21" s="16" t="s">
        <v>18</v>
      </c>
      <c r="E21" s="16">
        <v>2.12769989967346</v>
      </c>
      <c r="F21" s="16">
        <v>2.1875000476837201</v>
      </c>
      <c r="H21" s="16">
        <f>(E21+F21)/2</f>
        <v>2.15759997367859</v>
      </c>
      <c r="I21" s="16">
        <v>0.45080000162124634</v>
      </c>
      <c r="J21" s="16">
        <f>(H21-I21)</f>
        <v>1.7067999720573437</v>
      </c>
      <c r="L21" s="19">
        <f>J21/J16</f>
        <v>1.4986389584192079</v>
      </c>
      <c r="R21" s="22"/>
    </row>
    <row r="22" spans="4:18" x14ac:dyDescent="0.35">
      <c r="R22" s="22"/>
    </row>
    <row r="23" spans="4:18" x14ac:dyDescent="0.35">
      <c r="R23" s="22"/>
    </row>
    <row r="24" spans="4:18" s="21" customFormat="1" ht="15" thickBot="1" x14ac:dyDescent="0.4"/>
    <row r="25" spans="4:18" ht="73" thickBot="1" x14ac:dyDescent="0.4">
      <c r="E25" s="17" t="s">
        <v>12</v>
      </c>
      <c r="F25" s="17" t="s">
        <v>12</v>
      </c>
      <c r="H25" s="16" t="s">
        <v>13</v>
      </c>
      <c r="I25" s="18" t="s">
        <v>14</v>
      </c>
      <c r="J25" s="18" t="s">
        <v>15</v>
      </c>
      <c r="L25" s="18" t="s">
        <v>16</v>
      </c>
    </row>
    <row r="26" spans="4:18" x14ac:dyDescent="0.35">
      <c r="D26" s="16" t="s">
        <v>19</v>
      </c>
      <c r="E26" s="16">
        <v>2.0800000056624413E-2</v>
      </c>
      <c r="F26" s="16">
        <v>2.239999920129776E-2</v>
      </c>
      <c r="H26" s="16">
        <v>2.1599999628961086E-2</v>
      </c>
      <c r="I26" s="16">
        <v>2.1599999628961086E-2</v>
      </c>
    </row>
    <row r="27" spans="4:18" x14ac:dyDescent="0.35">
      <c r="D27" s="16" t="s">
        <v>6</v>
      </c>
      <c r="E27" s="16">
        <v>0.72920000553131104</v>
      </c>
      <c r="F27" s="16">
        <v>0.68889999389648438</v>
      </c>
      <c r="H27" s="16">
        <v>0.70904999971389771</v>
      </c>
      <c r="I27" s="16">
        <v>2.1599999628961086E-2</v>
      </c>
      <c r="J27" s="16">
        <f>H27-I27</f>
        <v>0.68745000008493662</v>
      </c>
      <c r="L27" s="16">
        <v>1</v>
      </c>
      <c r="R27" s="22"/>
    </row>
    <row r="28" spans="4:18" x14ac:dyDescent="0.35">
      <c r="D28" s="16" t="s">
        <v>9</v>
      </c>
      <c r="E28" s="16">
        <v>1.95699994564056</v>
      </c>
      <c r="F28" s="16">
        <v>1.87619998455048</v>
      </c>
      <c r="H28" s="16">
        <f>(E28+F28)/2</f>
        <v>1.9165999650955201</v>
      </c>
      <c r="I28" s="16">
        <v>2.1599999628961086E-2</v>
      </c>
      <c r="J28" s="16">
        <f>(H28-I28)</f>
        <v>1.894999965466559</v>
      </c>
      <c r="L28" s="19">
        <f>J28/J27</f>
        <v>2.7565640631790322</v>
      </c>
    </row>
    <row r="29" spans="4:18" x14ac:dyDescent="0.35">
      <c r="D29" s="16" t="s">
        <v>18</v>
      </c>
      <c r="E29" s="16">
        <v>0.80330002307891846</v>
      </c>
      <c r="F29" s="16">
        <v>0.83099997043609619</v>
      </c>
      <c r="H29" s="16">
        <v>0.81714999675750732</v>
      </c>
      <c r="I29" s="16">
        <v>2.1599999628961086E-2</v>
      </c>
      <c r="J29" s="16">
        <v>0.79554999712854624</v>
      </c>
      <c r="L29" s="19">
        <f>J29/J27</f>
        <v>1.1572477955200429</v>
      </c>
    </row>
    <row r="36" spans="5:18" x14ac:dyDescent="0.35">
      <c r="E36" s="16" t="s">
        <v>20</v>
      </c>
      <c r="L36" s="22"/>
    </row>
    <row r="37" spans="5:18" x14ac:dyDescent="0.35">
      <c r="E37" s="16">
        <v>4</v>
      </c>
      <c r="F37" s="16">
        <v>1.4640881112472062</v>
      </c>
      <c r="G37" s="16">
        <v>1.0240939260235409</v>
      </c>
      <c r="K37" s="22"/>
      <c r="L37" s="22"/>
      <c r="R37" s="22"/>
    </row>
    <row r="38" spans="5:18" x14ac:dyDescent="0.35">
      <c r="E38" s="16">
        <v>8</v>
      </c>
      <c r="F38" s="16">
        <v>1.3638184407253333</v>
      </c>
      <c r="G38" s="16">
        <v>1.8932740905019225</v>
      </c>
      <c r="K38" s="22"/>
      <c r="L38" s="22"/>
      <c r="R38" s="22"/>
    </row>
    <row r="39" spans="5:18" x14ac:dyDescent="0.35">
      <c r="E39" s="16">
        <v>10</v>
      </c>
      <c r="F39" s="16">
        <v>2.208402815386485</v>
      </c>
      <c r="G39" s="16">
        <v>2.7565640631790322</v>
      </c>
      <c r="K39" s="22"/>
      <c r="L39" s="22"/>
      <c r="R39" s="22"/>
    </row>
    <row r="40" spans="5:18" x14ac:dyDescent="0.35">
      <c r="E40" s="16">
        <v>14</v>
      </c>
      <c r="F40" s="16">
        <v>1.1572477955200429</v>
      </c>
      <c r="G40" s="16">
        <v>1.4986389584192079</v>
      </c>
      <c r="K40" s="22"/>
      <c r="L40" s="22"/>
      <c r="R4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TL RT PCR DOX MDAMB231 A</vt:lpstr>
      <vt:lpstr>TRAP DOX MDAMB231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2025-08-31T20:56:57Z</dcterms:created>
  <dcterms:modified xsi:type="dcterms:W3CDTF">2025-08-31T20:58:37Z</dcterms:modified>
</cp:coreProperties>
</file>