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AA1AA7A6-4E48-4FDE-8B6D-16D13E46586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Telomere length 7B" sheetId="3" r:id="rId1"/>
    <sheet name="mRNA 7C" sheetId="6" r:id="rId2"/>
    <sheet name=" TRF2 ChIP 7D" sheetId="9" r:id="rId3"/>
    <sheet name="H3K27me3 7E" sheetId="10" r:id="rId4"/>
  </sheets>
  <externalReferences>
    <externalReference r:id="rId5"/>
  </externalReferenc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0" l="1"/>
  <c r="H28" i="10"/>
  <c r="G28" i="10"/>
  <c r="G25" i="10"/>
  <c r="H14" i="10"/>
  <c r="F18" i="3" l="1"/>
  <c r="J18" i="3"/>
  <c r="AF38" i="9"/>
  <c r="AE41" i="9"/>
  <c r="AE38" i="9"/>
  <c r="AF39" i="9" s="1"/>
  <c r="AF24" i="9"/>
  <c r="AE21" i="9"/>
  <c r="AE14" i="9"/>
  <c r="AF14" i="9" s="1"/>
  <c r="AF15" i="9" s="1"/>
  <c r="P23" i="9"/>
  <c r="AE20" i="9"/>
  <c r="AE17" i="9"/>
  <c r="AF6" i="9"/>
  <c r="AF7" i="9" s="1"/>
  <c r="J5" i="10"/>
  <c r="T17" i="10"/>
  <c r="U14" i="10" s="1"/>
  <c r="U6" i="10"/>
  <c r="U5" i="10"/>
  <c r="T5" i="10"/>
  <c r="T49" i="10"/>
  <c r="Q49" i="10"/>
  <c r="T46" i="10"/>
  <c r="U46" i="10" s="1"/>
  <c r="U47" i="10" s="1"/>
  <c r="Q46" i="10"/>
  <c r="R46" i="10" s="1"/>
  <c r="R47" i="10" s="1"/>
  <c r="T43" i="10"/>
  <c r="Q43" i="10"/>
  <c r="T40" i="10"/>
  <c r="Q40" i="10"/>
  <c r="T37" i="10"/>
  <c r="U37" i="10" s="1"/>
  <c r="U38" i="10" s="1"/>
  <c r="Q37" i="10"/>
  <c r="R37" i="10" s="1"/>
  <c r="R38" i="10" s="1"/>
  <c r="T34" i="10"/>
  <c r="Q34" i="10"/>
  <c r="T31" i="10"/>
  <c r="Q31" i="10"/>
  <c r="T28" i="10"/>
  <c r="U28" i="10" s="1"/>
  <c r="U29" i="10" s="1"/>
  <c r="Q28" i="10"/>
  <c r="R29" i="10" s="1"/>
  <c r="T25" i="10"/>
  <c r="Q25" i="10"/>
  <c r="J52" i="10"/>
  <c r="G52" i="10"/>
  <c r="J49" i="10"/>
  <c r="K49" i="10" s="1"/>
  <c r="K50" i="10" s="1"/>
  <c r="G49" i="10"/>
  <c r="H49" i="10" s="1"/>
  <c r="H50" i="10" s="1"/>
  <c r="J46" i="10"/>
  <c r="G46" i="10"/>
  <c r="J43" i="10"/>
  <c r="G43" i="10"/>
  <c r="J40" i="10"/>
  <c r="K40" i="10" s="1"/>
  <c r="K41" i="10" s="1"/>
  <c r="G40" i="10"/>
  <c r="H40" i="10" s="1"/>
  <c r="H41" i="10" s="1"/>
  <c r="J37" i="10"/>
  <c r="G37" i="10"/>
  <c r="J31" i="10"/>
  <c r="G31" i="10"/>
  <c r="J28" i="10"/>
  <c r="K28" i="10" s="1"/>
  <c r="K29" i="10" s="1"/>
  <c r="J25" i="10"/>
  <c r="H29" i="10" l="1"/>
  <c r="Z6" i="3"/>
  <c r="Y6" i="3"/>
  <c r="W8" i="3"/>
  <c r="W5" i="3"/>
  <c r="V8" i="3"/>
  <c r="V5" i="3"/>
  <c r="S8" i="3"/>
  <c r="U8" i="3" s="1"/>
  <c r="Q8" i="3"/>
  <c r="S5" i="3"/>
  <c r="U5" i="3" s="1"/>
  <c r="Q5" i="3"/>
  <c r="Q18" i="3"/>
  <c r="K6" i="3"/>
  <c r="E18" i="3"/>
  <c r="K5" i="3"/>
  <c r="E17" i="3"/>
  <c r="I5" i="3" l="1"/>
  <c r="J8" i="3"/>
  <c r="J5" i="3"/>
  <c r="T20" i="10"/>
  <c r="Q20" i="10"/>
  <c r="Q17" i="10"/>
  <c r="T14" i="10"/>
  <c r="U15" i="10" s="1"/>
  <c r="Q14" i="10"/>
  <c r="R14" i="10" s="1"/>
  <c r="R15" i="10" s="1"/>
  <c r="Q5" i="10"/>
  <c r="R5" i="10" s="1"/>
  <c r="R6" i="10" s="1"/>
  <c r="Q8" i="10"/>
  <c r="T8" i="10"/>
  <c r="T11" i="10"/>
  <c r="Q11" i="10"/>
  <c r="J20" i="10"/>
  <c r="G20" i="10"/>
  <c r="J17" i="10"/>
  <c r="G17" i="10"/>
  <c r="J14" i="10"/>
  <c r="G14" i="10"/>
  <c r="H15" i="10" s="1"/>
  <c r="K5" i="10"/>
  <c r="J11" i="10"/>
  <c r="G11" i="10"/>
  <c r="J8" i="10"/>
  <c r="G8" i="10"/>
  <c r="G5" i="10"/>
  <c r="H5" i="10" s="1"/>
  <c r="H6" i="10" s="1"/>
  <c r="H31" i="6"/>
  <c r="L31" i="6" s="1"/>
  <c r="F31" i="6"/>
  <c r="J31" i="6" s="1"/>
  <c r="D31" i="6"/>
  <c r="H28" i="6"/>
  <c r="F28" i="6"/>
  <c r="J28" i="6" s="1"/>
  <c r="D28" i="6"/>
  <c r="L28" i="6" s="1"/>
  <c r="H25" i="6"/>
  <c r="F25" i="6"/>
  <c r="D25" i="6"/>
  <c r="H22" i="6"/>
  <c r="L22" i="6" s="1"/>
  <c r="F22" i="6"/>
  <c r="J22" i="6" s="1"/>
  <c r="D22" i="6"/>
  <c r="H19" i="6"/>
  <c r="F19" i="6"/>
  <c r="D19" i="6"/>
  <c r="J19" i="6" s="1"/>
  <c r="H16" i="6"/>
  <c r="L16" i="6" s="1"/>
  <c r="F16" i="6"/>
  <c r="D16" i="6"/>
  <c r="H13" i="6"/>
  <c r="F13" i="6"/>
  <c r="D13" i="6"/>
  <c r="J13" i="6" s="1"/>
  <c r="J10" i="6"/>
  <c r="H10" i="6"/>
  <c r="F10" i="6"/>
  <c r="D10" i="6"/>
  <c r="H7" i="6"/>
  <c r="L7" i="6" s="1"/>
  <c r="F7" i="6"/>
  <c r="J7" i="6" s="1"/>
  <c r="D7" i="6"/>
  <c r="H4" i="6"/>
  <c r="F4" i="6"/>
  <c r="D4" i="6"/>
  <c r="L4" i="6" s="1"/>
  <c r="M4" i="6" s="1"/>
  <c r="H18" i="9"/>
  <c r="H17" i="9"/>
  <c r="H9" i="9"/>
  <c r="H8" i="9"/>
  <c r="AF25" i="9"/>
  <c r="L9" i="9"/>
  <c r="L8" i="9"/>
  <c r="L18" i="9"/>
  <c r="L17" i="9"/>
  <c r="L26" i="9"/>
  <c r="K20" i="9"/>
  <c r="K17" i="9"/>
  <c r="K14" i="9"/>
  <c r="P24" i="9"/>
  <c r="J4" i="6" l="1"/>
  <c r="K4" i="6" s="1"/>
  <c r="L13" i="6"/>
  <c r="M13" i="6" s="1"/>
  <c r="L19" i="6"/>
  <c r="M19" i="6" s="1"/>
  <c r="M22" i="6"/>
  <c r="M7" i="6"/>
  <c r="J25" i="6"/>
  <c r="K10" i="6"/>
  <c r="M28" i="6"/>
  <c r="K7" i="6"/>
  <c r="J16" i="6"/>
  <c r="L10" i="6"/>
  <c r="M10" i="6" s="1"/>
  <c r="K6" i="10"/>
  <c r="M31" i="6"/>
  <c r="K16" i="6"/>
  <c r="M16" i="6"/>
  <c r="L25" i="6"/>
  <c r="M25" i="6" s="1"/>
  <c r="W14" i="9"/>
  <c r="G8" i="9"/>
  <c r="G11" i="9"/>
  <c r="G5" i="9"/>
  <c r="G17" i="9"/>
  <c r="G20" i="9"/>
  <c r="G14" i="9"/>
  <c r="K19" i="6" l="1"/>
  <c r="K22" i="6"/>
  <c r="K13" i="6"/>
  <c r="K31" i="6"/>
  <c r="K28" i="6"/>
  <c r="K25" i="6"/>
  <c r="AA32" i="9" l="1"/>
  <c r="AA14" i="9"/>
  <c r="AA11" i="9"/>
  <c r="W5" i="9"/>
  <c r="W11" i="9"/>
  <c r="W8" i="9"/>
  <c r="H102" i="9"/>
  <c r="G102" i="9"/>
  <c r="F102" i="9"/>
  <c r="E102" i="9"/>
  <c r="H100" i="9"/>
  <c r="G100" i="9"/>
  <c r="F100" i="9"/>
  <c r="E100" i="9"/>
  <c r="AA41" i="9"/>
  <c r="W41" i="9"/>
  <c r="AA38" i="9"/>
  <c r="W38" i="9"/>
  <c r="AA35" i="9"/>
  <c r="W35" i="9"/>
  <c r="W32" i="9"/>
  <c r="K41" i="9"/>
  <c r="G41" i="9"/>
  <c r="K38" i="9"/>
  <c r="G38" i="9"/>
  <c r="K35" i="9"/>
  <c r="G35" i="9"/>
  <c r="K32" i="9"/>
  <c r="G32" i="9"/>
  <c r="AA20" i="9"/>
  <c r="W20" i="9"/>
  <c r="AA17" i="9"/>
  <c r="W17" i="9"/>
  <c r="AA29" i="9"/>
  <c r="W29" i="9"/>
  <c r="AA26" i="9"/>
  <c r="AB26" i="9" s="1"/>
  <c r="W26" i="9"/>
  <c r="AA23" i="9"/>
  <c r="W23" i="9"/>
  <c r="K26" i="9"/>
  <c r="G29" i="9"/>
  <c r="K29" i="9"/>
  <c r="G26" i="9"/>
  <c r="K23" i="9"/>
  <c r="G23" i="9"/>
  <c r="AA8" i="9"/>
  <c r="AA5" i="9"/>
  <c r="K8" i="9"/>
  <c r="K5" i="9"/>
  <c r="K11" i="9"/>
  <c r="X17" i="9" l="1"/>
  <c r="X18" i="9" s="1"/>
  <c r="AB38" i="9"/>
  <c r="X32" i="9"/>
  <c r="X8" i="9"/>
  <c r="X9" i="9" s="1"/>
  <c r="X38" i="9"/>
  <c r="X39" i="9" s="1"/>
  <c r="AB8" i="9"/>
  <c r="AB9" i="9" s="1"/>
  <c r="H26" i="9"/>
  <c r="H27" i="9" s="1"/>
  <c r="X26" i="9"/>
  <c r="X27" i="9" s="1"/>
  <c r="AB17" i="9"/>
  <c r="AB18" i="9" s="1"/>
  <c r="AB32" i="9"/>
  <c r="AB33" i="9" s="1"/>
  <c r="H38" i="9"/>
  <c r="H39" i="9" s="1"/>
  <c r="X33" i="9"/>
  <c r="AB39" i="9"/>
  <c r="L38" i="9"/>
  <c r="L39" i="9" s="1"/>
  <c r="L27" i="9"/>
  <c r="L32" i="9"/>
  <c r="L33" i="9" s="1"/>
  <c r="H32" i="9"/>
  <c r="H33" i="9" s="1"/>
  <c r="AB27" i="9"/>
  <c r="P17" i="3" l="1"/>
  <c r="P18" i="3" s="1"/>
  <c r="S44" i="3"/>
  <c r="O44" i="3"/>
  <c r="H44" i="3"/>
  <c r="D44" i="3"/>
  <c r="E44" i="3" s="1"/>
  <c r="E45" i="3" s="1"/>
  <c r="S41" i="3"/>
  <c r="O41" i="3"/>
  <c r="P41" i="3" s="1"/>
  <c r="P42" i="3" s="1"/>
  <c r="H41" i="3"/>
  <c r="D41" i="3"/>
  <c r="E41" i="3" s="1"/>
  <c r="E42" i="3" s="1"/>
  <c r="S38" i="3"/>
  <c r="O38" i="3"/>
  <c r="P38" i="3" s="1"/>
  <c r="P39" i="3" s="1"/>
  <c r="H38" i="3"/>
  <c r="D38" i="3"/>
  <c r="E38" i="3" s="1"/>
  <c r="E39" i="3" s="1"/>
  <c r="S35" i="3"/>
  <c r="O35" i="3"/>
  <c r="P35" i="3" s="1"/>
  <c r="P36" i="3" s="1"/>
  <c r="H35" i="3"/>
  <c r="D35" i="3"/>
  <c r="E35" i="3" s="1"/>
  <c r="E36" i="3" s="1"/>
  <c r="S32" i="3"/>
  <c r="O32" i="3"/>
  <c r="H32" i="3"/>
  <c r="E32" i="3"/>
  <c r="E33" i="3" s="1"/>
  <c r="D32" i="3"/>
  <c r="S29" i="3"/>
  <c r="O29" i="3"/>
  <c r="H29" i="3"/>
  <c r="D29" i="3"/>
  <c r="E29" i="3" s="1"/>
  <c r="E30" i="3" s="1"/>
  <c r="S26" i="3"/>
  <c r="O26" i="3"/>
  <c r="P26" i="3" s="1"/>
  <c r="P27" i="3" s="1"/>
  <c r="H26" i="3"/>
  <c r="D26" i="3"/>
  <c r="S23" i="3"/>
  <c r="O23" i="3"/>
  <c r="H23" i="3"/>
  <c r="D23" i="3"/>
  <c r="E23" i="3" s="1"/>
  <c r="E24" i="3" s="1"/>
  <c r="S20" i="3"/>
  <c r="O20" i="3"/>
  <c r="P20" i="3" s="1"/>
  <c r="P21" i="3" s="1"/>
  <c r="H20" i="3"/>
  <c r="D20" i="3"/>
  <c r="S17" i="3"/>
  <c r="O17" i="3"/>
  <c r="H17" i="3"/>
  <c r="D17" i="3"/>
  <c r="G8" i="3"/>
  <c r="E8" i="3"/>
  <c r="G5" i="3"/>
  <c r="E5" i="3"/>
  <c r="P32" i="3" l="1"/>
  <c r="P33" i="3" s="1"/>
  <c r="I8" i="3"/>
  <c r="P23" i="3"/>
  <c r="P24" i="3" s="1"/>
  <c r="P29" i="3"/>
  <c r="P30" i="3" s="1"/>
  <c r="P44" i="3"/>
  <c r="P45" i="3" s="1"/>
  <c r="E20" i="3"/>
  <c r="E21" i="3" s="1"/>
  <c r="E26" i="3"/>
  <c r="E27" i="3" s="1"/>
  <c r="F42" i="3" l="1"/>
  <c r="Q33" i="3"/>
  <c r="Q27" i="3"/>
  <c r="Q39" i="3"/>
  <c r="F21" i="3"/>
  <c r="F36" i="3"/>
  <c r="K36" i="3" s="1"/>
  <c r="Q21" i="3"/>
  <c r="F45" i="3"/>
  <c r="F27" i="3"/>
  <c r="J27" i="3" s="1"/>
  <c r="Q30" i="3"/>
  <c r="F30" i="3"/>
  <c r="Q36" i="3"/>
  <c r="Q45" i="3"/>
  <c r="F39" i="3"/>
  <c r="K39" i="3" s="1"/>
  <c r="F33" i="3"/>
  <c r="J33" i="3" s="1"/>
  <c r="Q24" i="3"/>
  <c r="F24" i="3"/>
  <c r="Q42" i="3"/>
  <c r="K30" i="3"/>
  <c r="J30" i="3"/>
  <c r="K27" i="3"/>
  <c r="K18" i="3" l="1"/>
  <c r="J42" i="3"/>
  <c r="K45" i="3"/>
  <c r="J36" i="3"/>
  <c r="K42" i="3"/>
  <c r="J45" i="3"/>
  <c r="K21" i="3"/>
  <c r="K33" i="3"/>
  <c r="J39" i="3"/>
  <c r="K24" i="3"/>
  <c r="J24" i="3"/>
  <c r="J21" i="3"/>
</calcChain>
</file>

<file path=xl/sharedStrings.xml><?xml version="1.0" encoding="utf-8"?>
<sst xmlns="http://schemas.openxmlformats.org/spreadsheetml/2006/main" count="177" uniqueCount="105">
  <si>
    <t>xHT 4</t>
  </si>
  <si>
    <t>xHT 5</t>
  </si>
  <si>
    <t>xLT 4</t>
  </si>
  <si>
    <t>xLT 5</t>
  </si>
  <si>
    <t>HT1080</t>
  </si>
  <si>
    <t>xHT 1</t>
  </si>
  <si>
    <t>xHT 2</t>
  </si>
  <si>
    <t>xHT 3</t>
  </si>
  <si>
    <t>xLT 1</t>
  </si>
  <si>
    <t>xLT 2</t>
  </si>
  <si>
    <t>xLT 3</t>
  </si>
  <si>
    <t>GAPDH</t>
  </si>
  <si>
    <t>tel</t>
  </si>
  <si>
    <t>36b4</t>
  </si>
  <si>
    <t>xht1 20</t>
  </si>
  <si>
    <t>xht1 10</t>
  </si>
  <si>
    <t>xht2 20</t>
  </si>
  <si>
    <t>xht2 10</t>
  </si>
  <si>
    <t>xht3 20</t>
  </si>
  <si>
    <t>xht3 10</t>
  </si>
  <si>
    <t>xht4 20</t>
  </si>
  <si>
    <t>xht4 10</t>
  </si>
  <si>
    <t>xht5 20</t>
  </si>
  <si>
    <t>xht5 10</t>
  </si>
  <si>
    <t>xlt1 20</t>
  </si>
  <si>
    <t>xlt1 10</t>
  </si>
  <si>
    <t>xlt2 20</t>
  </si>
  <si>
    <t>xlt2 10</t>
  </si>
  <si>
    <t>xlt3 20</t>
  </si>
  <si>
    <t>xlt3 10</t>
  </si>
  <si>
    <t>xlt4 20</t>
  </si>
  <si>
    <t>xlt4 10</t>
  </si>
  <si>
    <t>xlt5 20</t>
  </si>
  <si>
    <t>xlt5 10</t>
  </si>
  <si>
    <t>TEL</t>
  </si>
  <si>
    <t>HT4 TRF2</t>
  </si>
  <si>
    <t>HT4 IGG</t>
  </si>
  <si>
    <t>HT5 TRF2</t>
  </si>
  <si>
    <t>HT5 IGG</t>
  </si>
  <si>
    <t>LT4 TRF2</t>
  </si>
  <si>
    <t>LT4 IGG</t>
  </si>
  <si>
    <t>LT5 TRF2</t>
  </si>
  <si>
    <t>LT5 IGG</t>
  </si>
  <si>
    <t>0-300</t>
  </si>
  <si>
    <t>gapdh</t>
  </si>
  <si>
    <t>lt input 3</t>
  </si>
  <si>
    <t>LT input 2</t>
  </si>
  <si>
    <t>XHT4 TRF2</t>
  </si>
  <si>
    <t>XHT 4 IGG</t>
  </si>
  <si>
    <t>XHT 5 TRF2</t>
  </si>
  <si>
    <t>XHT5 IGG</t>
  </si>
  <si>
    <t>XLT 4 TRF2</t>
  </si>
  <si>
    <t>XLT 4 IGG</t>
  </si>
  <si>
    <t>XLT 5 TRF2</t>
  </si>
  <si>
    <t>XLT 5 IGG</t>
  </si>
  <si>
    <t>lt input 1</t>
  </si>
  <si>
    <t>lt trf2 1</t>
  </si>
  <si>
    <t>lt igg 1</t>
  </si>
  <si>
    <t>lt trf2  3</t>
  </si>
  <si>
    <t>lt igg  3</t>
  </si>
  <si>
    <t>LT TRF2   2</t>
  </si>
  <si>
    <t>LT IGG   2</t>
  </si>
  <si>
    <t>HT 10ng</t>
  </si>
  <si>
    <t>HT 5ng</t>
  </si>
  <si>
    <t xml:space="preserve">HT1080 </t>
  </si>
  <si>
    <t>fold change over HT1080 cc</t>
  </si>
  <si>
    <t>telomere</t>
  </si>
  <si>
    <t>xht input 1</t>
  </si>
  <si>
    <t>xht trf2  1</t>
  </si>
  <si>
    <t>xht igg 1</t>
  </si>
  <si>
    <t>xht input 3</t>
  </si>
  <si>
    <t>xht trf2  3</t>
  </si>
  <si>
    <t>xht igg  3</t>
  </si>
  <si>
    <t>xht input 2</t>
  </si>
  <si>
    <t>xht trf2  2</t>
  </si>
  <si>
    <t>xht igg 2</t>
  </si>
  <si>
    <t>18S</t>
  </si>
  <si>
    <t>TERT</t>
  </si>
  <si>
    <t>TERC</t>
  </si>
  <si>
    <t>A</t>
  </si>
  <si>
    <t>B</t>
  </si>
  <si>
    <t>C</t>
  </si>
  <si>
    <t>D</t>
  </si>
  <si>
    <t>HT1080-LT</t>
  </si>
  <si>
    <t>E</t>
  </si>
  <si>
    <t>input</t>
  </si>
  <si>
    <t>h3</t>
  </si>
  <si>
    <t xml:space="preserve">h327me3 </t>
  </si>
  <si>
    <t>0-300bp</t>
  </si>
  <si>
    <t>HT1080 LT</t>
  </si>
  <si>
    <t>LT 10ng</t>
  </si>
  <si>
    <t>LT 5ng</t>
  </si>
  <si>
    <t>27me3</t>
  </si>
  <si>
    <t>Xht 1</t>
  </si>
  <si>
    <t>Xht 2</t>
  </si>
  <si>
    <t>xht 3</t>
  </si>
  <si>
    <t>xht 4</t>
  </si>
  <si>
    <t>xht 5</t>
  </si>
  <si>
    <t>xlt 1</t>
  </si>
  <si>
    <t>Xlt 2</t>
  </si>
  <si>
    <t>xlt 3</t>
  </si>
  <si>
    <t>xlt 4</t>
  </si>
  <si>
    <t>xlt 5</t>
  </si>
  <si>
    <t>xeno HT1080-ST</t>
  </si>
  <si>
    <t>xeno HT1080-LT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</si>
</sst>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0.00;\-###0.00"/>
    <numFmt numFmtId="165" formatCode="0.0000000000000_ ;\-0.0000000000000\ "/>
    <numFmt numFmtId="166" formatCode="0.00000000000_ ;\-0.00000000000\ "/>
    <numFmt numFmtId="167" formatCode="0.000000000000_ ;\-0.000000000000\ "/>
    <numFmt numFmtId="168" formatCode="0.00000000000000_ ;\-0.00000000000000\ "/>
    <numFmt numFmtId="169" formatCode="0.0000000000000000_ ;\-0.0000000000000000\ "/>
    <numFmt numFmtId="170" formatCode="0.000000000000000_ ;\-0.000000000000000\ "/>
  </numFmts>
  <fonts count="13" x14ac:knownFonts="1"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b/>
      <sz val="8.25"/>
      <name val="Microsoft Sans Serif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name val="Microsoft Sans Serif"/>
      <family val="2"/>
    </font>
    <font>
      <sz val="8.25"/>
      <color rgb="FFFF0000"/>
      <name val="Microsoft Sans Serif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name val="Microsoft Sans Serif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5" fillId="0" borderId="0">
      <alignment vertical="top"/>
      <protection locked="0"/>
    </xf>
    <xf numFmtId="0" fontId="3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1" fillId="0" borderId="0">
      <alignment vertical="top"/>
      <protection locked="0"/>
    </xf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 vertical="top"/>
    </xf>
    <xf numFmtId="0" fontId="8" fillId="0" borderId="0" xfId="0" applyFont="1" applyAlignment="1" applyProtection="1">
      <alignment vertical="top"/>
      <protection locked="0"/>
    </xf>
    <xf numFmtId="2" fontId="9" fillId="0" borderId="0" xfId="0" applyNumberFormat="1" applyFont="1" applyAlignment="1" applyProtection="1">
      <alignment vertical="top"/>
      <protection locked="0"/>
    </xf>
    <xf numFmtId="2" fontId="10" fillId="0" borderId="0" xfId="0" applyNumberFormat="1" applyFont="1"/>
    <xf numFmtId="2" fontId="9" fillId="0" borderId="0" xfId="0" applyNumberFormat="1" applyFont="1" applyAlignment="1">
      <alignment vertical="center"/>
    </xf>
    <xf numFmtId="2" fontId="10" fillId="0" borderId="0" xfId="0" applyNumberFormat="1" applyFont="1" applyAlignment="1" applyProtection="1">
      <alignment vertical="top"/>
      <protection locked="0"/>
    </xf>
    <xf numFmtId="2" fontId="9" fillId="9" borderId="0" xfId="0" applyNumberFormat="1" applyFont="1" applyFill="1" applyAlignment="1" applyProtection="1">
      <alignment vertical="top"/>
      <protection locked="0"/>
    </xf>
    <xf numFmtId="2" fontId="10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1" fillId="0" borderId="0" xfId="0" applyNumberFormat="1" applyFont="1" applyAlignment="1" applyProtection="1">
      <alignment vertical="top"/>
      <protection locked="0"/>
    </xf>
    <xf numFmtId="2" fontId="10" fillId="9" borderId="0" xfId="0" applyNumberFormat="1" applyFont="1" applyFill="1"/>
    <xf numFmtId="164" fontId="11" fillId="0" borderId="0" xfId="9" applyNumberFormat="1" applyFont="1" applyAlignment="1" applyProtection="1">
      <alignment vertical="center"/>
    </xf>
    <xf numFmtId="164" fontId="11" fillId="0" borderId="0" xfId="9" applyNumberFormat="1" applyFont="1">
      <alignment vertical="top"/>
      <protection locked="0"/>
    </xf>
    <xf numFmtId="0" fontId="11" fillId="0" borderId="0" xfId="9" applyFont="1">
      <alignment vertical="top"/>
      <protection locked="0"/>
    </xf>
    <xf numFmtId="168" fontId="5" fillId="0" borderId="0" xfId="0" applyNumberFormat="1" applyFont="1" applyAlignment="1">
      <alignment vertical="center"/>
    </xf>
    <xf numFmtId="169" fontId="5" fillId="0" borderId="0" xfId="0" applyNumberFormat="1" applyFont="1" applyAlignment="1">
      <alignment vertical="center"/>
    </xf>
    <xf numFmtId="170" fontId="5" fillId="0" borderId="0" xfId="0" applyNumberFormat="1" applyFont="1" applyAlignment="1">
      <alignment vertical="center"/>
    </xf>
    <xf numFmtId="2" fontId="10" fillId="10" borderId="0" xfId="0" applyNumberFormat="1" applyFont="1" applyFill="1"/>
    <xf numFmtId="0" fontId="12" fillId="0" borderId="0" xfId="0" applyFont="1"/>
    <xf numFmtId="164" fontId="1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0" fontId="0" fillId="11" borderId="0" xfId="0" applyFill="1"/>
    <xf numFmtId="168" fontId="1" fillId="0" borderId="0" xfId="0" applyNumberFormat="1" applyFont="1" applyAlignment="1">
      <alignment vertical="center"/>
    </xf>
    <xf numFmtId="168" fontId="0" fillId="0" borderId="0" xfId="0" applyNumberFormat="1"/>
    <xf numFmtId="169" fontId="0" fillId="0" borderId="0" xfId="0" applyNumberFormat="1"/>
  </cellXfs>
  <cellStyles count="10">
    <cellStyle name="Normal" xfId="0" builtinId="0"/>
    <cellStyle name="Normal 2" xfId="1" xr:uid="{40359613-899E-464E-A52F-A1252F134E4E}"/>
    <cellStyle name="Normal 3" xfId="9" xr:uid="{C0D0AA06-4543-4449-A68E-3C2D4F924455}"/>
    <cellStyle name="Tecan.At.Excel.Attenuation" xfId="7" xr:uid="{43318C3B-C15D-4D5B-B4F9-D5434C8DE9A3}"/>
    <cellStyle name="Tecan.At.Excel.AutoGain_0" xfId="8" xr:uid="{2EEF5BC6-F54E-49A9-81B2-4A45EADF2DA6}"/>
    <cellStyle name="Tecan.At.Excel.Error" xfId="2" xr:uid="{3D42CF9D-C672-46EE-99D4-A2BD50857146}"/>
    <cellStyle name="Tecan.At.Excel.GFactorAndMeasurementBlank" xfId="6" xr:uid="{9B48AC24-6D2E-4A5E-A7E4-CFA8647C7918}"/>
    <cellStyle name="Tecan.At.Excel.GFactorBlank" xfId="4" xr:uid="{DE594D1E-1A6D-4987-8E9A-801DAA6378F8}"/>
    <cellStyle name="Tecan.At.Excel.GFactorReference" xfId="5" xr:uid="{9B980F52-6D74-491D-BE53-B7A7FF84AB2B}"/>
    <cellStyle name="Tecan.At.Excel.MeasurementBlank" xfId="3" xr:uid="{B644EB1F-5CC0-40BC-83A8-DB538C6DB4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Xenograft Telomere length</a:t>
            </a:r>
          </a:p>
        </c:rich>
      </c:tx>
      <c:layout>
        <c:manualLayout>
          <c:xMode val="edge"/>
          <c:yMode val="edge"/>
          <c:x val="0.3418716086654971"/>
          <c:y val="4.2553191489361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506714785651795"/>
          <c:y val="0.15361111111111111"/>
          <c:w val="0.79437729658792655"/>
          <c:h val="0.738989501312335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'[1]0'!$AA$253:$AA$262</c:f>
                <c:numCache>
                  <c:formatCode>General</c:formatCode>
                  <c:ptCount val="10"/>
                  <c:pt idx="0">
                    <c:v>2.4854426478610248E-2</c:v>
                  </c:pt>
                  <c:pt idx="1">
                    <c:v>0.16603031251012973</c:v>
                  </c:pt>
                  <c:pt idx="2">
                    <c:v>3.8358992814701023E-2</c:v>
                  </c:pt>
                  <c:pt idx="3">
                    <c:v>0.36052284250722022</c:v>
                  </c:pt>
                  <c:pt idx="4">
                    <c:v>2.1576809215651638E-2</c:v>
                  </c:pt>
                  <c:pt idx="5">
                    <c:v>0.80213753308492775</c:v>
                  </c:pt>
                  <c:pt idx="6">
                    <c:v>0.22406277640411942</c:v>
                  </c:pt>
                  <c:pt idx="7">
                    <c:v>0.90982471034987555</c:v>
                  </c:pt>
                  <c:pt idx="8">
                    <c:v>0.72886947242034816</c:v>
                  </c:pt>
                  <c:pt idx="9">
                    <c:v>0.36381629493824663</c:v>
                  </c:pt>
                </c:numCache>
              </c:numRef>
            </c:plus>
            <c:minus>
              <c:numRef>
                <c:f>'[1]0'!$AA$253:$AA$262</c:f>
                <c:numCache>
                  <c:formatCode>General</c:formatCode>
                  <c:ptCount val="10"/>
                  <c:pt idx="0">
                    <c:v>2.4854426478610248E-2</c:v>
                  </c:pt>
                  <c:pt idx="1">
                    <c:v>0.16603031251012973</c:v>
                  </c:pt>
                  <c:pt idx="2">
                    <c:v>3.8358992814701023E-2</c:v>
                  </c:pt>
                  <c:pt idx="3">
                    <c:v>0.36052284250722022</c:v>
                  </c:pt>
                  <c:pt idx="4">
                    <c:v>2.1576809215651638E-2</c:v>
                  </c:pt>
                  <c:pt idx="5">
                    <c:v>0.80213753308492775</c:v>
                  </c:pt>
                  <c:pt idx="6">
                    <c:v>0.22406277640411942</c:v>
                  </c:pt>
                  <c:pt idx="7">
                    <c:v>0.90982471034987555</c:v>
                  </c:pt>
                  <c:pt idx="8">
                    <c:v>0.72886947242034816</c:v>
                  </c:pt>
                  <c:pt idx="9">
                    <c:v>0.36381629493824663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'[1]0'!$Y$253:$Y$262</c:f>
              <c:strCache>
                <c:ptCount val="10"/>
                <c:pt idx="0">
                  <c:v>xHT 1</c:v>
                </c:pt>
                <c:pt idx="1">
                  <c:v>xHT 2</c:v>
                </c:pt>
                <c:pt idx="2">
                  <c:v>xHT 3</c:v>
                </c:pt>
                <c:pt idx="3">
                  <c:v>xHT 4</c:v>
                </c:pt>
                <c:pt idx="4">
                  <c:v>xHT 5</c:v>
                </c:pt>
                <c:pt idx="5">
                  <c:v>xLT 1</c:v>
                </c:pt>
                <c:pt idx="6">
                  <c:v>xLT 2</c:v>
                </c:pt>
                <c:pt idx="7">
                  <c:v>xLT 3</c:v>
                </c:pt>
                <c:pt idx="8">
                  <c:v>xLT 4</c:v>
                </c:pt>
                <c:pt idx="9">
                  <c:v>xLT 5</c:v>
                </c:pt>
              </c:strCache>
            </c:strRef>
          </c:cat>
          <c:val>
            <c:numRef>
              <c:f>'[1]0'!$Z$253:$Z$262</c:f>
              <c:numCache>
                <c:formatCode>General</c:formatCode>
                <c:ptCount val="10"/>
                <c:pt idx="0">
                  <c:v>1.3952216960817583</c:v>
                </c:pt>
                <c:pt idx="1">
                  <c:v>1.179760572034416</c:v>
                </c:pt>
                <c:pt idx="2">
                  <c:v>1</c:v>
                </c:pt>
                <c:pt idx="3">
                  <c:v>3.0794992857208445</c:v>
                </c:pt>
                <c:pt idx="4">
                  <c:v>2.6010550020083585</c:v>
                </c:pt>
                <c:pt idx="5">
                  <c:v>3.369162384379754</c:v>
                </c:pt>
                <c:pt idx="6">
                  <c:v>3.4885835324886054</c:v>
                </c:pt>
                <c:pt idx="7">
                  <c:v>4.4878864875523607</c:v>
                </c:pt>
                <c:pt idx="8">
                  <c:v>4.3358278979740952</c:v>
                </c:pt>
                <c:pt idx="9">
                  <c:v>4.7820988765350947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C-4018-8F33-D0EB02C91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762287"/>
        <c:axId val="120763951"/>
      </c:barChart>
      <c:catAx>
        <c:axId val="12076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763951"/>
        <c:crosses val="autoZero"/>
        <c:auto val="1"/>
        <c:lblAlgn val="ctr"/>
        <c:lblOffset val="100"/>
        <c:noMultiLvlLbl val="0"/>
      </c:catAx>
      <c:valAx>
        <c:axId val="12076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over shortest telomere length, xHT3</a:t>
                </a:r>
              </a:p>
              <a:p>
                <a:pPr>
                  <a:defRPr/>
                </a:pPr>
                <a:r>
                  <a:rPr lang="en-US"/>
                  <a:t> (normalised</a:t>
                </a:r>
                <a:r>
                  <a:rPr lang="en-US" baseline="0"/>
                  <a:t> to resp. 36b4)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762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Telomere length wrt cultured HT1080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'Telomere length 7B'!$F$49:$F$59</c:f>
                <c:numCache>
                  <c:formatCode>General</c:formatCode>
                  <c:ptCount val="11"/>
                  <c:pt idx="1">
                    <c:v>0.57128936225332261</c:v>
                  </c:pt>
                  <c:pt idx="2">
                    <c:v>0.27840417036816101</c:v>
                  </c:pt>
                  <c:pt idx="3">
                    <c:v>0.33694031840840655</c:v>
                  </c:pt>
                  <c:pt idx="4">
                    <c:v>0.43008899312939164</c:v>
                  </c:pt>
                  <c:pt idx="5">
                    <c:v>0.78856063319480185</c:v>
                  </c:pt>
                  <c:pt idx="6">
                    <c:v>4.4007262789936439</c:v>
                  </c:pt>
                  <c:pt idx="7">
                    <c:v>0.26327992946704359</c:v>
                  </c:pt>
                  <c:pt idx="8">
                    <c:v>5.2160664141343958</c:v>
                  </c:pt>
                  <c:pt idx="9">
                    <c:v>1.5063285050030339</c:v>
                  </c:pt>
                  <c:pt idx="10">
                    <c:v>0.13017773745672301</c:v>
                  </c:pt>
                </c:numCache>
              </c:numRef>
            </c:plus>
            <c:minus>
              <c:numRef>
                <c:f>'Telomere length 7B'!$F$49:$F$59</c:f>
                <c:numCache>
                  <c:formatCode>General</c:formatCode>
                  <c:ptCount val="11"/>
                  <c:pt idx="1">
                    <c:v>0.57128936225332261</c:v>
                  </c:pt>
                  <c:pt idx="2">
                    <c:v>0.27840417036816101</c:v>
                  </c:pt>
                  <c:pt idx="3">
                    <c:v>0.33694031840840655</c:v>
                  </c:pt>
                  <c:pt idx="4">
                    <c:v>0.43008899312939164</c:v>
                  </c:pt>
                  <c:pt idx="5">
                    <c:v>0.78856063319480185</c:v>
                  </c:pt>
                  <c:pt idx="6">
                    <c:v>4.4007262789936439</c:v>
                  </c:pt>
                  <c:pt idx="7">
                    <c:v>0.26327992946704359</c:v>
                  </c:pt>
                  <c:pt idx="8">
                    <c:v>5.2160664141343958</c:v>
                  </c:pt>
                  <c:pt idx="9">
                    <c:v>1.5063285050030339</c:v>
                  </c:pt>
                  <c:pt idx="10">
                    <c:v>0.13017773745672301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'Telomere length 7B'!$D$49:$D$59</c:f>
              <c:strCache>
                <c:ptCount val="11"/>
                <c:pt idx="0">
                  <c:v>HT1080 </c:v>
                </c:pt>
                <c:pt idx="1">
                  <c:v>xHT 1</c:v>
                </c:pt>
                <c:pt idx="2">
                  <c:v>xHT 2</c:v>
                </c:pt>
                <c:pt idx="3">
                  <c:v>xHT 3</c:v>
                </c:pt>
                <c:pt idx="4">
                  <c:v>xHT 4</c:v>
                </c:pt>
                <c:pt idx="5">
                  <c:v>xHT 5</c:v>
                </c:pt>
                <c:pt idx="6">
                  <c:v>xLT 1</c:v>
                </c:pt>
                <c:pt idx="7">
                  <c:v>xLT 2</c:v>
                </c:pt>
                <c:pt idx="8">
                  <c:v>xLT 3</c:v>
                </c:pt>
                <c:pt idx="9">
                  <c:v>xLT 4</c:v>
                </c:pt>
                <c:pt idx="10">
                  <c:v>xLT 5</c:v>
                </c:pt>
              </c:strCache>
            </c:strRef>
          </c:cat>
          <c:val>
            <c:numRef>
              <c:f>'Telomere length 7B'!$E$49:$E$59</c:f>
              <c:numCache>
                <c:formatCode>General</c:formatCode>
                <c:ptCount val="11"/>
                <c:pt idx="0">
                  <c:v>1</c:v>
                </c:pt>
                <c:pt idx="1">
                  <c:v>5.6883528314399268</c:v>
                </c:pt>
                <c:pt idx="2">
                  <c:v>4.7468890668685404</c:v>
                </c:pt>
                <c:pt idx="3">
                  <c:v>4.0710221099769406</c:v>
                </c:pt>
                <c:pt idx="4">
                  <c:v>12.415234998479866</c:v>
                </c:pt>
                <c:pt idx="5">
                  <c:v>10.581682325474784</c:v>
                </c:pt>
                <c:pt idx="6">
                  <c:v>13.986207034717575</c:v>
                </c:pt>
                <c:pt idx="7">
                  <c:v>14.126604910037496</c:v>
                </c:pt>
                <c:pt idx="8">
                  <c:v>18.576841745493535</c:v>
                </c:pt>
                <c:pt idx="9">
                  <c:v>17.405665725591902</c:v>
                </c:pt>
                <c:pt idx="10">
                  <c:v>19.345445880211599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E-4719-A413-05312D62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85551"/>
        <c:axId val="157696783"/>
      </c:barChart>
      <c:catAx>
        <c:axId val="15768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96783"/>
        <c:crosses val="autoZero"/>
        <c:auto val="1"/>
        <c:lblAlgn val="ctr"/>
        <c:lblOffset val="100"/>
        <c:noMultiLvlLbl val="0"/>
      </c:catAx>
      <c:valAx>
        <c:axId val="15769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85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387350</xdr:colOff>
      <xdr:row>47</xdr:row>
      <xdr:rowOff>127000</xdr:rowOff>
    </xdr:from>
    <xdr:to>
      <xdr:col>19</xdr:col>
      <xdr:colOff>146050</xdr:colOff>
      <xdr:row>61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77AF18-6D98-453D-95E7-7BD5E959A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257175</xdr:colOff>
      <xdr:row>60</xdr:row>
      <xdr:rowOff>79375</xdr:rowOff>
    </xdr:from>
    <xdr:to>
      <xdr:col>8</xdr:col>
      <xdr:colOff>155575</xdr:colOff>
      <xdr:row>75</xdr:row>
      <xdr:rowOff>60325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63409DC-FC06-AA37-E108-B86A5F6BF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ngu\AppData\Roaming\Microsoft\Excel\20%208%2021%20tel%20length%20of%20xenograft%20tissues_xht-xlt%20from%20J%20_%20as%20samples%20lane%20o%20-%20%20Quantification%20Cq%20Results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Run Information"/>
    </sheetNames>
    <sheetDataSet>
      <sheetData sheetId="0">
        <row r="253">
          <cell r="Y253" t="str">
            <v>xHT 1</v>
          </cell>
          <cell r="Z253">
            <v>1.3952216960817583</v>
          </cell>
          <cell r="AA253">
            <v>2.4854426478610248E-2</v>
          </cell>
        </row>
        <row r="254">
          <cell r="Y254" t="str">
            <v>xHT 2</v>
          </cell>
          <cell r="Z254">
            <v>1.179760572034416</v>
          </cell>
          <cell r="AA254">
            <v>0.16603031251012973</v>
          </cell>
        </row>
        <row r="255">
          <cell r="Y255" t="str">
            <v>xHT 3</v>
          </cell>
          <cell r="Z255">
            <v>1</v>
          </cell>
          <cell r="AA255">
            <v>3.8358992814701023E-2</v>
          </cell>
        </row>
        <row r="256">
          <cell r="Y256" t="str">
            <v>xHT 4</v>
          </cell>
          <cell r="Z256">
            <v>3.0794992857208445</v>
          </cell>
          <cell r="AA256">
            <v>0.36052284250722022</v>
          </cell>
        </row>
        <row r="257">
          <cell r="Y257" t="str">
            <v>xHT 5</v>
          </cell>
          <cell r="Z257">
            <v>2.6010550020083585</v>
          </cell>
          <cell r="AA257">
            <v>2.1576809215651638E-2</v>
          </cell>
        </row>
        <row r="258">
          <cell r="Y258" t="str">
            <v>xLT 1</v>
          </cell>
          <cell r="Z258">
            <v>3.369162384379754</v>
          </cell>
          <cell r="AA258">
            <v>0.80213753308492775</v>
          </cell>
        </row>
        <row r="259">
          <cell r="Y259" t="str">
            <v>xLT 2</v>
          </cell>
          <cell r="Z259">
            <v>3.4885835324886054</v>
          </cell>
          <cell r="AA259">
            <v>0.22406277640411942</v>
          </cell>
        </row>
        <row r="260">
          <cell r="Y260" t="str">
            <v>xLT 3</v>
          </cell>
          <cell r="Z260">
            <v>4.4878864875523607</v>
          </cell>
          <cell r="AA260">
            <v>0.90982471034987555</v>
          </cell>
        </row>
        <row r="261">
          <cell r="Y261" t="str">
            <v>xLT 4</v>
          </cell>
          <cell r="Z261">
            <v>4.3358278979740952</v>
          </cell>
          <cell r="AA261">
            <v>0.72886947242034816</v>
          </cell>
        </row>
        <row r="262">
          <cell r="Y262" t="str">
            <v>xLT 5</v>
          </cell>
          <cell r="Z262">
            <v>4.7820988765350947</v>
          </cell>
          <cell r="AA262">
            <v>0.36381629493824663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2C85-28B0-40AF-A913-B4F38BB1B261}">
  <dimension ref="A1:AD70"/>
  <sheetViews>
    <sheetView topLeftCell="L25" zoomScale="90" zoomScaleNormal="90" workbookViewId="0">
      <selection activeCell="AB32" sqref="AB32"/>
    </sheetView>
  </sheetViews>
  <sheetFormatPr defaultRowHeight="14.5" x14ac:dyDescent="0.35"/>
  <cols>
    <col min="5" max="5" width="14.54296875" bestFit="1" customWidth="1"/>
    <col min="6" max="6" width="14" bestFit="1" customWidth="1"/>
    <col min="11" max="11" width="14.54296875" bestFit="1" customWidth="1"/>
    <col min="16" max="16" width="13.7265625" bestFit="1" customWidth="1"/>
    <col min="22" max="22" width="13.7265625" bestFit="1" customWidth="1"/>
  </cols>
  <sheetData>
    <row r="1" spans="1:30" ht="30" customHeigh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5" customHeight="1" x14ac:dyDescent="0.35">
      <c r="A3" s="4"/>
      <c r="B3" s="4"/>
      <c r="C3" s="10" t="s">
        <v>62</v>
      </c>
      <c r="D3" s="11">
        <v>21.09</v>
      </c>
      <c r="E3" s="12"/>
      <c r="F3" s="11">
        <v>12.7</v>
      </c>
      <c r="G3" s="12"/>
      <c r="H3" s="10"/>
      <c r="I3" s="13"/>
      <c r="J3" s="4"/>
      <c r="K3" s="4"/>
      <c r="L3" s="4"/>
      <c r="M3" s="4"/>
      <c r="N3" s="12" t="s">
        <v>89</v>
      </c>
      <c r="O3" s="10" t="s">
        <v>90</v>
      </c>
      <c r="P3" s="11">
        <v>21.34</v>
      </c>
      <c r="Q3" s="12"/>
      <c r="R3" s="11">
        <v>10.72</v>
      </c>
      <c r="S3" s="12"/>
      <c r="T3" s="10"/>
      <c r="U3" s="13"/>
      <c r="V3" s="4"/>
      <c r="W3" s="4"/>
      <c r="X3" s="4"/>
      <c r="Y3" s="4"/>
      <c r="Z3" s="4"/>
      <c r="AA3" s="4"/>
      <c r="AB3" s="4"/>
      <c r="AC3" s="4"/>
      <c r="AD3" s="4"/>
    </row>
    <row r="4" spans="1:30" ht="15" customHeight="1" x14ac:dyDescent="0.35">
      <c r="A4" s="4"/>
      <c r="B4" s="4"/>
      <c r="C4" s="10"/>
      <c r="D4" s="11">
        <v>21.07</v>
      </c>
      <c r="E4" s="12"/>
      <c r="F4" s="11">
        <v>12.55</v>
      </c>
      <c r="G4" s="12"/>
      <c r="H4" s="10"/>
      <c r="I4" s="10"/>
      <c r="J4" s="4"/>
      <c r="K4" s="4"/>
      <c r="L4" s="4"/>
      <c r="M4" s="4"/>
      <c r="N4" s="12"/>
      <c r="O4" s="10"/>
      <c r="P4" s="11">
        <v>21.24</v>
      </c>
      <c r="Q4" s="12"/>
      <c r="R4" s="11">
        <v>10.79</v>
      </c>
      <c r="S4" s="12"/>
      <c r="T4" s="10"/>
      <c r="U4" s="10"/>
      <c r="V4" s="4"/>
      <c r="W4" s="4"/>
      <c r="X4" s="4"/>
      <c r="Y4" s="4"/>
      <c r="Z4" s="4"/>
      <c r="AA4" s="4"/>
      <c r="AB4" s="4"/>
      <c r="AC4" s="4"/>
      <c r="AD4" s="4"/>
    </row>
    <row r="5" spans="1:30" ht="15" customHeight="1" x14ac:dyDescent="0.35">
      <c r="A5" s="4"/>
      <c r="B5" s="4"/>
      <c r="C5" s="10"/>
      <c r="D5" s="11">
        <v>21.63</v>
      </c>
      <c r="E5" s="12">
        <f>AVERAGE(D3:D5)</f>
        <v>21.263333333333332</v>
      </c>
      <c r="F5" s="11">
        <v>14.01</v>
      </c>
      <c r="G5" s="12">
        <f>AVERAGE(F3:F4)</f>
        <v>12.625</v>
      </c>
      <c r="H5" s="10"/>
      <c r="I5" s="10">
        <f>G5-E5</f>
        <v>-8.6383333333333319</v>
      </c>
      <c r="J5" s="4">
        <f>2^-I5</f>
        <v>398.47166626525478</v>
      </c>
      <c r="K5" s="4">
        <f>AVERAGE(I5,I8)</f>
        <v>-8.1658333333333335</v>
      </c>
      <c r="L5" s="4"/>
      <c r="M5" s="4"/>
      <c r="N5" s="12"/>
      <c r="O5" s="10"/>
      <c r="P5" s="11">
        <v>21.77</v>
      </c>
      <c r="Q5" s="12">
        <f>AVERAGE(P3:P5)</f>
        <v>21.45</v>
      </c>
      <c r="R5" s="11">
        <v>11.23</v>
      </c>
      <c r="S5" s="12">
        <f>AVERAGE(R3:R5)</f>
        <v>10.913333333333332</v>
      </c>
      <c r="T5" s="10"/>
      <c r="U5" s="10">
        <f>S5-Q5</f>
        <v>-10.536666666666667</v>
      </c>
      <c r="V5" s="4">
        <f>2^-U5</f>
        <v>1485.4318135457549</v>
      </c>
      <c r="W5" s="4">
        <f>V5/K6</f>
        <v>4.9068716922913778</v>
      </c>
      <c r="X5" s="4"/>
      <c r="Y5" s="4"/>
      <c r="Z5" s="4"/>
      <c r="AA5" s="4"/>
      <c r="AB5" s="4"/>
      <c r="AC5" s="4"/>
      <c r="AD5" s="4"/>
    </row>
    <row r="6" spans="1:30" ht="15" customHeight="1" x14ac:dyDescent="0.35">
      <c r="A6" s="4"/>
      <c r="B6" s="4"/>
      <c r="C6" s="10" t="s">
        <v>63</v>
      </c>
      <c r="D6" s="11">
        <v>22.02</v>
      </c>
      <c r="E6" s="12"/>
      <c r="F6" s="11">
        <v>14.45</v>
      </c>
      <c r="G6" s="12"/>
      <c r="H6" s="10"/>
      <c r="I6" s="13"/>
      <c r="J6" s="4"/>
      <c r="K6" s="4">
        <f>AVERAGE(J5,J8)</f>
        <v>302.72481260908984</v>
      </c>
      <c r="L6" s="4"/>
      <c r="M6" s="4"/>
      <c r="N6" s="12"/>
      <c r="O6" s="10" t="s">
        <v>91</v>
      </c>
      <c r="P6" s="11">
        <v>22.31</v>
      </c>
      <c r="Q6" s="12"/>
      <c r="R6" s="11">
        <v>12.02</v>
      </c>
      <c r="S6" s="12"/>
      <c r="T6" s="10"/>
      <c r="U6" s="13"/>
      <c r="V6" s="4"/>
      <c r="W6" s="4"/>
      <c r="X6" s="4"/>
      <c r="Y6" s="4">
        <f>AVERAGE(W5,W8)</f>
        <v>5.4879598108744592</v>
      </c>
      <c r="Z6" s="4">
        <f>_xlfn.STDEV.P(W5,W8)</f>
        <v>0.58108811858308551</v>
      </c>
      <c r="AA6" s="4"/>
      <c r="AB6" s="4"/>
      <c r="AC6" s="4"/>
      <c r="AD6" s="4"/>
    </row>
    <row r="7" spans="1:30" ht="15" customHeight="1" x14ac:dyDescent="0.35">
      <c r="A7" s="4"/>
      <c r="B7" s="4"/>
      <c r="C7" s="10"/>
      <c r="D7" s="11">
        <v>21.98</v>
      </c>
      <c r="E7" s="12"/>
      <c r="F7" s="11">
        <v>14.37</v>
      </c>
      <c r="G7" s="12"/>
      <c r="H7" s="10"/>
      <c r="I7" s="10"/>
      <c r="J7" s="4"/>
      <c r="K7" s="4"/>
      <c r="L7" s="4"/>
      <c r="M7" s="4"/>
      <c r="N7" s="12"/>
      <c r="O7" s="10"/>
      <c r="P7" s="11">
        <v>22.33</v>
      </c>
      <c r="Q7" s="12"/>
      <c r="R7" s="11">
        <v>11.78</v>
      </c>
      <c r="S7" s="12"/>
      <c r="T7" s="10"/>
      <c r="U7" s="10"/>
      <c r="V7" s="4"/>
      <c r="W7" s="4"/>
      <c r="X7" s="4"/>
      <c r="Y7" s="4"/>
      <c r="Z7" s="4"/>
      <c r="AA7" s="4"/>
      <c r="AB7" s="4"/>
      <c r="AC7" s="4"/>
      <c r="AD7" s="4"/>
    </row>
    <row r="8" spans="1:30" ht="15" customHeight="1" x14ac:dyDescent="0.35">
      <c r="A8" s="4"/>
      <c r="B8" s="4"/>
      <c r="C8" s="10"/>
      <c r="D8" s="11">
        <v>22.31</v>
      </c>
      <c r="E8" s="12">
        <f>AVERAGE(D6:D8)</f>
        <v>22.103333333333335</v>
      </c>
      <c r="F8" s="11">
        <v>15.03</v>
      </c>
      <c r="G8" s="12">
        <f>AVERAGE(F6:F7)</f>
        <v>14.41</v>
      </c>
      <c r="H8" s="10"/>
      <c r="I8" s="10">
        <f>G8-E8</f>
        <v>-7.6933333333333351</v>
      </c>
      <c r="J8" s="4">
        <f>2^-I8</f>
        <v>206.97795895292492</v>
      </c>
      <c r="K8" s="4"/>
      <c r="L8" s="4"/>
      <c r="M8" s="4"/>
      <c r="N8" s="12"/>
      <c r="O8" s="10"/>
      <c r="P8" s="11">
        <v>23.59</v>
      </c>
      <c r="Q8" s="12">
        <f>AVERAGE(P6:P8)</f>
        <v>22.743333333333336</v>
      </c>
      <c r="R8" s="11">
        <v>13.18</v>
      </c>
      <c r="S8" s="12">
        <f>AVERAGE(R6:R7)</f>
        <v>11.899999999999999</v>
      </c>
      <c r="T8" s="10"/>
      <c r="U8" s="10">
        <f>S8-Q8</f>
        <v>-10.843333333333337</v>
      </c>
      <c r="V8" s="4">
        <f>2^-U8</f>
        <v>1837.251397160619</v>
      </c>
      <c r="W8" s="4">
        <f>V8/K6</f>
        <v>6.0690479294575415</v>
      </c>
      <c r="X8" s="4"/>
      <c r="Y8" s="4"/>
      <c r="Z8" s="4"/>
      <c r="AA8" s="4"/>
      <c r="AB8" s="4"/>
      <c r="AC8" s="4"/>
      <c r="AD8" s="4"/>
    </row>
    <row r="9" spans="1:30" ht="1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2"/>
      <c r="O9" s="12"/>
      <c r="P9" s="12"/>
      <c r="Q9" s="12"/>
      <c r="R9" s="12"/>
      <c r="S9" s="12"/>
      <c r="T9" s="12"/>
      <c r="U9" s="12"/>
      <c r="V9" s="4"/>
      <c r="W9" s="4"/>
      <c r="X9" s="4"/>
      <c r="Y9" s="4"/>
      <c r="Z9" s="4"/>
      <c r="AA9" s="4"/>
      <c r="AB9" s="4"/>
      <c r="AC9" s="4"/>
      <c r="AD9" s="4"/>
    </row>
    <row r="10" spans="1:30" ht="15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" customHeight="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" customHeight="1" x14ac:dyDescent="0.35">
      <c r="A13" s="4"/>
      <c r="B13" s="4"/>
      <c r="C13" s="4"/>
      <c r="D13" s="4"/>
      <c r="E13" s="14"/>
      <c r="F13" s="4" t="s">
        <v>65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" customHeight="1" x14ac:dyDescent="0.35">
      <c r="A14" s="4"/>
      <c r="B14" s="4"/>
      <c r="C14" s="2" t="s">
        <v>12</v>
      </c>
      <c r="D14" s="4"/>
      <c r="E14" s="4"/>
      <c r="F14" s="4"/>
      <c r="G14" s="2" t="s">
        <v>13</v>
      </c>
      <c r="H14" s="4"/>
      <c r="I14" s="4"/>
      <c r="J14" s="4"/>
      <c r="K14" s="4"/>
      <c r="L14" s="4"/>
      <c r="M14" s="4"/>
      <c r="N14" s="2" t="s">
        <v>12</v>
      </c>
      <c r="O14" s="4"/>
      <c r="P14" s="4"/>
      <c r="Q14" s="4"/>
      <c r="R14" s="2" t="s">
        <v>13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" customHeight="1" x14ac:dyDescent="0.35">
      <c r="A15" s="4"/>
      <c r="B15" s="2" t="s">
        <v>14</v>
      </c>
      <c r="C15" s="5">
        <v>10.112536854224</v>
      </c>
      <c r="D15" s="4"/>
      <c r="E15" s="4"/>
      <c r="F15" s="4"/>
      <c r="G15" s="5">
        <v>21.048107226392698</v>
      </c>
      <c r="H15" s="4"/>
      <c r="I15" s="4"/>
      <c r="J15" s="4"/>
      <c r="K15" s="4"/>
      <c r="L15" s="4"/>
      <c r="M15" s="2" t="s">
        <v>15</v>
      </c>
      <c r="N15" s="5">
        <v>10.887966948642401</v>
      </c>
      <c r="O15" s="4"/>
      <c r="P15" s="4"/>
      <c r="Q15" s="4"/>
      <c r="R15" s="5">
        <v>21.588170102583501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" customHeight="1" x14ac:dyDescent="0.35">
      <c r="A16" s="4"/>
      <c r="B16" s="4"/>
      <c r="C16" s="5">
        <v>10.134724902295</v>
      </c>
      <c r="D16" s="4"/>
      <c r="E16" s="4"/>
      <c r="F16" s="4"/>
      <c r="G16" s="5">
        <v>20.902444414604702</v>
      </c>
      <c r="H16" s="4"/>
      <c r="I16" s="4"/>
      <c r="J16" s="4"/>
      <c r="K16" s="4"/>
      <c r="L16" s="4"/>
      <c r="M16" s="4"/>
      <c r="N16" s="5">
        <v>11.0107564191274</v>
      </c>
      <c r="O16" s="4"/>
      <c r="P16" s="4"/>
      <c r="Q16" s="4"/>
      <c r="R16" s="5">
        <v>21.418449511680901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" customHeight="1" x14ac:dyDescent="0.35">
      <c r="A17" s="4"/>
      <c r="B17" s="4"/>
      <c r="C17" s="5">
        <v>9.7995987686222197</v>
      </c>
      <c r="D17" s="5">
        <f>AVERAGE(C15:C17)</f>
        <v>10.015620175047074</v>
      </c>
      <c r="E17" s="6">
        <f>D17-H17</f>
        <v>-10.88794331306576</v>
      </c>
      <c r="F17" s="6"/>
      <c r="G17" s="5">
        <v>20.760138823341101</v>
      </c>
      <c r="H17" s="5">
        <f>AVERAGE(G15:G17)</f>
        <v>20.903563488112834</v>
      </c>
      <c r="I17" s="4"/>
      <c r="J17" s="4"/>
      <c r="K17" s="4"/>
      <c r="L17" s="4"/>
      <c r="M17" s="4"/>
      <c r="N17" s="5">
        <v>10.8026621749136</v>
      </c>
      <c r="O17" s="5">
        <f>AVERAGE(N15:N17)</f>
        <v>10.900461847561132</v>
      </c>
      <c r="P17" s="7">
        <f>O17-S17</f>
        <v>-10.597179247028038</v>
      </c>
      <c r="Q17" s="4"/>
      <c r="R17" s="5">
        <v>21.486303669503101</v>
      </c>
      <c r="S17" s="5">
        <f>AVERAGE(R15:R17)</f>
        <v>21.49764109458917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" customHeight="1" x14ac:dyDescent="0.35">
      <c r="A18" s="4"/>
      <c r="B18" s="2" t="s">
        <v>16</v>
      </c>
      <c r="C18" s="5">
        <v>10.5646870268708</v>
      </c>
      <c r="D18" s="4"/>
      <c r="E18" s="8">
        <f>2^-E17</f>
        <v>1894.9490100857411</v>
      </c>
      <c r="F18" s="4">
        <f>E18/$K$6</f>
        <v>6.2596421936932494</v>
      </c>
      <c r="G18" s="5">
        <v>20.792956416662498</v>
      </c>
      <c r="H18" s="4"/>
      <c r="I18" s="4"/>
      <c r="J18" s="4">
        <f>AVERAGE(F18,Q18)</f>
        <v>5.6883528314399268</v>
      </c>
      <c r="K18" s="4">
        <f>_xlfn.STDEV.P(F18,Q18)</f>
        <v>0.57128936225332261</v>
      </c>
      <c r="L18" s="4"/>
      <c r="M18" s="2" t="s">
        <v>17</v>
      </c>
      <c r="N18" s="5">
        <v>10.9620495588605</v>
      </c>
      <c r="O18" s="4"/>
      <c r="P18" s="8">
        <f>2^-P17</f>
        <v>1549.0620798183338</v>
      </c>
      <c r="Q18" s="4">
        <f>P18/$K$6</f>
        <v>5.1170634691866042</v>
      </c>
      <c r="R18" s="5">
        <v>21.3959514886363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" customHeight="1" x14ac:dyDescent="0.35">
      <c r="A19" s="4"/>
      <c r="B19" s="4"/>
      <c r="C19" s="5">
        <v>10.323099673907</v>
      </c>
      <c r="D19" s="4"/>
      <c r="E19" s="4"/>
      <c r="F19" s="27"/>
      <c r="G19" s="5">
        <v>20.8081106859836</v>
      </c>
      <c r="H19" s="4"/>
      <c r="I19" s="4"/>
      <c r="J19" s="4"/>
      <c r="K19" s="4"/>
      <c r="L19" s="4"/>
      <c r="M19" s="4"/>
      <c r="N19" s="5">
        <v>10.844522889589101</v>
      </c>
      <c r="O19" s="4"/>
      <c r="P19" s="4"/>
      <c r="Q19" s="4"/>
      <c r="R19" s="5">
        <v>21.5461350201623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" customHeight="1" x14ac:dyDescent="0.35">
      <c r="A20" s="4"/>
      <c r="B20" s="4"/>
      <c r="C20" s="5">
        <v>10.203700315161299</v>
      </c>
      <c r="D20" s="5">
        <f>AVERAGE(C18:C20)</f>
        <v>10.363829005313034</v>
      </c>
      <c r="E20" s="6">
        <f>D20-H20</f>
        <v>-10.401648867189534</v>
      </c>
      <c r="F20" s="4"/>
      <c r="G20" s="5">
        <v>20.6953665148616</v>
      </c>
      <c r="H20" s="5">
        <f>AVERAGE(G18:G20)</f>
        <v>20.765477872502569</v>
      </c>
      <c r="I20" s="4"/>
      <c r="J20" s="4"/>
      <c r="K20" s="4"/>
      <c r="L20" s="4"/>
      <c r="M20" s="4"/>
      <c r="N20" s="5">
        <v>10.839396004220299</v>
      </c>
      <c r="O20" s="5">
        <f>AVERAGE(N18:N20)</f>
        <v>10.881989484223299</v>
      </c>
      <c r="P20" s="4">
        <f>O20-S20</f>
        <v>-10.57107090245807</v>
      </c>
      <c r="Q20" s="4"/>
      <c r="R20" s="5">
        <v>21.417094651245499</v>
      </c>
      <c r="S20" s="5">
        <f>AVERAGE(R18:R20)</f>
        <v>21.453060386681368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" customHeight="1" x14ac:dyDescent="0.35">
      <c r="A21" s="4"/>
      <c r="B21" s="2" t="s">
        <v>18</v>
      </c>
      <c r="C21" s="5">
        <v>10.6318106797629</v>
      </c>
      <c r="D21" s="4"/>
      <c r="E21" s="8">
        <f>2^-E20</f>
        <v>1352.7212529396254</v>
      </c>
      <c r="F21" s="4">
        <f>E21/$K$6</f>
        <v>4.4684848965003789</v>
      </c>
      <c r="G21" s="5">
        <v>21.093223513717799</v>
      </c>
      <c r="H21" s="4"/>
      <c r="I21" s="4"/>
      <c r="J21" s="4">
        <f>AVERAGE(F21,Q21)</f>
        <v>4.7468890668685404</v>
      </c>
      <c r="K21" s="4">
        <f>_xlfn.STDEV.P(F21,Q21)</f>
        <v>0.27840417036816101</v>
      </c>
      <c r="L21" s="4"/>
      <c r="M21" s="2" t="s">
        <v>19</v>
      </c>
      <c r="N21" s="5">
        <v>11.5635303722113</v>
      </c>
      <c r="O21" s="4"/>
      <c r="P21" s="4">
        <f>2^-P20</f>
        <v>1521.2809535482068</v>
      </c>
      <c r="Q21" s="4">
        <f>P21/$K$6</f>
        <v>5.025293237236701</v>
      </c>
      <c r="R21" s="5">
        <v>21.588735139494698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" customHeight="1" x14ac:dyDescent="0.35">
      <c r="A22" s="4"/>
      <c r="B22" s="4"/>
      <c r="C22" s="5">
        <v>10.648125232046</v>
      </c>
      <c r="D22" s="4"/>
      <c r="E22" s="4"/>
      <c r="F22" s="4"/>
      <c r="G22" s="5">
        <v>20.8704257175498</v>
      </c>
      <c r="H22" s="4"/>
      <c r="I22" s="4"/>
      <c r="J22" s="4"/>
      <c r="K22" s="4"/>
      <c r="L22" s="4"/>
      <c r="M22" s="4"/>
      <c r="N22" s="5">
        <v>11.5263112163321</v>
      </c>
      <c r="O22" s="4"/>
      <c r="P22" s="4"/>
      <c r="Q22" s="4"/>
      <c r="R22" s="5">
        <v>21.667468898917001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" customHeight="1" x14ac:dyDescent="0.35">
      <c r="A23" s="4"/>
      <c r="B23" s="4"/>
      <c r="C23" s="5">
        <v>10.559832245876001</v>
      </c>
      <c r="D23" s="5">
        <f>AVERAGE(C21:C23)</f>
        <v>10.613256052561633</v>
      </c>
      <c r="E23" s="6">
        <f>D23-H23</f>
        <v>-10.381975046225365</v>
      </c>
      <c r="F23" s="4"/>
      <c r="G23" s="5">
        <v>21.0220440650934</v>
      </c>
      <c r="H23" s="5">
        <f>AVERAGE(G21:G23)</f>
        <v>20.995231098786999</v>
      </c>
      <c r="I23" s="4"/>
      <c r="J23" s="4"/>
      <c r="K23" s="4"/>
      <c r="L23" s="4"/>
      <c r="M23" s="4"/>
      <c r="N23" s="5">
        <v>11.2018999161506</v>
      </c>
      <c r="O23" s="5">
        <f>AVERAGE(N21:N23)</f>
        <v>11.430580501564668</v>
      </c>
      <c r="P23" s="4">
        <f>O23-S23</f>
        <v>-10.142616647984097</v>
      </c>
      <c r="Q23" s="4"/>
      <c r="R23" s="5">
        <v>21.463387410234599</v>
      </c>
      <c r="S23" s="5">
        <f>AVERAGE(R21:R23)</f>
        <v>21.573197149548765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" customHeight="1" x14ac:dyDescent="0.35">
      <c r="A24" s="4"/>
      <c r="B24" s="9" t="s">
        <v>20</v>
      </c>
      <c r="C24" s="5">
        <v>9.4560715224486493</v>
      </c>
      <c r="D24" s="4"/>
      <c r="E24" s="8">
        <f>2^-E23</f>
        <v>1334.3996001208627</v>
      </c>
      <c r="F24" s="4">
        <f>E24/$K$6</f>
        <v>4.4079624283853471</v>
      </c>
      <c r="G24" s="5">
        <v>21.2359764808166</v>
      </c>
      <c r="H24" s="4"/>
      <c r="I24" s="4"/>
      <c r="J24" s="4">
        <f>AVERAGE(F24,Q24)</f>
        <v>4.0710221099769406</v>
      </c>
      <c r="K24" s="4">
        <f>_xlfn.STDEV.P(F24,Q24)</f>
        <v>0.33694031840840655</v>
      </c>
      <c r="L24" s="4"/>
      <c r="M24" s="2" t="s">
        <v>21</v>
      </c>
      <c r="N24" s="5">
        <v>10.1328063398679</v>
      </c>
      <c r="O24" s="4"/>
      <c r="P24" s="4">
        <f>2^-P23</f>
        <v>1130.399210619599</v>
      </c>
      <c r="Q24" s="4">
        <f>P24/$K$6</f>
        <v>3.734081791568534</v>
      </c>
      <c r="R24" s="5">
        <v>22.131463319444201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" customHeight="1" x14ac:dyDescent="0.35">
      <c r="A25" s="4"/>
      <c r="B25" s="4"/>
      <c r="C25" s="5">
        <v>9.5373241959887203</v>
      </c>
      <c r="D25" s="4"/>
      <c r="E25" s="4"/>
      <c r="F25" s="4"/>
      <c r="G25" s="5">
        <v>21.3555636396576</v>
      </c>
      <c r="H25" s="4"/>
      <c r="I25" s="4"/>
      <c r="J25" s="4"/>
      <c r="K25" s="4"/>
      <c r="L25" s="4"/>
      <c r="M25" s="4"/>
      <c r="N25" s="5">
        <v>10.213990806305601</v>
      </c>
      <c r="O25" s="4"/>
      <c r="P25" s="4"/>
      <c r="Q25" s="4"/>
      <c r="R25" s="5">
        <v>22.0290706235022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" customHeight="1" x14ac:dyDescent="0.35">
      <c r="A26" s="4"/>
      <c r="B26" s="4"/>
      <c r="C26" s="5">
        <v>9.3864067858127207</v>
      </c>
      <c r="D26" s="5">
        <f>AVERAGE(C24:C26)</f>
        <v>9.4599341680833628</v>
      </c>
      <c r="E26" s="6">
        <f>D26-H26</f>
        <v>-11.825038698358137</v>
      </c>
      <c r="F26" s="4"/>
      <c r="G26" s="5">
        <v>21.263378478850299</v>
      </c>
      <c r="H26" s="5">
        <f>AVERAGE(G24:G26)</f>
        <v>21.2849728664415</v>
      </c>
      <c r="I26" s="4"/>
      <c r="J26" s="4"/>
      <c r="K26" s="4"/>
      <c r="L26" s="4"/>
      <c r="M26" s="4"/>
      <c r="N26" s="5">
        <v>10.099935064525299</v>
      </c>
      <c r="O26" s="5">
        <f>AVERAGE(N24:N26)</f>
        <v>10.1489107368996</v>
      </c>
      <c r="P26" s="4">
        <f>O26-S26</f>
        <v>-11.925034493196998</v>
      </c>
      <c r="Q26" s="4"/>
      <c r="R26" s="5">
        <v>22.0613017473434</v>
      </c>
      <c r="S26" s="5">
        <f>AVERAGE(R24:R26)</f>
        <v>22.073945230096598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" customHeight="1" x14ac:dyDescent="0.35">
      <c r="A27" s="4"/>
      <c r="B27" s="2" t="s">
        <v>22</v>
      </c>
      <c r="C27" s="5">
        <v>10.112896976491101</v>
      </c>
      <c r="D27" s="4"/>
      <c r="E27" s="8">
        <f>2^-E26</f>
        <v>3628.2010785623038</v>
      </c>
      <c r="F27" s="4">
        <f>E27/$K$6</f>
        <v>11.985146005350474</v>
      </c>
      <c r="G27" s="5">
        <v>22.045241861685302</v>
      </c>
      <c r="H27" s="4"/>
      <c r="I27" s="4"/>
      <c r="J27" s="4">
        <f>AVERAGE(F27,Q27)</f>
        <v>12.415234998479866</v>
      </c>
      <c r="K27" s="4">
        <f>_xlfn.STDEV.P(F27,Q27)</f>
        <v>0.43008899312939164</v>
      </c>
      <c r="L27" s="4"/>
      <c r="M27" s="2" t="s">
        <v>23</v>
      </c>
      <c r="N27" s="5">
        <v>10.972091383454501</v>
      </c>
      <c r="O27" s="4"/>
      <c r="P27" s="4">
        <f>2^-P26</f>
        <v>3888.5982982629585</v>
      </c>
      <c r="Q27" s="4">
        <f>P27/$K$6</f>
        <v>12.845323991609257</v>
      </c>
      <c r="R27" s="5">
        <v>22.3456876930715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" customHeight="1" x14ac:dyDescent="0.35">
      <c r="A28" s="4"/>
      <c r="B28" s="4"/>
      <c r="C28" s="5">
        <v>10.279906672389201</v>
      </c>
      <c r="D28" s="4"/>
      <c r="E28" s="4"/>
      <c r="F28" s="4"/>
      <c r="G28" s="5">
        <v>21.781748000702802</v>
      </c>
      <c r="H28" s="4"/>
      <c r="I28" s="4"/>
      <c r="J28" s="4"/>
      <c r="K28" s="4"/>
      <c r="L28" s="4"/>
      <c r="M28" s="4"/>
      <c r="N28" s="5">
        <v>10.8924899237111</v>
      </c>
      <c r="O28" s="4"/>
      <c r="P28" s="4"/>
      <c r="Q28" s="4"/>
      <c r="R28" s="5">
        <v>22.487326940718599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5" customHeight="1" x14ac:dyDescent="0.35">
      <c r="A29" s="4"/>
      <c r="B29" s="4"/>
      <c r="C29" s="5">
        <v>9.8204020338903995</v>
      </c>
      <c r="D29" s="5">
        <f>AVERAGE(C27:C29)</f>
        <v>10.071068560923568</v>
      </c>
      <c r="E29" s="6">
        <f>D29-H29</f>
        <v>-11.749054296056599</v>
      </c>
      <c r="F29" s="4"/>
      <c r="G29" s="5">
        <v>21.633378708552399</v>
      </c>
      <c r="H29" s="5">
        <f>AVERAGE(G27:G29)</f>
        <v>21.820122856980166</v>
      </c>
      <c r="I29" s="4"/>
      <c r="J29" s="4"/>
      <c r="K29" s="4"/>
      <c r="L29" s="4"/>
      <c r="M29" s="4"/>
      <c r="N29" s="5">
        <v>10.718684028047999</v>
      </c>
      <c r="O29" s="5">
        <f>AVERAGE(N27:N29)</f>
        <v>10.861088445071198</v>
      </c>
      <c r="P29" s="4">
        <f>O29-S29</f>
        <v>-11.533631931223402</v>
      </c>
      <c r="Q29" s="4"/>
      <c r="R29" s="5">
        <v>22.351146495093701</v>
      </c>
      <c r="S29" s="5">
        <f>AVERAGE(R27:R29)</f>
        <v>22.3947203762946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5" customHeight="1" x14ac:dyDescent="0.35">
      <c r="A30" s="4"/>
      <c r="B30" s="9" t="s">
        <v>24</v>
      </c>
      <c r="C30" s="5">
        <v>8.3715328020047508</v>
      </c>
      <c r="D30" s="4"/>
      <c r="E30" s="8">
        <f>2^-E29</f>
        <v>3442.0546689830735</v>
      </c>
      <c r="F30" s="4">
        <f>E30/$K$6</f>
        <v>11.370242958669586</v>
      </c>
      <c r="G30" s="5">
        <v>21.0018876097351</v>
      </c>
      <c r="H30" s="4"/>
      <c r="I30" s="4"/>
      <c r="J30" s="4">
        <f>AVERAGE(F30,Q30)</f>
        <v>10.581682325474784</v>
      </c>
      <c r="K30" s="4">
        <f>_xlfn.STDEV.P(F30,Q30)</f>
        <v>0.78856063319480185</v>
      </c>
      <c r="L30" s="4"/>
      <c r="M30" s="2" t="s">
        <v>25</v>
      </c>
      <c r="N30" s="5">
        <v>10.436081070521499</v>
      </c>
      <c r="O30" s="4"/>
      <c r="P30" s="4">
        <f>2^-P29</f>
        <v>2964.6209291534701</v>
      </c>
      <c r="Q30" s="4">
        <f>P30/$K$6</f>
        <v>9.793121692279982</v>
      </c>
      <c r="R30" s="5">
        <v>21.7793647728598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5" customHeight="1" x14ac:dyDescent="0.35">
      <c r="A31" s="4"/>
      <c r="B31" s="4"/>
      <c r="C31" s="5">
        <v>8.5317217721268594</v>
      </c>
      <c r="D31" s="4"/>
      <c r="E31" s="4"/>
      <c r="F31" s="4"/>
      <c r="G31" s="5">
        <v>20.7997806079822</v>
      </c>
      <c r="H31" s="4"/>
      <c r="I31" s="4"/>
      <c r="J31" s="4"/>
      <c r="K31" s="4"/>
      <c r="L31" s="4"/>
      <c r="M31" s="4"/>
      <c r="N31" s="5">
        <v>10.2509271334077</v>
      </c>
      <c r="O31" s="4"/>
      <c r="P31" s="4"/>
      <c r="Q31" s="4"/>
      <c r="R31" s="5">
        <v>21.704673153222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5" customHeight="1" x14ac:dyDescent="0.35">
      <c r="A32" s="4"/>
      <c r="B32" s="4"/>
      <c r="C32" s="5">
        <v>8.3088565969723707</v>
      </c>
      <c r="D32" s="5">
        <f>AVERAGE(C30:C32)</f>
        <v>8.4040370570346585</v>
      </c>
      <c r="E32" s="6">
        <f>D32-H32</f>
        <v>-12.44247209230131</v>
      </c>
      <c r="F32" s="4"/>
      <c r="G32" s="5">
        <v>20.737859230290599</v>
      </c>
      <c r="H32" s="5">
        <f>AVERAGE(G30:G32)</f>
        <v>20.846509149335969</v>
      </c>
      <c r="I32" s="4"/>
      <c r="J32" s="4"/>
      <c r="K32" s="4"/>
      <c r="L32" s="4"/>
      <c r="M32" s="4"/>
      <c r="N32" s="5">
        <v>10.008110408320301</v>
      </c>
      <c r="O32" s="5">
        <f>AVERAGE(N30:N32)</f>
        <v>10.231706204083167</v>
      </c>
      <c r="P32" s="4">
        <f>O32-S32</f>
        <v>-11.502713910654833</v>
      </c>
      <c r="Q32" s="4"/>
      <c r="R32" s="5">
        <v>21.719222418132201</v>
      </c>
      <c r="S32" s="5">
        <f>AVERAGE(R30:R32)</f>
        <v>21.734420114738001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5" customHeight="1" x14ac:dyDescent="0.35">
      <c r="A33" s="4"/>
      <c r="B33" s="2" t="s">
        <v>26</v>
      </c>
      <c r="C33" s="5">
        <v>8.7109952149000094</v>
      </c>
      <c r="D33" s="4"/>
      <c r="E33" s="8">
        <f>2^-E32</f>
        <v>5566.1809418490593</v>
      </c>
      <c r="F33" s="4">
        <f>E33/$K$6</f>
        <v>18.386933313711218</v>
      </c>
      <c r="G33" s="5">
        <v>20.671429769368899</v>
      </c>
      <c r="H33" s="4"/>
      <c r="I33" s="4"/>
      <c r="J33" s="4">
        <f>AVERAGE(F33,Q33)</f>
        <v>13.986207034717575</v>
      </c>
      <c r="K33" s="4">
        <f>_xlfn.STDEV.P(F33,Q33)</f>
        <v>4.4007262789936439</v>
      </c>
      <c r="L33" s="4"/>
      <c r="M33" s="2" t="s">
        <v>27</v>
      </c>
      <c r="N33" s="5">
        <v>9.3017835548314203</v>
      </c>
      <c r="O33" s="4"/>
      <c r="P33" s="4">
        <f>2^-P32</f>
        <v>2901.7628655445642</v>
      </c>
      <c r="Q33" s="4">
        <f>P33/$K$6</f>
        <v>9.5854807557239319</v>
      </c>
      <c r="R33" s="5">
        <v>21.4867041409886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5" customHeight="1" x14ac:dyDescent="0.35">
      <c r="A34" s="4"/>
      <c r="B34" s="4"/>
      <c r="C34" s="5">
        <v>8.44757278218378</v>
      </c>
      <c r="D34" s="4"/>
      <c r="E34" s="4"/>
      <c r="F34" s="4"/>
      <c r="G34" s="5">
        <v>20.761517576001101</v>
      </c>
      <c r="H34" s="4"/>
      <c r="I34" s="4"/>
      <c r="J34" s="4"/>
      <c r="K34" s="4"/>
      <c r="L34" s="4"/>
      <c r="M34" s="4"/>
      <c r="N34" s="5">
        <v>9.2385110814461697</v>
      </c>
      <c r="O34" s="4"/>
      <c r="P34" s="4"/>
      <c r="Q34" s="4"/>
      <c r="R34" s="5">
        <v>21.478269264433901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x14ac:dyDescent="0.35">
      <c r="A35" s="4"/>
      <c r="B35" s="4"/>
      <c r="C35" s="5">
        <v>8.5044470002562793</v>
      </c>
      <c r="D35" s="5">
        <f>AVERAGE(C33:C35)</f>
        <v>8.5543383324466902</v>
      </c>
      <c r="E35" s="6">
        <f>D35-H35</f>
        <v>-12.08884626048771</v>
      </c>
      <c r="F35" s="4"/>
      <c r="G35" s="5">
        <v>20.4966064334332</v>
      </c>
      <c r="H35" s="5">
        <f>AVERAGE(G33:G35)</f>
        <v>20.6431845929344</v>
      </c>
      <c r="I35" s="4"/>
      <c r="J35" s="4"/>
      <c r="K35" s="4"/>
      <c r="L35" s="4"/>
      <c r="M35" s="4"/>
      <c r="N35" s="5">
        <v>9.6910905727270809</v>
      </c>
      <c r="O35" s="5">
        <f>AVERAGE(N33:N35)</f>
        <v>9.4104617363348897</v>
      </c>
      <c r="P35" s="4">
        <f>O35-S35</f>
        <v>-12.035064529104178</v>
      </c>
      <c r="Q35" s="4"/>
      <c r="R35" s="5">
        <v>21.3716053908947</v>
      </c>
      <c r="S35" s="5">
        <f>AVERAGE(R33:R35)</f>
        <v>21.445526265439067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x14ac:dyDescent="0.35">
      <c r="A36" s="4"/>
      <c r="B36" s="9" t="s">
        <v>28</v>
      </c>
      <c r="C36" s="5">
        <v>8.3849960170149007</v>
      </c>
      <c r="D36" s="4"/>
      <c r="E36" s="8">
        <f>2^-E35</f>
        <v>4356.1751915053947</v>
      </c>
      <c r="F36" s="4">
        <f>E36/$K$6</f>
        <v>14.389884839504539</v>
      </c>
      <c r="G36" s="5">
        <v>21.326794500189902</v>
      </c>
      <c r="H36" s="4"/>
      <c r="I36" s="4"/>
      <c r="J36" s="4">
        <f>AVERAGE(F36,Q36)</f>
        <v>14.126604910037496</v>
      </c>
      <c r="K36" s="4">
        <f>_xlfn.STDEV.P(F36,Q36)</f>
        <v>0.26327992946704359</v>
      </c>
      <c r="L36" s="4"/>
      <c r="M36" s="2" t="s">
        <v>29</v>
      </c>
      <c r="N36" s="5">
        <v>10.0692166432927</v>
      </c>
      <c r="O36" s="4"/>
      <c r="P36" s="4">
        <f>2^-P35</f>
        <v>4196.7724568821041</v>
      </c>
      <c r="Q36" s="4">
        <f>P36/$K$6</f>
        <v>13.863324980570452</v>
      </c>
      <c r="R36" s="5">
        <v>22.233087116907399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35">
      <c r="A37" s="4"/>
      <c r="B37" s="4"/>
      <c r="C37" s="5">
        <v>8.6607883380267499</v>
      </c>
      <c r="D37" s="4"/>
      <c r="E37" s="4"/>
      <c r="F37" s="4"/>
      <c r="G37" s="5">
        <v>21.391207018547099</v>
      </c>
      <c r="H37" s="4"/>
      <c r="I37" s="4"/>
      <c r="J37" s="4"/>
      <c r="K37" s="4"/>
      <c r="L37" s="4"/>
      <c r="M37" s="4"/>
      <c r="N37" s="5">
        <v>10.340287996506699</v>
      </c>
      <c r="O37" s="4"/>
      <c r="P37" s="4"/>
      <c r="Q37" s="4"/>
      <c r="R37" s="5">
        <v>22.220400470093701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x14ac:dyDescent="0.35">
      <c r="A38" s="4"/>
      <c r="B38" s="4"/>
      <c r="C38" s="5">
        <v>8.4267992724915803</v>
      </c>
      <c r="D38" s="5">
        <f>AVERAGE(C36:C38)</f>
        <v>8.4908612091777442</v>
      </c>
      <c r="E38" s="6">
        <f>D38-H38</f>
        <v>-12.814322834349053</v>
      </c>
      <c r="F38" s="4"/>
      <c r="G38" s="5">
        <v>21.197550611843401</v>
      </c>
      <c r="H38" s="5">
        <f>AVERAGE(G36:G38)</f>
        <v>21.305184043526797</v>
      </c>
      <c r="I38" s="4"/>
      <c r="J38" s="4"/>
      <c r="K38" s="4"/>
      <c r="L38" s="4"/>
      <c r="M38" s="4"/>
      <c r="N38" s="5">
        <v>10.232397294945001</v>
      </c>
      <c r="O38" s="5">
        <f>AVERAGE(N36:N38)</f>
        <v>10.213967311581468</v>
      </c>
      <c r="P38" s="4">
        <f>O38-S38</f>
        <v>-11.981794944511497</v>
      </c>
      <c r="Q38" s="4"/>
      <c r="R38" s="5">
        <v>22.133799181277801</v>
      </c>
      <c r="S38" s="5">
        <f>AVERAGE(R36:R38)</f>
        <v>22.195762256092966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5" customHeight="1" x14ac:dyDescent="0.35">
      <c r="A39" s="4"/>
      <c r="B39" s="9" t="s">
        <v>30</v>
      </c>
      <c r="C39" s="5">
        <v>8.7059667251481407</v>
      </c>
      <c r="D39" s="4"/>
      <c r="E39" s="8">
        <f>2^-E38</f>
        <v>7202.7036640486504</v>
      </c>
      <c r="F39" s="4">
        <f>E39/$K$6</f>
        <v>23.792908159627931</v>
      </c>
      <c r="G39" s="5">
        <v>20.9124029346981</v>
      </c>
      <c r="H39" s="4"/>
      <c r="I39" s="4"/>
      <c r="J39" s="4">
        <f>AVERAGE(F39,Q39)</f>
        <v>18.576841745493535</v>
      </c>
      <c r="K39" s="4">
        <f>_xlfn.STDEV.P(F39,Q39)</f>
        <v>5.2160664141343958</v>
      </c>
      <c r="L39" s="4"/>
      <c r="M39" s="2" t="s">
        <v>31</v>
      </c>
      <c r="N39" s="5">
        <v>9.4413754327499806</v>
      </c>
      <c r="O39" s="4"/>
      <c r="P39" s="4">
        <f>2^-P38</f>
        <v>4044.638208497845</v>
      </c>
      <c r="Q39" s="4">
        <f>P39/$K$6</f>
        <v>13.360775331359138</v>
      </c>
      <c r="R39" s="5">
        <v>22.0572834576733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5" customHeight="1" x14ac:dyDescent="0.35">
      <c r="A40" s="4"/>
      <c r="B40" s="4"/>
      <c r="C40" s="5">
        <v>9.0369850922984192</v>
      </c>
      <c r="D40" s="4"/>
      <c r="E40" s="4"/>
      <c r="F40" s="4"/>
      <c r="G40" s="5">
        <v>20.926840010470201</v>
      </c>
      <c r="H40" s="4"/>
      <c r="I40" s="4"/>
      <c r="J40" s="4"/>
      <c r="K40" s="4"/>
      <c r="L40" s="4"/>
      <c r="M40" s="4"/>
      <c r="N40" s="5">
        <v>9.5566899129900307</v>
      </c>
      <c r="O40" s="4"/>
      <c r="P40" s="4"/>
      <c r="Q40" s="4"/>
      <c r="R40" s="5">
        <v>22.089226018669599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5" customHeight="1" x14ac:dyDescent="0.35">
      <c r="A41" s="4"/>
      <c r="B41" s="4"/>
      <c r="C41" s="5">
        <v>8.4274215623535103</v>
      </c>
      <c r="D41" s="5">
        <f>AVERAGE(C39:C41)</f>
        <v>8.7234577932666895</v>
      </c>
      <c r="E41" s="6">
        <f>D41-H41</f>
        <v>-12.232757840686279</v>
      </c>
      <c r="F41" s="4"/>
      <c r="G41" s="5">
        <v>21.029403956690601</v>
      </c>
      <c r="H41" s="5">
        <f>AVERAGE(G39:G41)</f>
        <v>20.956215633952969</v>
      </c>
      <c r="I41" s="4"/>
      <c r="J41" s="4"/>
      <c r="K41" s="4"/>
      <c r="L41" s="4"/>
      <c r="M41" s="4"/>
      <c r="N41" s="5">
        <v>9.5284944525818407</v>
      </c>
      <c r="O41" s="5">
        <f>AVERAGE(N39:N41)</f>
        <v>9.5088532661072822</v>
      </c>
      <c r="P41" s="7">
        <f>O41-S41</f>
        <v>-12.483092714587018</v>
      </c>
      <c r="Q41" s="4"/>
      <c r="R41" s="5">
        <v>21.829328465740002</v>
      </c>
      <c r="S41" s="5">
        <f>AVERAGE(R39:R41)</f>
        <v>21.9919459806943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5" customHeight="1" x14ac:dyDescent="0.35">
      <c r="A42" s="4"/>
      <c r="B42" s="2" t="s">
        <v>32</v>
      </c>
      <c r="C42" s="5">
        <v>9.0924504002101294</v>
      </c>
      <c r="D42" s="4"/>
      <c r="E42" s="8">
        <f>2^-E41</f>
        <v>4813.1238807114923</v>
      </c>
      <c r="F42" s="4">
        <f>E42/$K$6</f>
        <v>15.899337220588867</v>
      </c>
      <c r="G42" s="5">
        <v>21.5157324030504</v>
      </c>
      <c r="H42" s="4"/>
      <c r="I42" s="4"/>
      <c r="J42" s="4">
        <f>AVERAGE(F42,Q42)</f>
        <v>17.405665725591902</v>
      </c>
      <c r="K42" s="4">
        <f>_xlfn.STDEV.P(F42,Q42)</f>
        <v>1.5063285050030339</v>
      </c>
      <c r="L42" s="4"/>
      <c r="M42" s="2" t="s">
        <v>33</v>
      </c>
      <c r="N42" s="5">
        <v>9.82473376111151</v>
      </c>
      <c r="O42" s="4"/>
      <c r="P42" s="8">
        <f>2^-P41</f>
        <v>5725.1299095210397</v>
      </c>
      <c r="Q42" s="4">
        <f>P42/$K$6</f>
        <v>18.911994230594935</v>
      </c>
      <c r="R42" s="5">
        <v>22.193413031261102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5" customHeight="1" x14ac:dyDescent="0.35">
      <c r="A43" s="4"/>
      <c r="B43" s="4"/>
      <c r="C43" s="5">
        <v>8.8765265681285399</v>
      </c>
      <c r="D43" s="4"/>
      <c r="E43" s="4"/>
      <c r="F43" s="4"/>
      <c r="G43" s="5">
        <v>21.487593245876599</v>
      </c>
      <c r="H43" s="4"/>
      <c r="I43" s="4"/>
      <c r="J43" s="4"/>
      <c r="K43" s="4"/>
      <c r="L43" s="4"/>
      <c r="M43" s="4"/>
      <c r="N43" s="5">
        <v>9.5935722344667607</v>
      </c>
      <c r="O43" s="4"/>
      <c r="P43" s="4"/>
      <c r="Q43" s="4"/>
      <c r="R43" s="5">
        <v>22.291580288925601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5" customHeight="1" x14ac:dyDescent="0.35">
      <c r="A44" s="4"/>
      <c r="B44" s="4"/>
      <c r="C44" s="5">
        <v>8.7080239000705006</v>
      </c>
      <c r="D44" s="5">
        <f>AVERAGE(C42:C44)</f>
        <v>8.8923336228030561</v>
      </c>
      <c r="E44" s="6">
        <f>D44-H44</f>
        <v>-12.525460738805178</v>
      </c>
      <c r="F44" s="4"/>
      <c r="G44" s="5">
        <v>21.250057435897698</v>
      </c>
      <c r="H44" s="5">
        <f>AVERAGE(G42:G44)</f>
        <v>21.417794361608234</v>
      </c>
      <c r="I44" s="4"/>
      <c r="J44" s="4"/>
      <c r="K44" s="4"/>
      <c r="L44" s="4"/>
      <c r="M44" s="4"/>
      <c r="N44" s="5">
        <v>9.8916758069153197</v>
      </c>
      <c r="O44" s="5">
        <f>AVERAGE(N42:N44)</f>
        <v>9.7699939341645301</v>
      </c>
      <c r="P44" s="4">
        <f>O44-S44</f>
        <v>-12.506044322952539</v>
      </c>
      <c r="Q44" s="4"/>
      <c r="R44" s="5">
        <v>22.3431214511645</v>
      </c>
      <c r="S44" s="5">
        <f>AVERAGE(R42:R44)</f>
        <v>22.276038257117069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5" customHeight="1" x14ac:dyDescent="0.35">
      <c r="A45" s="4"/>
      <c r="B45" s="4"/>
      <c r="C45" s="4"/>
      <c r="D45" s="4"/>
      <c r="E45" s="8">
        <f>2^-E44</f>
        <v>5895.7545101038077</v>
      </c>
      <c r="F45" s="4">
        <f>E45/$K$6</f>
        <v>19.475623617668322</v>
      </c>
      <c r="G45" s="4"/>
      <c r="H45" s="4"/>
      <c r="I45" s="4"/>
      <c r="J45" s="4">
        <f>AVERAGE(F45,Q45)</f>
        <v>19.345445880211599</v>
      </c>
      <c r="K45" s="4">
        <f>_xlfn.STDEV.P(F45,Q45)</f>
        <v>0.13017773745672301</v>
      </c>
      <c r="L45" s="4"/>
      <c r="M45" s="4"/>
      <c r="N45" s="4"/>
      <c r="O45" s="4"/>
      <c r="P45" s="4">
        <f>2^-P44</f>
        <v>5816.9384477488838</v>
      </c>
      <c r="Q45" s="4">
        <f>P45/$K$6</f>
        <v>19.215268142754876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5" customHeight="1" x14ac:dyDescent="0.35">
      <c r="A48" s="4"/>
      <c r="B48" s="4"/>
      <c r="C48" s="4"/>
      <c r="D48" s="4"/>
      <c r="E48" s="4"/>
      <c r="F48" s="4"/>
      <c r="G48" s="4"/>
      <c r="H48" s="2" t="s">
        <v>6</v>
      </c>
      <c r="I48" s="4">
        <v>1.179760572034416</v>
      </c>
      <c r="J48" s="4">
        <v>0.16603031251012973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5" customHeight="1" x14ac:dyDescent="0.35">
      <c r="A49" s="4"/>
      <c r="B49" s="4"/>
      <c r="C49" s="4"/>
      <c r="D49" s="1" t="s">
        <v>64</v>
      </c>
      <c r="E49" s="4">
        <v>1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5" customHeight="1" x14ac:dyDescent="0.35">
      <c r="A50" s="4"/>
      <c r="B50" s="4"/>
      <c r="C50" s="4"/>
      <c r="D50" s="2" t="s">
        <v>5</v>
      </c>
      <c r="E50" s="4">
        <v>5.6883528314399268</v>
      </c>
      <c r="F50" s="4">
        <v>0.57128936225332261</v>
      </c>
      <c r="G50" s="4"/>
      <c r="H50" s="2" t="s">
        <v>5</v>
      </c>
      <c r="I50" s="4">
        <v>1.3952216960817583</v>
      </c>
      <c r="J50" s="4">
        <v>2.4854426478610248E-2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5" customHeight="1" x14ac:dyDescent="0.35">
      <c r="A51" s="4"/>
      <c r="B51" s="4"/>
      <c r="C51" s="4"/>
      <c r="D51" s="2" t="s">
        <v>6</v>
      </c>
      <c r="E51" s="4">
        <v>4.7468890668685404</v>
      </c>
      <c r="F51" s="4">
        <v>0.27840417036816101</v>
      </c>
      <c r="G51" s="4"/>
      <c r="H51" s="2" t="s">
        <v>6</v>
      </c>
      <c r="I51" s="4">
        <v>1.179760572034416</v>
      </c>
      <c r="J51" s="4">
        <v>0.16603031251012973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x14ac:dyDescent="0.35">
      <c r="A52" s="4"/>
      <c r="B52" s="4"/>
      <c r="C52" s="4"/>
      <c r="D52" s="1" t="s">
        <v>7</v>
      </c>
      <c r="E52" s="4">
        <v>4.0710221099769406</v>
      </c>
      <c r="F52" s="4">
        <v>0.33694031840840655</v>
      </c>
      <c r="G52" s="4"/>
      <c r="H52" s="2" t="s">
        <v>7</v>
      </c>
      <c r="I52" s="4">
        <v>1</v>
      </c>
      <c r="J52" s="4">
        <v>3.8358992814701023E-2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x14ac:dyDescent="0.35">
      <c r="A53" s="4"/>
      <c r="B53" s="4"/>
      <c r="C53" s="4"/>
      <c r="D53" s="3" t="s">
        <v>0</v>
      </c>
      <c r="E53" s="4">
        <v>12.415234998479866</v>
      </c>
      <c r="F53" s="4">
        <v>0.43008899312939164</v>
      </c>
      <c r="G53" s="4"/>
      <c r="H53" s="3" t="s">
        <v>0</v>
      </c>
      <c r="I53" s="4">
        <v>3.0794992857208445</v>
      </c>
      <c r="J53" s="4">
        <v>0.36052284250722022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x14ac:dyDescent="0.35">
      <c r="A54" s="4"/>
      <c r="B54" s="4"/>
      <c r="C54" s="4"/>
      <c r="D54" s="2" t="s">
        <v>1</v>
      </c>
      <c r="E54" s="4">
        <v>10.581682325474784</v>
      </c>
      <c r="F54" s="4">
        <v>0.78856063319480185</v>
      </c>
      <c r="G54" s="4"/>
      <c r="H54" s="2" t="s">
        <v>1</v>
      </c>
      <c r="I54" s="4">
        <v>2.6010550020083585</v>
      </c>
      <c r="J54" s="4">
        <v>2.1576809215651638E-2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x14ac:dyDescent="0.35">
      <c r="A55" s="4"/>
      <c r="B55" s="4"/>
      <c r="C55" s="4"/>
      <c r="D55" s="3" t="s">
        <v>8</v>
      </c>
      <c r="E55" s="4">
        <v>13.986207034717575</v>
      </c>
      <c r="F55" s="4">
        <v>4.4007262789936439</v>
      </c>
      <c r="G55" s="4"/>
      <c r="H55" s="3" t="s">
        <v>8</v>
      </c>
      <c r="I55" s="4">
        <v>3.369162384379754</v>
      </c>
      <c r="J55" s="4">
        <v>0.80213753308492775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35">
      <c r="A56" s="4"/>
      <c r="B56" s="4"/>
      <c r="C56" s="4"/>
      <c r="D56" s="2" t="s">
        <v>9</v>
      </c>
      <c r="E56" s="4">
        <v>14.126604910037496</v>
      </c>
      <c r="F56" s="4">
        <v>0.26327992946704359</v>
      </c>
      <c r="G56" s="4"/>
      <c r="H56" s="2" t="s">
        <v>9</v>
      </c>
      <c r="I56" s="4">
        <v>3.4885835324886054</v>
      </c>
      <c r="J56" s="4">
        <v>0.22406277640411942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x14ac:dyDescent="0.35">
      <c r="A57" s="4"/>
      <c r="B57" s="4"/>
      <c r="C57" s="4"/>
      <c r="D57" s="3" t="s">
        <v>10</v>
      </c>
      <c r="E57" s="4">
        <v>18.576841745493535</v>
      </c>
      <c r="F57" s="4">
        <v>5.2160664141343958</v>
      </c>
      <c r="G57" s="4"/>
      <c r="H57" s="3" t="s">
        <v>10</v>
      </c>
      <c r="I57" s="4">
        <v>4.4878864875523607</v>
      </c>
      <c r="J57" s="4">
        <v>0.90982471034987555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x14ac:dyDescent="0.35">
      <c r="A58" s="4"/>
      <c r="B58" s="4"/>
      <c r="C58" s="4"/>
      <c r="D58" s="3" t="s">
        <v>2</v>
      </c>
      <c r="E58" s="4">
        <v>17.405665725591902</v>
      </c>
      <c r="F58" s="4">
        <v>1.5063285050030339</v>
      </c>
      <c r="G58" s="4"/>
      <c r="H58" s="3" t="s">
        <v>2</v>
      </c>
      <c r="I58" s="4">
        <v>4.3358278979740952</v>
      </c>
      <c r="J58" s="4">
        <v>0.72886947242034816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35">
      <c r="A59" s="4"/>
      <c r="B59" s="4"/>
      <c r="C59" s="4"/>
      <c r="D59" s="2" t="s">
        <v>3</v>
      </c>
      <c r="E59" s="4">
        <v>19.345445880211599</v>
      </c>
      <c r="F59" s="4">
        <v>0.13017773745672301</v>
      </c>
      <c r="G59" s="4"/>
      <c r="H59" s="2" t="s">
        <v>3</v>
      </c>
      <c r="I59" s="4">
        <v>4.7820988765350947</v>
      </c>
      <c r="J59" s="4">
        <v>0.36381629493824663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D509B-E7B4-49AC-A9E7-B1905233B6A4}">
  <dimension ref="A2:AB33"/>
  <sheetViews>
    <sheetView zoomScale="69" zoomScaleNormal="69" workbookViewId="0">
      <selection activeCell="W7" sqref="W7"/>
    </sheetView>
  </sheetViews>
  <sheetFormatPr defaultRowHeight="14.5" x14ac:dyDescent="0.35"/>
  <sheetData>
    <row r="2" spans="1:28" x14ac:dyDescent="0.35">
      <c r="C2" t="s">
        <v>76</v>
      </c>
      <c r="E2" t="s">
        <v>77</v>
      </c>
      <c r="G2" t="s">
        <v>78</v>
      </c>
    </row>
    <row r="3" spans="1:28" x14ac:dyDescent="0.35">
      <c r="K3" t="s">
        <v>77</v>
      </c>
      <c r="M3" t="s">
        <v>78</v>
      </c>
      <c r="Q3" t="s">
        <v>77</v>
      </c>
      <c r="R3" t="s">
        <v>78</v>
      </c>
    </row>
    <row r="4" spans="1:28" x14ac:dyDescent="0.35">
      <c r="A4" s="31" t="s">
        <v>4</v>
      </c>
      <c r="B4" t="s">
        <v>79</v>
      </c>
      <c r="C4">
        <v>14.646672569085393</v>
      </c>
      <c r="D4">
        <f>AVERAGE(C4:C6)</f>
        <v>14.91181702001797</v>
      </c>
      <c r="E4">
        <v>27.502092837749789</v>
      </c>
      <c r="F4">
        <f>AVERAGE(E4:E6)</f>
        <v>27.174823009959805</v>
      </c>
      <c r="G4">
        <v>22.50078392158338</v>
      </c>
      <c r="H4">
        <f>AVERAGE(G4:G6)</f>
        <v>22.643654669911147</v>
      </c>
      <c r="J4">
        <f>2^-(F4-$D4)</f>
        <v>2.034545281146994E-4</v>
      </c>
      <c r="K4">
        <f>J4/J$4</f>
        <v>1</v>
      </c>
      <c r="L4">
        <f>2^-(H4-$D4)</f>
        <v>4.7041909901114889E-3</v>
      </c>
      <c r="M4">
        <f>L4/L$4</f>
        <v>1</v>
      </c>
      <c r="Q4">
        <v>1</v>
      </c>
      <c r="R4">
        <v>1</v>
      </c>
    </row>
    <row r="5" spans="1:28" x14ac:dyDescent="0.35">
      <c r="C5">
        <v>14.89763864923774</v>
      </c>
      <c r="E5">
        <v>27.278915628383846</v>
      </c>
      <c r="G5">
        <v>22.550938102320661</v>
      </c>
      <c r="Q5">
        <v>0.89017295187948853</v>
      </c>
      <c r="R5">
        <v>0.81522325252360617</v>
      </c>
    </row>
    <row r="6" spans="1:28" x14ac:dyDescent="0.35">
      <c r="C6">
        <v>15.191139841730783</v>
      </c>
      <c r="E6">
        <v>26.743460563745771</v>
      </c>
      <c r="G6">
        <v>22.879241985829399</v>
      </c>
      <c r="Q6">
        <v>0.83454019270856794</v>
      </c>
      <c r="R6">
        <v>0.48641233290564234</v>
      </c>
    </row>
    <row r="7" spans="1:28" x14ac:dyDescent="0.35">
      <c r="B7" t="s">
        <v>80</v>
      </c>
      <c r="C7">
        <v>15.301804281873949</v>
      </c>
      <c r="D7">
        <f>AVERAGE(C7:C9)</f>
        <v>15.008955782057891</v>
      </c>
      <c r="E7">
        <v>27.907735740963606</v>
      </c>
      <c r="F7">
        <f>AVERAGE(E7:E9)</f>
        <v>27.439804202068789</v>
      </c>
      <c r="G7">
        <v>23.182093091539645</v>
      </c>
      <c r="H7">
        <f>AVERAGE(G7:G9)</f>
        <v>23.035526324915086</v>
      </c>
      <c r="J7">
        <f>2^-(F7-$D7)</f>
        <v>1.8110971786511036E-4</v>
      </c>
      <c r="K7">
        <f>J7/J$4</f>
        <v>0.89017295187948853</v>
      </c>
      <c r="L7">
        <f>2^-(H7-$D7)</f>
        <v>3.8349658794509314E-3</v>
      </c>
      <c r="M7">
        <f>L7/L$4</f>
        <v>0.81522325252360617</v>
      </c>
      <c r="Q7">
        <v>0.25564943937216195</v>
      </c>
      <c r="R7">
        <v>0.32866542609346222</v>
      </c>
    </row>
    <row r="8" spans="1:28" x14ac:dyDescent="0.35">
      <c r="C8">
        <v>14.78643178653409</v>
      </c>
      <c r="E8">
        <v>27.251030141729331</v>
      </c>
      <c r="G8">
        <v>23.183013598547539</v>
      </c>
      <c r="Q8">
        <v>1.0233673293253176</v>
      </c>
      <c r="R8">
        <v>1.2448119807963207</v>
      </c>
    </row>
    <row r="9" spans="1:28" x14ac:dyDescent="0.35">
      <c r="C9">
        <v>14.938631277765639</v>
      </c>
      <c r="E9">
        <v>27.160646723513434</v>
      </c>
      <c r="G9">
        <v>22.741472284658069</v>
      </c>
      <c r="Q9">
        <v>9.5559538870599372</v>
      </c>
      <c r="R9">
        <v>1.7823548775670699</v>
      </c>
    </row>
    <row r="10" spans="1:28" x14ac:dyDescent="0.35">
      <c r="B10" t="s">
        <v>81</v>
      </c>
      <c r="C10">
        <v>15.273357201992006</v>
      </c>
      <c r="D10">
        <f>AVERAGE(C10:C12)</f>
        <v>14.972446572377494</v>
      </c>
      <c r="E10">
        <v>27.568655385672553</v>
      </c>
      <c r="F10">
        <f>AVERAGE(E10:E12)</f>
        <v>27.496399123586503</v>
      </c>
      <c r="G10">
        <v>24.095991985947229</v>
      </c>
      <c r="H10">
        <f>AVERAGE(G10:G12)</f>
        <v>23.74403250861452</v>
      </c>
      <c r="J10">
        <f>2^-(F10-$D10)</f>
        <v>1.69790981100272E-4</v>
      </c>
      <c r="K10">
        <f>J10/J$4</f>
        <v>0.83454019270856794</v>
      </c>
      <c r="L10">
        <f>2^-(H10-$D10)</f>
        <v>2.2881765139338328E-3</v>
      </c>
      <c r="M10">
        <f>L10/L$4</f>
        <v>0.48641233290564234</v>
      </c>
      <c r="Q10">
        <v>4.054058289462394</v>
      </c>
      <c r="R10">
        <v>2.2702368262578658</v>
      </c>
    </row>
    <row r="11" spans="1:28" x14ac:dyDescent="0.35">
      <c r="C11">
        <v>15.02070195737884</v>
      </c>
      <c r="E11">
        <v>27.68973917272082</v>
      </c>
      <c r="G11">
        <v>23.865458573671479</v>
      </c>
      <c r="Q11">
        <v>17.46812629276377</v>
      </c>
      <c r="R11">
        <v>1.6563038661902638</v>
      </c>
    </row>
    <row r="12" spans="1:28" x14ac:dyDescent="0.35">
      <c r="C12">
        <v>14.623280557761637</v>
      </c>
      <c r="E12">
        <v>27.230802812366139</v>
      </c>
      <c r="G12">
        <v>23.270646966224849</v>
      </c>
      <c r="Q12">
        <v>7.5679432210398003</v>
      </c>
      <c r="R12">
        <v>3.3667285697767335</v>
      </c>
    </row>
    <row r="13" spans="1:28" x14ac:dyDescent="0.35">
      <c r="B13" t="s">
        <v>82</v>
      </c>
      <c r="C13">
        <v>15.180420771620604</v>
      </c>
      <c r="D13">
        <f>AVERAGE(C13:C15)</f>
        <v>15.346724187739985</v>
      </c>
      <c r="E13">
        <v>29.574468467036272</v>
      </c>
      <c r="F13">
        <f>AVERAGE(E13:E15)</f>
        <v>29.577491410306848</v>
      </c>
      <c r="G13">
        <v>24.994628445238249</v>
      </c>
      <c r="H13">
        <f>AVERAGE(G13:G15)</f>
        <v>24.683870232192817</v>
      </c>
      <c r="J13">
        <f>2^-(F13-$D13)</f>
        <v>5.201303605025066E-5</v>
      </c>
      <c r="K13">
        <f>J13/J$4</f>
        <v>0.25564943937216195</v>
      </c>
      <c r="L13">
        <f>2^-(H13-$D13)</f>
        <v>1.5461049361900185E-3</v>
      </c>
      <c r="M13">
        <f>L13/L$4</f>
        <v>0.32866542609346222</v>
      </c>
      <c r="Q13">
        <v>3.2354407733536839</v>
      </c>
      <c r="R13">
        <v>1.8140311740830313</v>
      </c>
    </row>
    <row r="14" spans="1:28" x14ac:dyDescent="0.35">
      <c r="C14">
        <v>15.330204840633874</v>
      </c>
      <c r="E14">
        <v>29.55987190059038</v>
      </c>
      <c r="G14">
        <v>24.446614044807507</v>
      </c>
    </row>
    <row r="15" spans="1:28" x14ac:dyDescent="0.35">
      <c r="C15">
        <v>15.529546950965472</v>
      </c>
      <c r="E15">
        <v>29.598133863293899</v>
      </c>
      <c r="G15">
        <v>24.610368206532691</v>
      </c>
      <c r="S15" t="s">
        <v>4</v>
      </c>
      <c r="X15" t="s">
        <v>83</v>
      </c>
    </row>
    <row r="16" spans="1:28" x14ac:dyDescent="0.35">
      <c r="B16" t="s">
        <v>84</v>
      </c>
      <c r="C16">
        <v>15.133022453478286</v>
      </c>
      <c r="D16">
        <f>AVERAGE(C16:C18)</f>
        <v>15.05283121616619</v>
      </c>
      <c r="E16">
        <v>27.312046405283649</v>
      </c>
      <c r="F16">
        <f>AVERAGE(E16:E18)</f>
        <v>27.28251312449002</v>
      </c>
      <c r="G16">
        <v>22.3824017827747</v>
      </c>
      <c r="H16">
        <f>AVERAGE(G16:G18)</f>
        <v>22.468741015217532</v>
      </c>
      <c r="J16">
        <f>2^-(F16-$D16)</f>
        <v>2.0820871707588268E-4</v>
      </c>
      <c r="K16">
        <f>J16/J$4</f>
        <v>1.0233673293253176</v>
      </c>
      <c r="L16">
        <f>2^-(H16-$D16)</f>
        <v>5.8558333044448872E-3</v>
      </c>
      <c r="M16">
        <f>L16/L$4</f>
        <v>1.2448119807963207</v>
      </c>
      <c r="S16" t="s">
        <v>79</v>
      </c>
      <c r="T16" t="s">
        <v>80</v>
      </c>
      <c r="U16" t="s">
        <v>81</v>
      </c>
      <c r="V16" t="s">
        <v>82</v>
      </c>
      <c r="W16" t="s">
        <v>84</v>
      </c>
      <c r="X16" t="s">
        <v>79</v>
      </c>
      <c r="Y16" t="s">
        <v>80</v>
      </c>
      <c r="Z16" t="s">
        <v>81</v>
      </c>
      <c r="AA16" t="s">
        <v>82</v>
      </c>
      <c r="AB16" t="s">
        <v>84</v>
      </c>
    </row>
    <row r="17" spans="1:28" x14ac:dyDescent="0.35">
      <c r="C17">
        <v>14.66494057455958</v>
      </c>
      <c r="E17">
        <v>26.65922444150813</v>
      </c>
      <c r="G17">
        <v>22.965382045929399</v>
      </c>
      <c r="R17" t="s">
        <v>77</v>
      </c>
      <c r="S17">
        <v>1</v>
      </c>
      <c r="T17">
        <v>0.89017295187948853</v>
      </c>
      <c r="U17">
        <v>0.83454019270856794</v>
      </c>
      <c r="V17">
        <v>0.25564943937216195</v>
      </c>
      <c r="W17">
        <v>1.0233673293253176</v>
      </c>
      <c r="X17">
        <v>9.5559538870599372</v>
      </c>
      <c r="Y17">
        <v>4.054058289462394</v>
      </c>
      <c r="Z17">
        <v>17.46812629276377</v>
      </c>
      <c r="AA17">
        <v>7.5679432210398003</v>
      </c>
      <c r="AB17">
        <v>3.2354407733536839</v>
      </c>
    </row>
    <row r="18" spans="1:28" x14ac:dyDescent="0.35">
      <c r="C18">
        <v>15.360530620460702</v>
      </c>
      <c r="E18">
        <v>27.876268526678267</v>
      </c>
      <c r="G18">
        <v>22.0584392169485</v>
      </c>
      <c r="R18" t="s">
        <v>78</v>
      </c>
      <c r="S18">
        <v>1</v>
      </c>
      <c r="T18">
        <v>0.81522325252360617</v>
      </c>
      <c r="U18">
        <v>0.48641233290564234</v>
      </c>
      <c r="V18">
        <v>0.32866542609346222</v>
      </c>
      <c r="W18">
        <v>1.2448119807963207</v>
      </c>
      <c r="X18">
        <v>1.7823548775670699</v>
      </c>
      <c r="Y18">
        <v>2.2702368262578658</v>
      </c>
      <c r="Z18">
        <v>1.6563038661902638</v>
      </c>
      <c r="AA18">
        <v>3.3667285697767335</v>
      </c>
      <c r="AB18">
        <v>1.8140311740830313</v>
      </c>
    </row>
    <row r="19" spans="1:28" x14ac:dyDescent="0.35">
      <c r="A19" s="31" t="s">
        <v>83</v>
      </c>
      <c r="B19" t="s">
        <v>79</v>
      </c>
      <c r="C19">
        <v>16.326422053340899</v>
      </c>
      <c r="D19">
        <f>AVERAGE(C19:C21)</f>
        <v>16.700510003084535</v>
      </c>
      <c r="E19">
        <v>25.783030526225101</v>
      </c>
      <c r="F19">
        <f>AVERAGE(E19:E21)</f>
        <v>25.707116101043599</v>
      </c>
      <c r="G19">
        <v>23.163446400426398</v>
      </c>
      <c r="H19">
        <f>AVERAGE(G19:G21)</f>
        <v>23.59856303826513</v>
      </c>
      <c r="J19">
        <f>2^-(F19-$D19)</f>
        <v>1.9442020887776069E-3</v>
      </c>
      <c r="K19">
        <f>J19/J$4</f>
        <v>9.5559538870599372</v>
      </c>
      <c r="L19">
        <f>2^-(H19-$D19)</f>
        <v>8.3845377562322757E-3</v>
      </c>
      <c r="M19">
        <f>L19/L$4</f>
        <v>1.7823548775670699</v>
      </c>
    </row>
    <row r="20" spans="1:28" x14ac:dyDescent="0.35">
      <c r="C20">
        <v>16.9392150993089</v>
      </c>
      <c r="E20">
        <v>25.533338500464499</v>
      </c>
      <c r="G20">
        <v>23.517760812686468</v>
      </c>
    </row>
    <row r="21" spans="1:28" x14ac:dyDescent="0.35">
      <c r="C21">
        <v>16.835892856603799</v>
      </c>
      <c r="E21">
        <v>25.804979276441198</v>
      </c>
      <c r="G21">
        <v>24.114481901682527</v>
      </c>
    </row>
    <row r="22" spans="1:28" x14ac:dyDescent="0.35">
      <c r="B22" t="s">
        <v>80</v>
      </c>
      <c r="C22">
        <v>15.221316440869156</v>
      </c>
      <c r="D22">
        <f>AVERAGE(C22:C24)</f>
        <v>15.215501063649716</v>
      </c>
      <c r="E22">
        <v>25.397830716245998</v>
      </c>
      <c r="F22">
        <f>AVERAGE(E22:E24)</f>
        <v>25.459140221492763</v>
      </c>
      <c r="G22">
        <v>21.339804472952125</v>
      </c>
      <c r="H22">
        <f>AVERAGE(G22:G24)</f>
        <v>21.764495909310352</v>
      </c>
      <c r="J22">
        <f>2^-(F22-$D22)</f>
        <v>8.248165162320568E-4</v>
      </c>
      <c r="K22">
        <f>J22/J$4</f>
        <v>4.054058289462394</v>
      </c>
      <c r="L22">
        <f>2^-(H22-$D22)</f>
        <v>1.0679627623501555E-2</v>
      </c>
      <c r="M22">
        <f>L22/L$4</f>
        <v>2.2702368262578658</v>
      </c>
    </row>
    <row r="23" spans="1:28" x14ac:dyDescent="0.35">
      <c r="C23">
        <v>15.546615729780955</v>
      </c>
      <c r="E23">
        <v>25.929692288478901</v>
      </c>
      <c r="G23">
        <v>22.528636990247175</v>
      </c>
    </row>
    <row r="24" spans="1:28" x14ac:dyDescent="0.35">
      <c r="C24">
        <v>14.878571020299034</v>
      </c>
      <c r="E24">
        <v>25.049897659753402</v>
      </c>
      <c r="G24">
        <v>21.425046264731748</v>
      </c>
    </row>
    <row r="25" spans="1:28" x14ac:dyDescent="0.35">
      <c r="B25" t="s">
        <v>81</v>
      </c>
      <c r="C25">
        <v>14.546976670878299</v>
      </c>
      <c r="D25">
        <f>AVERAGE(C25:C27)</f>
        <v>14.554789636796938</v>
      </c>
      <c r="E25">
        <v>22.9993487381129</v>
      </c>
      <c r="F25">
        <f>AVERAGE(E25:E27)</f>
        <v>22.691142665045533</v>
      </c>
      <c r="G25">
        <v>21.543891513582999</v>
      </c>
      <c r="H25">
        <f>AVERAGE(G25:G27)</f>
        <v>21.558659912143899</v>
      </c>
      <c r="J25">
        <f>2^-(F25-$D25)</f>
        <v>3.5539693919422266E-3</v>
      </c>
      <c r="K25">
        <f>J25/J$4</f>
        <v>17.46812629276377</v>
      </c>
      <c r="L25">
        <f>2^-(H25-$D25)</f>
        <v>7.791569724219064E-3</v>
      </c>
      <c r="M25">
        <f>L25/L$4</f>
        <v>1.6563038661902638</v>
      </c>
    </row>
    <row r="26" spans="1:28" x14ac:dyDescent="0.35">
      <c r="C26">
        <v>14.66249909090881</v>
      </c>
      <c r="E26">
        <v>22.297258227654101</v>
      </c>
      <c r="G26">
        <v>21.620031793181401</v>
      </c>
    </row>
    <row r="27" spans="1:28" x14ac:dyDescent="0.35">
      <c r="C27">
        <v>14.4548931486037</v>
      </c>
      <c r="E27">
        <v>22.7768210293696</v>
      </c>
      <c r="G27">
        <v>21.5120564296673</v>
      </c>
    </row>
    <row r="28" spans="1:28" x14ac:dyDescent="0.35">
      <c r="B28" t="s">
        <v>82</v>
      </c>
      <c r="C28">
        <v>15.481311677665781</v>
      </c>
      <c r="D28">
        <f>AVERAGE(C28:C30)</f>
        <v>15.107716266195096</v>
      </c>
      <c r="E28">
        <v>24.302494589290198</v>
      </c>
      <c r="F28">
        <f>AVERAGE(E28:E30)</f>
        <v>24.450820991327433</v>
      </c>
      <c r="G28">
        <v>21.5284017221251</v>
      </c>
      <c r="H28">
        <f>AVERAGE(G28:G30)</f>
        <v>21.088206502265134</v>
      </c>
      <c r="J28">
        <f>2^-(F28-$D28)</f>
        <v>1.5397323168354908E-3</v>
      </c>
      <c r="K28">
        <f>J28/J$4</f>
        <v>7.5679432210398003</v>
      </c>
      <c r="L28">
        <f>2^-(H28-$D28)</f>
        <v>1.583773420409465E-2</v>
      </c>
      <c r="M28">
        <f>L28/L$4</f>
        <v>3.3667285697767335</v>
      </c>
    </row>
    <row r="29" spans="1:28" x14ac:dyDescent="0.35">
      <c r="C29">
        <v>15.038784161057103</v>
      </c>
      <c r="E29">
        <v>24.595538672643201</v>
      </c>
      <c r="G29">
        <v>20.57445122549808</v>
      </c>
    </row>
    <row r="30" spans="1:28" x14ac:dyDescent="0.35">
      <c r="C30">
        <v>14.8030529598624</v>
      </c>
      <c r="E30">
        <v>24.454429712048899</v>
      </c>
      <c r="G30">
        <v>21.161766559172229</v>
      </c>
    </row>
    <row r="31" spans="1:28" x14ac:dyDescent="0.35">
      <c r="B31" t="s">
        <v>84</v>
      </c>
      <c r="C31">
        <v>15.165690550437432</v>
      </c>
      <c r="D31">
        <f>AVERAGE(C31:C33)</f>
        <v>15.210751636549082</v>
      </c>
      <c r="E31">
        <v>25.2737969088268</v>
      </c>
      <c r="F31">
        <f>AVERAGE(E31:E33)</f>
        <v>25.779795358410937</v>
      </c>
      <c r="G31">
        <v>22.038707440226425</v>
      </c>
      <c r="H31">
        <f>AVERAGE(G31:G33)</f>
        <v>22.083390037682467</v>
      </c>
      <c r="J31">
        <f>2^-(F31-$D31)</f>
        <v>6.5826507578573186E-4</v>
      </c>
      <c r="K31">
        <f>J31/J$4</f>
        <v>3.2354407733536839</v>
      </c>
      <c r="L31">
        <f>2^-(H31-$D31)</f>
        <v>8.5335491049027615E-3</v>
      </c>
      <c r="M31">
        <f>L31/L$4</f>
        <v>1.8140311740830313</v>
      </c>
    </row>
    <row r="32" spans="1:28" x14ac:dyDescent="0.35">
      <c r="C32">
        <v>15.264076912347866</v>
      </c>
      <c r="E32">
        <v>25.890055257337401</v>
      </c>
      <c r="G32">
        <v>21.724392617394013</v>
      </c>
    </row>
    <row r="33" spans="3:7" x14ac:dyDescent="0.35">
      <c r="C33">
        <v>15.202487446861944</v>
      </c>
      <c r="E33">
        <v>26.175533909068601</v>
      </c>
      <c r="G33">
        <v>22.487070055426969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1EFE-99C5-47F3-8B90-9EDC46B4B06C}">
  <dimension ref="D2:AJ102"/>
  <sheetViews>
    <sheetView zoomScale="62" zoomScaleNormal="62" workbookViewId="0">
      <selection activeCell="D57" sqref="D57:AJ85"/>
    </sheetView>
  </sheetViews>
  <sheetFormatPr defaultRowHeight="15.5" x14ac:dyDescent="0.35"/>
  <cols>
    <col min="1" max="4" width="8.7265625" style="16"/>
    <col min="5" max="7" width="8.81640625" style="16" bestFit="1" customWidth="1"/>
    <col min="8" max="8" width="22.1796875" style="16" bestFit="1" customWidth="1"/>
    <col min="9" max="9" width="8.7265625" style="16"/>
    <col min="10" max="10" width="8.81640625" style="16" bestFit="1" customWidth="1"/>
    <col min="11" max="11" width="14.81640625" style="16" bestFit="1" customWidth="1"/>
    <col min="12" max="12" width="12.1796875" style="16" customWidth="1"/>
    <col min="13" max="13" width="8.7265625" style="16"/>
    <col min="14" max="14" width="8.81640625" style="16" bestFit="1" customWidth="1"/>
    <col min="15" max="15" width="13.81640625" style="16" bestFit="1" customWidth="1"/>
    <col min="16" max="16" width="16.1796875" style="16" bestFit="1" customWidth="1"/>
    <col min="17" max="17" width="8.81640625" style="16" bestFit="1" customWidth="1"/>
    <col min="18" max="18" width="8.7265625" style="16"/>
    <col min="19" max="19" width="8.7265625" style="23"/>
    <col min="20" max="21" width="8.7265625" style="16"/>
    <col min="22" max="22" width="16.08984375" style="16" customWidth="1"/>
    <col min="23" max="23" width="14.6328125" style="16" bestFit="1" customWidth="1"/>
    <col min="24" max="24" width="22.1796875" style="16" bestFit="1" customWidth="1"/>
    <col min="25" max="25" width="8.7265625" style="16"/>
    <col min="26" max="26" width="8.81640625" style="16" bestFit="1" customWidth="1"/>
    <col min="27" max="27" width="15.36328125" style="16" bestFit="1" customWidth="1"/>
    <col min="28" max="28" width="21.453125" style="16" bestFit="1" customWidth="1"/>
    <col min="29" max="29" width="8.7265625" style="16"/>
    <col min="30" max="31" width="8.81640625" style="16" bestFit="1" customWidth="1"/>
    <col min="32" max="32" width="16.1796875" style="16" bestFit="1" customWidth="1"/>
    <col min="33" max="16384" width="8.7265625" style="16"/>
  </cols>
  <sheetData>
    <row r="2" spans="4:33" x14ac:dyDescent="0.35">
      <c r="D2" s="15"/>
      <c r="E2" s="15"/>
      <c r="F2" s="18" t="s">
        <v>43</v>
      </c>
      <c r="G2" s="15"/>
      <c r="H2" s="15"/>
      <c r="I2" s="15"/>
      <c r="J2" s="18" t="s">
        <v>44</v>
      </c>
      <c r="K2" s="15"/>
      <c r="L2" s="15"/>
      <c r="M2" s="15"/>
      <c r="N2" s="15" t="s">
        <v>34</v>
      </c>
      <c r="P2" s="15"/>
      <c r="Q2" s="15"/>
      <c r="R2" s="15"/>
      <c r="S2" s="19"/>
      <c r="V2" s="18" t="s">
        <v>43</v>
      </c>
      <c r="W2" s="15"/>
      <c r="X2" s="15"/>
      <c r="Y2" s="15"/>
      <c r="Z2" s="18" t="s">
        <v>44</v>
      </c>
      <c r="AB2" s="17"/>
      <c r="AC2" s="15"/>
      <c r="AD2" s="20" t="s">
        <v>66</v>
      </c>
      <c r="AE2" s="17"/>
      <c r="AF2" s="17"/>
      <c r="AG2" s="15"/>
    </row>
    <row r="3" spans="4:33" x14ac:dyDescent="0.35">
      <c r="D3" s="18" t="s">
        <v>67</v>
      </c>
      <c r="E3" s="15"/>
      <c r="F3" s="17">
        <v>35.874504454601798</v>
      </c>
      <c r="G3" s="17"/>
      <c r="H3" s="17"/>
      <c r="J3" s="17">
        <v>30.744532800130699</v>
      </c>
      <c r="K3" s="15"/>
      <c r="M3" s="15"/>
      <c r="N3" s="24">
        <v>16.63</v>
      </c>
      <c r="O3" s="25"/>
      <c r="P3" s="15"/>
      <c r="Q3" s="15"/>
      <c r="R3" s="15"/>
      <c r="S3" s="19"/>
      <c r="T3" s="18" t="s">
        <v>55</v>
      </c>
      <c r="U3" s="15"/>
      <c r="V3" s="17">
        <v>35.319141524686302</v>
      </c>
      <c r="W3" s="17"/>
      <c r="X3" s="15"/>
      <c r="Y3" s="15"/>
      <c r="Z3" s="17">
        <v>31.192831195436199</v>
      </c>
      <c r="AA3" s="15"/>
      <c r="AB3" s="15"/>
      <c r="AC3" s="15"/>
      <c r="AD3" s="24">
        <v>15.553483489066499</v>
      </c>
      <c r="AE3" s="25">
        <v>15.785083457766049</v>
      </c>
      <c r="AF3" s="15"/>
    </row>
    <row r="4" spans="4:33" x14ac:dyDescent="0.35">
      <c r="D4" s="15"/>
      <c r="E4" s="15"/>
      <c r="F4" s="17">
        <v>35.618942735771299</v>
      </c>
      <c r="G4" s="17"/>
      <c r="H4" s="17"/>
      <c r="J4" s="17">
        <v>30.786894545186598</v>
      </c>
      <c r="K4" s="15"/>
      <c r="M4" s="15"/>
      <c r="N4" s="24">
        <v>16.579999999999998</v>
      </c>
      <c r="O4" s="26"/>
      <c r="P4" s="15"/>
      <c r="Q4" s="15"/>
      <c r="R4" s="15"/>
      <c r="S4" s="19"/>
      <c r="T4" s="15"/>
      <c r="U4" s="15"/>
      <c r="V4" s="17">
        <v>33.5910686794561</v>
      </c>
      <c r="W4" s="17"/>
      <c r="X4" s="15"/>
      <c r="Y4" s="15"/>
      <c r="Z4" s="17">
        <v>31.167256947796201</v>
      </c>
      <c r="AA4" s="15"/>
      <c r="AB4" s="15"/>
      <c r="AC4" s="15"/>
      <c r="AD4" s="24">
        <v>16.016683426465601</v>
      </c>
      <c r="AE4" s="26"/>
      <c r="AF4" s="15"/>
    </row>
    <row r="5" spans="4:33" x14ac:dyDescent="0.35">
      <c r="D5" s="15"/>
      <c r="E5" s="15"/>
      <c r="F5" s="17">
        <v>35.214851028859499</v>
      </c>
      <c r="G5" s="17">
        <f>AVERAGE(F3:F4)</f>
        <v>35.746723595186552</v>
      </c>
      <c r="H5" s="17"/>
      <c r="J5" s="17">
        <v>31.149689238490499</v>
      </c>
      <c r="K5" s="15">
        <f>AVERAGE(J3:J5)</f>
        <v>30.893705527935932</v>
      </c>
      <c r="M5" s="15"/>
      <c r="N5" s="24">
        <v>16.39</v>
      </c>
      <c r="O5" s="26">
        <v>16.533333333333331</v>
      </c>
      <c r="P5" s="15"/>
      <c r="Q5" s="15"/>
      <c r="R5" s="15"/>
      <c r="S5" s="19"/>
      <c r="T5" s="15"/>
      <c r="U5" s="15"/>
      <c r="V5" s="17">
        <v>34.1191048656204</v>
      </c>
      <c r="W5" s="17">
        <f>AVERAGE(V4:V5)</f>
        <v>33.85508677253825</v>
      </c>
      <c r="X5" s="15"/>
      <c r="Y5" s="15"/>
      <c r="Z5" s="17">
        <v>31.692758335968701</v>
      </c>
      <c r="AA5" s="15">
        <f>AVERAGE(Z3:Z5)</f>
        <v>31.350948826400369</v>
      </c>
      <c r="AB5" s="15"/>
      <c r="AC5" s="15"/>
      <c r="AD5" s="24">
        <v>14.954121219678999</v>
      </c>
      <c r="AE5" s="26"/>
      <c r="AF5" s="15"/>
    </row>
    <row r="6" spans="4:33" x14ac:dyDescent="0.35">
      <c r="D6" s="18" t="s">
        <v>68</v>
      </c>
      <c r="E6" s="15"/>
      <c r="F6" s="17">
        <v>40.585526208271197</v>
      </c>
      <c r="G6" s="17"/>
      <c r="H6" s="17"/>
      <c r="J6" s="17">
        <v>29.2950362154033</v>
      </c>
      <c r="K6" s="15"/>
      <c r="M6" s="15"/>
      <c r="N6" s="24">
        <v>16.25</v>
      </c>
      <c r="O6" s="25"/>
      <c r="P6" s="15"/>
      <c r="Q6" s="15"/>
      <c r="R6" s="15"/>
      <c r="S6" s="19"/>
      <c r="T6" s="18" t="s">
        <v>56</v>
      </c>
      <c r="U6" s="15"/>
      <c r="V6" s="17">
        <v>35.048415939053598</v>
      </c>
      <c r="W6" s="17"/>
      <c r="X6" s="15"/>
      <c r="Y6" s="15"/>
      <c r="Z6" s="17">
        <v>32.837407950560497</v>
      </c>
      <c r="AA6" s="15"/>
      <c r="AB6" s="15"/>
      <c r="AC6" s="15"/>
      <c r="AD6" s="24">
        <v>16.057420355139001</v>
      </c>
      <c r="AE6" s="25">
        <v>14.5127354444018</v>
      </c>
      <c r="AF6" s="15">
        <f>AE6-AE9</f>
        <v>-3.8113569373170488</v>
      </c>
    </row>
    <row r="7" spans="4:33" x14ac:dyDescent="0.35">
      <c r="D7" s="15"/>
      <c r="E7" s="15"/>
      <c r="F7" s="17">
        <v>35.129953408076602</v>
      </c>
      <c r="G7" s="17"/>
      <c r="H7" s="17"/>
      <c r="J7" s="17">
        <v>29.495660656987202</v>
      </c>
      <c r="K7" s="15"/>
      <c r="M7" s="15"/>
      <c r="N7" s="24">
        <v>16.2</v>
      </c>
      <c r="O7" s="26"/>
      <c r="P7" s="15"/>
      <c r="Q7" s="15"/>
      <c r="R7" s="15"/>
      <c r="S7" s="19"/>
      <c r="T7" s="15"/>
      <c r="U7" s="15"/>
      <c r="V7" s="17">
        <v>34.9456374713453</v>
      </c>
      <c r="W7" s="17"/>
      <c r="X7" s="15"/>
      <c r="Y7" s="15"/>
      <c r="Z7" s="17">
        <v>32.645130205338702</v>
      </c>
      <c r="AA7" s="15"/>
      <c r="AB7" s="15"/>
      <c r="AC7" s="15"/>
      <c r="AD7" s="24">
        <v>14.118813728317701</v>
      </c>
      <c r="AE7" s="26"/>
      <c r="AF7" s="15">
        <f>2^-AF6</f>
        <v>14.03888971312495</v>
      </c>
    </row>
    <row r="8" spans="4:33" x14ac:dyDescent="0.35">
      <c r="D8" s="15"/>
      <c r="E8" s="15"/>
      <c r="F8" s="17">
        <v>40.350999388217602</v>
      </c>
      <c r="G8" s="17">
        <f>AVERAGE(F6,F8)</f>
        <v>40.468262798244396</v>
      </c>
      <c r="H8" s="17">
        <f>G8-G11</f>
        <v>-1.7552181614081519</v>
      </c>
      <c r="J8" s="17">
        <v>29.0984162380208</v>
      </c>
      <c r="K8" s="15">
        <f>AVERAGE(J6:J8)</f>
        <v>29.296371036803766</v>
      </c>
      <c r="L8" s="16">
        <f>K8-K11</f>
        <v>-2.1006573175718692</v>
      </c>
      <c r="M8" s="15"/>
      <c r="N8" s="24">
        <v>16.96</v>
      </c>
      <c r="O8" s="26">
        <v>16.470000000000002</v>
      </c>
      <c r="P8" s="15">
        <v>-0.59999999999999398</v>
      </c>
      <c r="Q8" s="15"/>
      <c r="R8" s="15"/>
      <c r="S8" s="19"/>
      <c r="T8" s="15"/>
      <c r="U8" s="15"/>
      <c r="V8" s="17">
        <v>33.390257488893504</v>
      </c>
      <c r="W8" s="17">
        <f>AVERAGE(V6:V7)</f>
        <v>34.997026705199445</v>
      </c>
      <c r="X8" s="15">
        <f>W8-W11</f>
        <v>0.30400852545067636</v>
      </c>
      <c r="Y8" s="15"/>
      <c r="Z8" s="17">
        <v>32.145825811230097</v>
      </c>
      <c r="AA8" s="15">
        <f>AVERAGE(Z6:Z8)</f>
        <v>32.542787989043099</v>
      </c>
      <c r="AB8" s="15">
        <f>AA8-AA11</f>
        <v>-0.28779506875320493</v>
      </c>
      <c r="AC8" s="15"/>
      <c r="AD8" s="24">
        <v>14.906657160485899</v>
      </c>
      <c r="AE8" s="26"/>
      <c r="AF8" s="15"/>
    </row>
    <row r="9" spans="4:33" x14ac:dyDescent="0.35">
      <c r="D9" s="18" t="s">
        <v>69</v>
      </c>
      <c r="E9" s="15"/>
      <c r="F9" s="17">
        <v>43.064352059807298</v>
      </c>
      <c r="G9" s="17"/>
      <c r="H9" s="16">
        <f>2^-H8</f>
        <v>3.3757736235428668</v>
      </c>
      <c r="J9" s="17">
        <v>31.4677690232994</v>
      </c>
      <c r="K9" s="15"/>
      <c r="L9" s="16">
        <f>2^-L8</f>
        <v>4.289047571547834</v>
      </c>
      <c r="M9" s="15"/>
      <c r="N9" s="24">
        <v>17.190000000000001</v>
      </c>
      <c r="O9" s="25"/>
      <c r="P9" s="15">
        <v>1.515716566510392</v>
      </c>
      <c r="Q9" s="15"/>
      <c r="R9" s="15"/>
      <c r="S9" s="19"/>
      <c r="T9" s="18" t="s">
        <v>57</v>
      </c>
      <c r="U9" s="15"/>
      <c r="V9" s="17">
        <v>35.028286220430502</v>
      </c>
      <c r="W9" s="17"/>
      <c r="X9" s="15">
        <f>2^-X8</f>
        <v>0.80999868701806133</v>
      </c>
      <c r="Y9" s="15"/>
      <c r="Z9" s="17">
        <v>32.221979011960599</v>
      </c>
      <c r="AA9" s="15"/>
      <c r="AB9" s="15">
        <f>2^-AB8</f>
        <v>1.2207730925671718</v>
      </c>
      <c r="AC9" s="15"/>
      <c r="AD9" s="24">
        <v>18.601771954449799</v>
      </c>
      <c r="AE9" s="25">
        <v>18.324092381718849</v>
      </c>
      <c r="AF9" s="15"/>
    </row>
    <row r="10" spans="4:33" x14ac:dyDescent="0.35">
      <c r="D10" s="15"/>
      <c r="E10" s="15"/>
      <c r="F10" s="17">
        <v>41.382609859497798</v>
      </c>
      <c r="G10" s="17"/>
      <c r="J10" s="17">
        <v>31.370617308512699</v>
      </c>
      <c r="K10" s="15"/>
      <c r="M10" s="15"/>
      <c r="N10" s="24">
        <v>17.079999999999998</v>
      </c>
      <c r="O10" s="26"/>
      <c r="P10" s="15"/>
      <c r="Q10" s="15"/>
      <c r="R10" s="15"/>
      <c r="S10" s="19"/>
      <c r="T10" s="15"/>
      <c r="U10" s="15"/>
      <c r="V10" s="17">
        <v>34.629190692729097</v>
      </c>
      <c r="W10" s="17"/>
      <c r="X10" s="15"/>
      <c r="Y10" s="15"/>
      <c r="Z10" s="17">
        <v>33.439187103632001</v>
      </c>
      <c r="AA10" s="15"/>
      <c r="AB10" s="15"/>
      <c r="AC10" s="15"/>
      <c r="AD10" s="24">
        <v>18.046412808987899</v>
      </c>
      <c r="AE10" s="26"/>
      <c r="AF10" s="15"/>
    </row>
    <row r="11" spans="4:33" x14ac:dyDescent="0.35">
      <c r="D11" s="15"/>
      <c r="E11" s="15"/>
      <c r="F11" s="17">
        <v>33.368112725699802</v>
      </c>
      <c r="G11" s="17">
        <f>AVERAGE(F9:F10)</f>
        <v>42.223480959652548</v>
      </c>
      <c r="J11" s="17">
        <v>31.352698731314799</v>
      </c>
      <c r="K11" s="15">
        <f>AVERAGE(J9:J11)</f>
        <v>31.397028354375635</v>
      </c>
      <c r="M11" s="15"/>
      <c r="N11" s="24">
        <v>16.940000000000001</v>
      </c>
      <c r="O11" s="26">
        <v>17.069999999999997</v>
      </c>
      <c r="P11" s="15"/>
      <c r="Q11" s="15"/>
      <c r="R11" s="15"/>
      <c r="S11" s="19"/>
      <c r="T11" s="15"/>
      <c r="U11" s="15"/>
      <c r="V11" s="17">
        <v>34.421577626086702</v>
      </c>
      <c r="W11" s="17">
        <f>AVERAGE(V9:V11)</f>
        <v>34.693018179748769</v>
      </c>
      <c r="AA11" s="15">
        <f>AVERAGE(Z9:Z10)</f>
        <v>32.830583057796304</v>
      </c>
      <c r="AB11" s="15"/>
      <c r="AC11" s="15"/>
      <c r="AD11" s="24">
        <v>18.782623086038001</v>
      </c>
      <c r="AE11" s="26"/>
      <c r="AF11" s="15"/>
    </row>
    <row r="12" spans="4:33" x14ac:dyDescent="0.35">
      <c r="D12" s="18" t="s">
        <v>73</v>
      </c>
      <c r="F12" s="17">
        <v>36.126430245408002</v>
      </c>
      <c r="G12" s="17"/>
      <c r="H12" s="17"/>
      <c r="J12" s="21">
        <v>38.893893871253397</v>
      </c>
      <c r="K12" s="21"/>
      <c r="M12" s="15"/>
      <c r="N12" s="21">
        <v>12.73</v>
      </c>
      <c r="O12" s="21"/>
      <c r="Q12" s="21"/>
      <c r="R12" s="22"/>
      <c r="S12" s="19"/>
      <c r="T12" s="18" t="s">
        <v>46</v>
      </c>
      <c r="U12" s="15"/>
      <c r="V12" s="17">
        <v>30.245855800717901</v>
      </c>
      <c r="W12" s="15"/>
      <c r="X12" s="15"/>
      <c r="Y12" s="15"/>
      <c r="Z12" s="17">
        <v>31.614527392627298</v>
      </c>
      <c r="AA12" s="15"/>
      <c r="AB12" s="15"/>
      <c r="AC12" s="15"/>
      <c r="AD12" s="21">
        <v>14.881620312765801</v>
      </c>
      <c r="AE12" s="21"/>
    </row>
    <row r="13" spans="4:33" x14ac:dyDescent="0.35">
      <c r="D13" s="15"/>
      <c r="F13" s="17">
        <v>35.297561298630903</v>
      </c>
      <c r="G13" s="17"/>
      <c r="H13" s="17"/>
      <c r="J13" s="21">
        <v>38.7104814225914</v>
      </c>
      <c r="K13" s="21"/>
      <c r="M13" s="15"/>
      <c r="N13" s="21">
        <v>12.55</v>
      </c>
      <c r="O13" s="21"/>
      <c r="Q13" s="21"/>
      <c r="R13" s="22"/>
      <c r="S13" s="19"/>
      <c r="T13" s="15"/>
      <c r="U13" s="15"/>
      <c r="V13" s="17">
        <v>30.363151258685001</v>
      </c>
      <c r="W13" s="15"/>
      <c r="X13" s="15"/>
      <c r="Y13" s="15"/>
      <c r="Z13" s="17">
        <v>32.002708174731097</v>
      </c>
      <c r="AA13" s="15"/>
      <c r="AB13" s="15"/>
      <c r="AC13" s="15"/>
      <c r="AD13" s="21">
        <v>14.989205821668399</v>
      </c>
      <c r="AE13" s="21"/>
    </row>
    <row r="14" spans="4:33" x14ac:dyDescent="0.35">
      <c r="D14" s="15"/>
      <c r="F14" s="17">
        <v>34.5408578302061</v>
      </c>
      <c r="G14" s="17">
        <f>AVERAGE(F12:F13)</f>
        <v>35.711995772019449</v>
      </c>
      <c r="H14" s="17"/>
      <c r="J14" s="21">
        <v>40.122429402185098</v>
      </c>
      <c r="K14" s="21">
        <f>AVERAGE(J12:J13)</f>
        <v>38.802187646922398</v>
      </c>
      <c r="M14" s="15"/>
      <c r="N14" s="21">
        <v>12.28</v>
      </c>
      <c r="O14" s="21">
        <v>12.52</v>
      </c>
      <c r="Q14" s="21"/>
      <c r="R14" s="22"/>
      <c r="S14" s="19"/>
      <c r="T14" s="15"/>
      <c r="U14" s="15"/>
      <c r="V14" s="17">
        <v>30.0908290796011</v>
      </c>
      <c r="W14" s="15">
        <f>AVERAGE(V12:V14)</f>
        <v>30.233278713001329</v>
      </c>
      <c r="X14" s="15"/>
      <c r="Y14" s="15"/>
      <c r="Z14" s="17">
        <v>32.503232934397403</v>
      </c>
      <c r="AA14" s="15">
        <f>AVERAGE(Z12:Z14)</f>
        <v>32.040156167251929</v>
      </c>
      <c r="AB14" s="15"/>
      <c r="AC14" s="15"/>
      <c r="AD14" s="21">
        <v>14.695013859025</v>
      </c>
      <c r="AE14" s="21">
        <f>AVERAGE(AD12:AD14)</f>
        <v>14.855279997819734</v>
      </c>
      <c r="AF14" s="16">
        <f>AE14-AE17</f>
        <v>-2.2181219721728649</v>
      </c>
    </row>
    <row r="15" spans="4:33" x14ac:dyDescent="0.35">
      <c r="D15" s="18" t="s">
        <v>74</v>
      </c>
      <c r="F15" s="17">
        <v>40.820532261595297</v>
      </c>
      <c r="G15" s="17"/>
      <c r="H15" s="17"/>
      <c r="J15" s="21">
        <v>34.342066346071398</v>
      </c>
      <c r="K15" s="21"/>
      <c r="M15" s="15"/>
      <c r="N15" s="21">
        <v>16.29</v>
      </c>
      <c r="O15" s="21"/>
      <c r="Q15" s="21"/>
      <c r="R15" s="22"/>
      <c r="S15" s="19"/>
      <c r="T15" s="18" t="s">
        <v>60</v>
      </c>
      <c r="U15" s="15"/>
      <c r="V15" s="17">
        <v>29.535045179670298</v>
      </c>
      <c r="W15" s="15"/>
      <c r="X15" s="15"/>
      <c r="Y15" s="15"/>
      <c r="Z15" s="17">
        <v>31.130404921518799</v>
      </c>
      <c r="AA15" s="15"/>
      <c r="AB15" s="15"/>
      <c r="AC15" s="15"/>
      <c r="AD15" s="21">
        <v>17.158044421001499</v>
      </c>
      <c r="AE15" s="21"/>
      <c r="AF15" s="16">
        <f>2^-AF14</f>
        <v>4.6528735252091344</v>
      </c>
    </row>
    <row r="16" spans="4:33" x14ac:dyDescent="0.35">
      <c r="D16" s="15"/>
      <c r="F16" s="17">
        <v>40.611381635780504</v>
      </c>
      <c r="G16" s="17"/>
      <c r="H16" s="17"/>
      <c r="J16" s="21">
        <v>36.958836558085103</v>
      </c>
      <c r="K16" s="21"/>
      <c r="M16" s="15"/>
      <c r="N16" s="21">
        <v>16.22</v>
      </c>
      <c r="O16" s="21"/>
      <c r="P16" s="15"/>
      <c r="Q16" s="21"/>
      <c r="R16" s="22"/>
      <c r="S16" s="19"/>
      <c r="T16" s="15"/>
      <c r="U16" s="15"/>
      <c r="V16" s="17">
        <v>29.2432868314236</v>
      </c>
      <c r="W16" s="15"/>
      <c r="X16" s="15"/>
      <c r="Y16" s="15"/>
      <c r="Z16" s="17">
        <v>31.565011264839299</v>
      </c>
      <c r="AA16" s="15"/>
      <c r="AB16" s="15"/>
      <c r="AC16" s="15"/>
      <c r="AD16" s="21">
        <v>17.036738020408201</v>
      </c>
      <c r="AE16" s="21"/>
      <c r="AF16" s="15"/>
    </row>
    <row r="17" spans="4:35" x14ac:dyDescent="0.35">
      <c r="D17" s="15"/>
      <c r="F17" s="17">
        <v>45.248344997894698</v>
      </c>
      <c r="G17" s="17">
        <f>AVERAGE(F15:F16)</f>
        <v>40.715956948687904</v>
      </c>
      <c r="H17" s="17">
        <f>G17-G20</f>
        <v>-1.3697140112989956</v>
      </c>
      <c r="J17" s="21">
        <v>35.224133298451399</v>
      </c>
      <c r="K17" s="21">
        <f>AVERAGE(J16:J17)</f>
        <v>36.091484928268251</v>
      </c>
      <c r="L17" s="16">
        <f>K17-K20</f>
        <v>0.98901291624621734</v>
      </c>
      <c r="M17" s="15"/>
      <c r="N17" s="21">
        <v>16.350000000000001</v>
      </c>
      <c r="O17" s="21">
        <v>16.29</v>
      </c>
      <c r="P17" s="15">
        <v>-0.44000000000000128</v>
      </c>
      <c r="Q17" s="21"/>
      <c r="R17" s="22"/>
      <c r="S17" s="19"/>
      <c r="T17" s="15"/>
      <c r="U17" s="15"/>
      <c r="V17" s="17">
        <v>28.923038311608</v>
      </c>
      <c r="W17" s="15">
        <f>AVERAGE(V15:V17)</f>
        <v>29.233790107567298</v>
      </c>
      <c r="X17" s="15">
        <f>W17-W20</f>
        <v>-0.99352446142690098</v>
      </c>
      <c r="Y17" s="15"/>
      <c r="Z17" s="17">
        <v>31.962311765868201</v>
      </c>
      <c r="AA17" s="15">
        <f>AVERAGE(Z15:Z17)</f>
        <v>31.552575984075435</v>
      </c>
      <c r="AB17" s="15">
        <f>AA17-AA20</f>
        <v>-0.74342597535155974</v>
      </c>
      <c r="AC17" s="15"/>
      <c r="AD17" s="21">
        <v>17.0254234685681</v>
      </c>
      <c r="AE17" s="21">
        <f>AVERAGE(AD15:AD17)</f>
        <v>17.073401969992599</v>
      </c>
      <c r="AF17" s="15"/>
    </row>
    <row r="18" spans="4:35" x14ac:dyDescent="0.35">
      <c r="D18" s="18" t="s">
        <v>75</v>
      </c>
      <c r="F18" s="17">
        <v>42.389343400814198</v>
      </c>
      <c r="G18" s="17"/>
      <c r="H18" s="16">
        <f>2^-H17</f>
        <v>2.5841933400067116</v>
      </c>
      <c r="J18" s="21">
        <v>36.0899338055508</v>
      </c>
      <c r="K18" s="21"/>
      <c r="L18" s="16">
        <f>2^-L17</f>
        <v>0.50382236953409798</v>
      </c>
      <c r="M18" s="15"/>
      <c r="N18" s="21">
        <v>16.53</v>
      </c>
      <c r="O18" s="21"/>
      <c r="P18" s="16">
        <v>1.3566043274476731</v>
      </c>
      <c r="Q18" s="21"/>
      <c r="R18" s="22"/>
      <c r="S18" s="19"/>
      <c r="T18" s="18" t="s">
        <v>61</v>
      </c>
      <c r="U18" s="15"/>
      <c r="V18" s="17">
        <v>30.174489315615901</v>
      </c>
      <c r="W18" s="15"/>
      <c r="X18" s="15">
        <f>2^-X17</f>
        <v>1.991043113925907</v>
      </c>
      <c r="Y18" s="15"/>
      <c r="Z18" s="17">
        <v>32.287999633575197</v>
      </c>
      <c r="AA18" s="15"/>
      <c r="AB18" s="15">
        <f>2^-AB17</f>
        <v>1.6741467270102575</v>
      </c>
      <c r="AC18" s="15"/>
      <c r="AD18" s="21">
        <v>16.6904726675155</v>
      </c>
      <c r="AE18" s="21"/>
    </row>
    <row r="19" spans="4:35" x14ac:dyDescent="0.35">
      <c r="F19" s="17">
        <v>41.7819985191596</v>
      </c>
      <c r="G19" s="17"/>
      <c r="J19" s="21">
        <v>34.518948579072799</v>
      </c>
      <c r="K19" s="21"/>
      <c r="M19" s="15"/>
      <c r="N19" s="21">
        <v>16.66</v>
      </c>
      <c r="O19" s="21"/>
      <c r="R19" s="17"/>
      <c r="S19" s="19"/>
      <c r="T19" s="15"/>
      <c r="U19" s="15"/>
      <c r="V19" s="17">
        <v>30.269975543559202</v>
      </c>
      <c r="W19" s="15"/>
      <c r="X19" s="15"/>
      <c r="Y19" s="15"/>
      <c r="Z19" s="17">
        <v>32.457025889834398</v>
      </c>
      <c r="AA19" s="15"/>
      <c r="AB19" s="15"/>
      <c r="AC19" s="15"/>
      <c r="AD19" s="21">
        <v>16.7058414354705</v>
      </c>
      <c r="AE19" s="21"/>
    </row>
    <row r="20" spans="4:35" x14ac:dyDescent="0.35">
      <c r="D20" s="15"/>
      <c r="E20" s="15"/>
      <c r="F20" s="17">
        <v>44.089026093088698</v>
      </c>
      <c r="G20" s="17">
        <f>AVERAGE(F18:F19)</f>
        <v>42.085670959986899</v>
      </c>
      <c r="J20" s="21">
        <v>34.698533651442503</v>
      </c>
      <c r="K20" s="21">
        <f>AVERAGE(J18:J20)</f>
        <v>35.102472012022034</v>
      </c>
      <c r="L20" s="15"/>
      <c r="M20" s="15"/>
      <c r="N20" s="21">
        <v>17.010000000000002</v>
      </c>
      <c r="O20" s="21">
        <v>16.73</v>
      </c>
      <c r="R20" s="17"/>
      <c r="S20" s="19"/>
      <c r="T20" s="15"/>
      <c r="U20" s="15"/>
      <c r="V20" s="17">
        <v>30.237478847807498</v>
      </c>
      <c r="W20" s="15">
        <f>AVERAGE(V18:V20)</f>
        <v>30.227314568994199</v>
      </c>
      <c r="X20" s="15"/>
      <c r="Y20" s="15"/>
      <c r="Z20" s="17">
        <v>32.142980354871398</v>
      </c>
      <c r="AA20" s="15">
        <f>AVERAGE(Z18:Z20)</f>
        <v>32.296001959426995</v>
      </c>
      <c r="AB20" s="15"/>
      <c r="AC20" s="15"/>
      <c r="AD20" s="21">
        <v>16.550997561882799</v>
      </c>
      <c r="AE20" s="21">
        <f>AVERAGE(AD18:AD20)</f>
        <v>16.649103888289599</v>
      </c>
    </row>
    <row r="21" spans="4:35" x14ac:dyDescent="0.35">
      <c r="D21" s="18" t="s">
        <v>70</v>
      </c>
      <c r="E21" s="15"/>
      <c r="F21" s="17">
        <v>32.393852882552501</v>
      </c>
      <c r="G21" s="15"/>
      <c r="H21" s="15"/>
      <c r="I21" s="15"/>
      <c r="J21" s="17">
        <v>32.197570059233797</v>
      </c>
      <c r="K21" s="15"/>
      <c r="L21" s="15"/>
      <c r="M21" s="15"/>
      <c r="N21" s="16">
        <v>16.059999999999999</v>
      </c>
      <c r="P21" s="15"/>
      <c r="Q21" s="15"/>
      <c r="R21" s="15"/>
      <c r="S21" s="19"/>
      <c r="T21" s="18" t="s">
        <v>45</v>
      </c>
      <c r="U21" s="15"/>
      <c r="V21" s="17">
        <v>31.045805239377799</v>
      </c>
      <c r="W21" s="15"/>
      <c r="X21" s="15"/>
      <c r="Y21" s="15"/>
      <c r="Z21" s="17">
        <v>32.0368562777508</v>
      </c>
      <c r="AA21" s="15"/>
      <c r="AB21" s="15"/>
      <c r="AC21" s="15"/>
      <c r="AD21" s="24">
        <v>15.335294570690699</v>
      </c>
      <c r="AE21" s="25">
        <f>AVERAGE(AD21:AD23)</f>
        <v>14.566884019603734</v>
      </c>
      <c r="AF21" s="15"/>
      <c r="AI21" s="15"/>
    </row>
    <row r="22" spans="4:35" x14ac:dyDescent="0.35">
      <c r="D22" s="15"/>
      <c r="E22" s="15"/>
      <c r="F22" s="17">
        <v>33.009615847984399</v>
      </c>
      <c r="G22" s="15"/>
      <c r="H22" s="15"/>
      <c r="I22" s="15"/>
      <c r="J22" s="17">
        <v>31.574217828463802</v>
      </c>
      <c r="K22" s="15"/>
      <c r="N22" s="16">
        <v>16.93</v>
      </c>
      <c r="P22" s="15"/>
      <c r="Q22" s="15"/>
      <c r="R22" s="15"/>
      <c r="S22" s="19"/>
      <c r="T22" s="15"/>
      <c r="U22" s="15"/>
      <c r="V22" s="17">
        <v>28.925822933999399</v>
      </c>
      <c r="W22" s="15"/>
      <c r="X22" s="15"/>
      <c r="Y22" s="15"/>
      <c r="Z22" s="17">
        <v>31.927270016599898</v>
      </c>
      <c r="AA22" s="15"/>
      <c r="AB22" s="15"/>
      <c r="AC22" s="15"/>
      <c r="AD22" s="24">
        <v>14.0203971404203</v>
      </c>
      <c r="AE22" s="26"/>
      <c r="AF22" s="15"/>
      <c r="AG22" s="15"/>
    </row>
    <row r="23" spans="4:35" x14ac:dyDescent="0.35">
      <c r="D23" s="15"/>
      <c r="E23" s="15"/>
      <c r="F23" s="17">
        <v>33.338478460021499</v>
      </c>
      <c r="G23" s="15">
        <f>AVERAGE(F21:F23)</f>
        <v>32.913982396852795</v>
      </c>
      <c r="H23" s="15"/>
      <c r="I23" s="15"/>
      <c r="J23" s="17">
        <v>31.256385147340001</v>
      </c>
      <c r="K23" s="15">
        <f>AVERAGE(J21:J23)</f>
        <v>31.676057678345867</v>
      </c>
      <c r="N23" s="16">
        <v>16.03</v>
      </c>
      <c r="O23" s="16">
        <v>16.34</v>
      </c>
      <c r="P23" s="15">
        <f>O23-O26</f>
        <v>-0.78999999999999915</v>
      </c>
      <c r="Q23" s="15"/>
      <c r="R23" s="15"/>
      <c r="S23" s="19"/>
      <c r="T23" s="15"/>
      <c r="U23" s="15"/>
      <c r="V23" s="17">
        <v>30.744219186270001</v>
      </c>
      <c r="W23" s="15">
        <f>AVERAGE(V21:V23)</f>
        <v>30.238615786549065</v>
      </c>
      <c r="X23" s="15"/>
      <c r="Y23" s="15"/>
      <c r="Z23" s="17">
        <v>32.8477985789958</v>
      </c>
      <c r="AA23" s="15">
        <f>AVERAGE(Z21:Z23)</f>
        <v>32.270641624448835</v>
      </c>
      <c r="AB23" s="15"/>
      <c r="AC23" s="15"/>
      <c r="AD23" s="24">
        <v>14.3449603477002</v>
      </c>
      <c r="AE23" s="26"/>
      <c r="AF23" s="15"/>
      <c r="AG23" s="15"/>
    </row>
    <row r="24" spans="4:35" x14ac:dyDescent="0.35">
      <c r="D24" s="18" t="s">
        <v>71</v>
      </c>
      <c r="E24" s="15"/>
      <c r="F24" s="17">
        <v>30.487279934274198</v>
      </c>
      <c r="G24" s="15"/>
      <c r="H24" s="15"/>
      <c r="I24" s="15"/>
      <c r="J24" s="17">
        <v>35.522948009472799</v>
      </c>
      <c r="K24" s="15"/>
      <c r="N24" s="16">
        <v>17.11</v>
      </c>
      <c r="P24" s="15">
        <f>2^-P23</f>
        <v>1.7290744626157293</v>
      </c>
      <c r="Q24" s="15"/>
      <c r="R24" s="15"/>
      <c r="S24" s="19"/>
      <c r="T24" s="18" t="s">
        <v>58</v>
      </c>
      <c r="U24" s="15"/>
      <c r="V24" s="17">
        <v>30.857105572178401</v>
      </c>
      <c r="W24" s="15"/>
      <c r="X24" s="15"/>
      <c r="Y24" s="15"/>
      <c r="Z24" s="17">
        <v>31.304440566362299</v>
      </c>
      <c r="AA24" s="15"/>
      <c r="AB24" s="15"/>
      <c r="AC24" s="15"/>
      <c r="AD24" s="24">
        <v>15.1110411978483</v>
      </c>
      <c r="AE24" s="25">
        <v>15.07863911660675</v>
      </c>
      <c r="AF24" s="15">
        <f>AE24-AE27</f>
        <v>-0.83109001022368467</v>
      </c>
      <c r="AG24" s="15"/>
    </row>
    <row r="25" spans="4:35" x14ac:dyDescent="0.35">
      <c r="D25" s="15"/>
      <c r="E25" s="15"/>
      <c r="F25" s="17">
        <v>30.1963258617834</v>
      </c>
      <c r="G25" s="15"/>
      <c r="H25" s="15"/>
      <c r="I25" s="15"/>
      <c r="J25" s="17">
        <v>36.662272875712802</v>
      </c>
      <c r="K25" s="15"/>
      <c r="L25" s="15"/>
      <c r="M25" s="15"/>
      <c r="N25" s="16">
        <v>17.25</v>
      </c>
      <c r="P25" s="15"/>
      <c r="Q25" s="15"/>
      <c r="R25" s="15"/>
      <c r="S25" s="19"/>
      <c r="T25" s="15"/>
      <c r="U25" s="15"/>
      <c r="V25" s="17">
        <v>31.6079017817964</v>
      </c>
      <c r="W25" s="15"/>
      <c r="X25" s="15"/>
      <c r="Y25" s="15"/>
      <c r="Z25" s="17">
        <v>32.015832515081698</v>
      </c>
      <c r="AA25" s="15"/>
      <c r="AB25" s="15"/>
      <c r="AC25" s="15"/>
      <c r="AD25" s="24">
        <v>15.0462370353652</v>
      </c>
      <c r="AE25" s="26"/>
      <c r="AF25" s="15">
        <f>2^-AF24</f>
        <v>1.7790289778233159</v>
      </c>
      <c r="AG25" s="15"/>
    </row>
    <row r="26" spans="4:35" x14ac:dyDescent="0.35">
      <c r="D26" s="15"/>
      <c r="E26" s="15"/>
      <c r="F26" s="17">
        <v>30.709475353474801</v>
      </c>
      <c r="G26" s="15">
        <f>AVERAGE(F24:F26)</f>
        <v>30.464360383177468</v>
      </c>
      <c r="H26" s="15">
        <f>G26-G29</f>
        <v>-5.4470847770566877E-2</v>
      </c>
      <c r="I26" s="15"/>
      <c r="J26" s="17">
        <v>36.240045755982997</v>
      </c>
      <c r="K26" s="15">
        <f>AVERAGE(J24:J26)</f>
        <v>36.141755547056199</v>
      </c>
      <c r="L26" s="15">
        <f>K26-K29</f>
        <v>1.588998775522299</v>
      </c>
      <c r="M26" s="15"/>
      <c r="N26" s="16">
        <v>17.02</v>
      </c>
      <c r="O26" s="16">
        <v>17.13</v>
      </c>
      <c r="P26" s="15"/>
      <c r="Q26" s="15"/>
      <c r="R26" s="15"/>
      <c r="S26" s="19"/>
      <c r="T26" s="15"/>
      <c r="U26" s="15"/>
      <c r="V26" s="17">
        <v>31.465302048045601</v>
      </c>
      <c r="W26" s="15">
        <f>AVERAGE(V24:V26)</f>
        <v>31.310103134006798</v>
      </c>
      <c r="X26" s="15">
        <f>W26-W29</f>
        <v>1.177233330750898</v>
      </c>
      <c r="Y26" s="15"/>
      <c r="Z26" s="17">
        <v>31.337243584607801</v>
      </c>
      <c r="AA26" s="15">
        <f>AVERAGE(Z24:Z26)</f>
        <v>31.552505555350603</v>
      </c>
      <c r="AB26" s="15">
        <f>AA26-AA29</f>
        <v>-0.55585316691172793</v>
      </c>
      <c r="AC26" s="15"/>
      <c r="AD26" s="24">
        <v>16.0623020247229</v>
      </c>
      <c r="AE26" s="26"/>
      <c r="AF26" s="15"/>
      <c r="AG26" s="15"/>
    </row>
    <row r="27" spans="4:35" x14ac:dyDescent="0.35">
      <c r="D27" s="18" t="s">
        <v>72</v>
      </c>
      <c r="E27" s="15"/>
      <c r="F27" s="17">
        <v>31.199503724614701</v>
      </c>
      <c r="G27" s="15"/>
      <c r="H27" s="15">
        <f>2^-H26</f>
        <v>1.0384781400344256</v>
      </c>
      <c r="I27" s="15"/>
      <c r="J27" s="17">
        <v>35.659249992830901</v>
      </c>
      <c r="K27" s="15"/>
      <c r="L27" s="15">
        <f>2^-L26</f>
        <v>0.33240205916931836</v>
      </c>
      <c r="M27" s="15"/>
      <c r="N27" s="16">
        <v>14.26</v>
      </c>
      <c r="P27" s="15"/>
      <c r="Q27" s="15"/>
      <c r="R27" s="15"/>
      <c r="S27" s="19"/>
      <c r="T27" s="18" t="s">
        <v>59</v>
      </c>
      <c r="U27" s="15"/>
      <c r="V27" s="17">
        <v>30.1923390697226</v>
      </c>
      <c r="W27" s="15"/>
      <c r="X27" s="15">
        <f>2^-X26</f>
        <v>0.442198693958751</v>
      </c>
      <c r="Y27" s="15"/>
      <c r="Z27" s="17">
        <v>31.937957108814398</v>
      </c>
      <c r="AA27" s="15"/>
      <c r="AB27" s="15">
        <f>2^-AB26</f>
        <v>1.4700377128332707</v>
      </c>
      <c r="AC27" s="15"/>
      <c r="AD27" s="24">
        <v>16.107059817451901</v>
      </c>
      <c r="AE27" s="25">
        <v>15.909729126830435</v>
      </c>
      <c r="AF27" s="15"/>
      <c r="AG27" s="15"/>
    </row>
    <row r="28" spans="4:35" x14ac:dyDescent="0.35">
      <c r="D28" s="15"/>
      <c r="E28" s="15"/>
      <c r="F28" s="17">
        <v>31.1398782234699</v>
      </c>
      <c r="G28" s="15"/>
      <c r="H28" s="15"/>
      <c r="I28" s="15"/>
      <c r="J28" s="17">
        <v>34.557834669459901</v>
      </c>
      <c r="K28" s="15"/>
      <c r="L28" s="15"/>
      <c r="M28" s="15"/>
      <c r="N28" s="16">
        <v>14.24</v>
      </c>
      <c r="P28" s="15"/>
      <c r="Q28" s="15"/>
      <c r="R28" s="15"/>
      <c r="S28" s="19"/>
      <c r="T28" s="15"/>
      <c r="U28" s="15"/>
      <c r="V28" s="17">
        <v>30.0669723517546</v>
      </c>
      <c r="W28" s="15"/>
      <c r="X28" s="15"/>
      <c r="Y28" s="15"/>
      <c r="Z28" s="17">
        <v>33.043576479420601</v>
      </c>
      <c r="AA28" s="15"/>
      <c r="AB28" s="15"/>
      <c r="AC28" s="15"/>
      <c r="AD28" s="24">
        <v>15.559066176622901</v>
      </c>
      <c r="AE28" s="26"/>
      <c r="AF28" s="15"/>
      <c r="AG28" s="15"/>
    </row>
    <row r="29" spans="4:35" x14ac:dyDescent="0.35">
      <c r="D29" s="15"/>
      <c r="E29" s="15"/>
      <c r="F29" s="17">
        <v>29.217111744759499</v>
      </c>
      <c r="G29" s="15">
        <f>AVERAGE(F27:F29)</f>
        <v>30.518831230948035</v>
      </c>
      <c r="H29" s="15"/>
      <c r="I29" s="15"/>
      <c r="J29" s="17">
        <v>33.441185652310899</v>
      </c>
      <c r="K29" s="15">
        <f>AVERAGE(J27:J29)</f>
        <v>34.5527567715339</v>
      </c>
      <c r="L29" s="15"/>
      <c r="M29" s="15"/>
      <c r="N29" s="16">
        <v>14.24</v>
      </c>
      <c r="O29" s="16">
        <v>14.25</v>
      </c>
      <c r="P29" s="15"/>
      <c r="Q29" s="15"/>
      <c r="R29" s="15"/>
      <c r="S29" s="19"/>
      <c r="T29" s="15"/>
      <c r="U29" s="15"/>
      <c r="V29" s="17">
        <v>30.139297988290501</v>
      </c>
      <c r="W29" s="15">
        <f>AVERAGE(V27:V29)</f>
        <v>30.1328698032559</v>
      </c>
      <c r="X29" s="15"/>
      <c r="Y29" s="15"/>
      <c r="Z29" s="17">
        <v>31.343542578552</v>
      </c>
      <c r="AA29" s="15">
        <f>AVERAGE(Z27:Z29)</f>
        <v>32.108358722262331</v>
      </c>
      <c r="AB29" s="15"/>
      <c r="AC29" s="15"/>
      <c r="AD29" s="24">
        <v>16.0630613864165</v>
      </c>
      <c r="AE29" s="26"/>
      <c r="AF29" s="15"/>
      <c r="AG29" s="15"/>
    </row>
    <row r="30" spans="4:35" x14ac:dyDescent="0.35">
      <c r="D30" s="15" t="s">
        <v>47</v>
      </c>
      <c r="F30" s="17"/>
      <c r="G30" s="17"/>
      <c r="H30" s="17"/>
      <c r="J30" s="17">
        <v>32.336615243508497</v>
      </c>
      <c r="K30" s="15"/>
      <c r="M30" s="16" t="s">
        <v>35</v>
      </c>
      <c r="N30" s="16">
        <v>16.02</v>
      </c>
      <c r="T30" s="15" t="s">
        <v>51</v>
      </c>
      <c r="V30" s="17"/>
      <c r="W30" s="17"/>
      <c r="X30" s="17"/>
      <c r="Z30" s="17"/>
      <c r="AA30" s="15"/>
      <c r="AC30" s="16" t="s">
        <v>39</v>
      </c>
      <c r="AD30" s="16">
        <v>16.27</v>
      </c>
      <c r="AG30" s="15"/>
    </row>
    <row r="31" spans="4:35" x14ac:dyDescent="0.35">
      <c r="D31" s="15"/>
      <c r="F31" s="17">
        <v>34.272256288903002</v>
      </c>
      <c r="G31" s="17"/>
      <c r="H31" s="17"/>
      <c r="J31" s="17">
        <v>33.031763495873797</v>
      </c>
      <c r="K31" s="15"/>
      <c r="N31" s="16">
        <v>15.8</v>
      </c>
      <c r="T31" s="15"/>
      <c r="V31" s="17">
        <v>36.877639452814897</v>
      </c>
      <c r="W31" s="17"/>
      <c r="X31" s="17"/>
      <c r="Z31" s="17">
        <v>42.018671568993597</v>
      </c>
      <c r="AA31" s="15"/>
      <c r="AD31" s="16">
        <v>16.190000000000001</v>
      </c>
      <c r="AG31" s="15"/>
    </row>
    <row r="32" spans="4:35" x14ac:dyDescent="0.35">
      <c r="D32" s="15"/>
      <c r="F32" s="17">
        <v>33.730095287049402</v>
      </c>
      <c r="G32" s="17">
        <f>AVERAGE(F31:F32)</f>
        <v>34.001175787976202</v>
      </c>
      <c r="H32" s="17">
        <f>G32-G35</f>
        <v>-1.1815559625878436</v>
      </c>
      <c r="J32" s="17">
        <v>33.2179839690737</v>
      </c>
      <c r="K32" s="15">
        <f>AVERAGE(J30:J32)</f>
        <v>32.862120902818667</v>
      </c>
      <c r="L32" s="15">
        <f>K32-K35</f>
        <v>1.1294987730750314</v>
      </c>
      <c r="N32" s="16">
        <v>15.63</v>
      </c>
      <c r="O32" s="16">
        <v>15.82</v>
      </c>
      <c r="P32" s="16">
        <v>-0.56941174137933204</v>
      </c>
      <c r="T32" s="15"/>
      <c r="V32" s="17"/>
      <c r="W32" s="17">
        <f>AVERAGE(V31)</f>
        <v>36.877639452814897</v>
      </c>
      <c r="X32" s="17">
        <f>W32-W35</f>
        <v>2.4645036400498981</v>
      </c>
      <c r="Z32" s="17">
        <v>43.468411712382199</v>
      </c>
      <c r="AA32" s="15">
        <f>AVERAGE(Z30:Z32)</f>
        <v>42.743541640687894</v>
      </c>
      <c r="AB32" s="15">
        <f>AA32-AA35</f>
        <v>0.53948459585994613</v>
      </c>
      <c r="AD32" s="16">
        <v>16.16</v>
      </c>
      <c r="AE32" s="16">
        <v>16.21</v>
      </c>
      <c r="AF32" s="16">
        <v>-2.4088531541707998</v>
      </c>
      <c r="AG32" s="15"/>
    </row>
    <row r="33" spans="4:36" x14ac:dyDescent="0.35">
      <c r="D33" s="15" t="s">
        <v>48</v>
      </c>
      <c r="F33" s="17">
        <v>35.003304353672597</v>
      </c>
      <c r="G33" s="17"/>
      <c r="H33" s="17">
        <f>2^-H32</f>
        <v>2.2682127444674585</v>
      </c>
      <c r="J33" s="17">
        <v>31.268250797213501</v>
      </c>
      <c r="L33" s="15">
        <f>2^-L32</f>
        <v>0.45707449619607471</v>
      </c>
      <c r="M33" s="16" t="s">
        <v>36</v>
      </c>
      <c r="N33" s="16">
        <v>16.559999999999999</v>
      </c>
      <c r="P33" s="16">
        <v>1.4839183798251601</v>
      </c>
      <c r="T33" s="15" t="s">
        <v>52</v>
      </c>
      <c r="V33" s="17"/>
      <c r="W33" s="17"/>
      <c r="X33" s="17">
        <f>2^-X32</f>
        <v>0.18118009369919735</v>
      </c>
      <c r="Z33" s="17"/>
      <c r="AB33" s="15">
        <f>2^-AB32</f>
        <v>0.68801665975909254</v>
      </c>
      <c r="AC33" s="16" t="s">
        <v>40</v>
      </c>
      <c r="AD33" s="16">
        <v>18.670000000000002</v>
      </c>
      <c r="AF33" s="16">
        <v>5.3105200706317097</v>
      </c>
      <c r="AG33" s="15"/>
    </row>
    <row r="34" spans="4:36" x14ac:dyDescent="0.35">
      <c r="D34" s="15"/>
      <c r="F34" s="17">
        <v>36.262020587988097</v>
      </c>
      <c r="G34" s="17"/>
      <c r="H34" s="17"/>
      <c r="J34" s="17">
        <v>32.321423606890001</v>
      </c>
      <c r="N34" s="16">
        <v>16.37</v>
      </c>
      <c r="T34" s="15"/>
      <c r="V34" s="17">
        <v>34.413135812764999</v>
      </c>
      <c r="W34" s="17"/>
      <c r="X34" s="17"/>
      <c r="Z34" s="17">
        <v>40.709139702503897</v>
      </c>
      <c r="AD34" s="16">
        <v>18.63</v>
      </c>
      <c r="AG34" s="15"/>
    </row>
    <row r="35" spans="4:36" x14ac:dyDescent="0.35">
      <c r="D35" s="15"/>
      <c r="F35" s="17">
        <v>35.3621591474555</v>
      </c>
      <c r="G35" s="17">
        <f>AVERAGE(F33,F35)</f>
        <v>35.182731750564045</v>
      </c>
      <c r="H35" s="17"/>
      <c r="J35" s="17">
        <v>31.608191985127402</v>
      </c>
      <c r="K35" s="15">
        <f>AVERAGE(J33:J35)</f>
        <v>31.732622129743635</v>
      </c>
      <c r="N35" s="16">
        <v>16.23</v>
      </c>
      <c r="O35" s="16">
        <v>16.39</v>
      </c>
      <c r="T35" s="15"/>
      <c r="V35" s="17"/>
      <c r="W35" s="17">
        <f>AVERAGE(V34)</f>
        <v>34.413135812764999</v>
      </c>
      <c r="X35" s="17"/>
      <c r="Z35" s="17">
        <v>43.698974387151999</v>
      </c>
      <c r="AA35" s="15">
        <f>AVERAGE(Z33:Z35)</f>
        <v>42.204057044827948</v>
      </c>
      <c r="AD35" s="16">
        <v>18.54</v>
      </c>
      <c r="AE35" s="16">
        <v>18.62</v>
      </c>
      <c r="AG35" s="15"/>
    </row>
    <row r="36" spans="4:36" x14ac:dyDescent="0.35">
      <c r="D36" s="15" t="s">
        <v>49</v>
      </c>
      <c r="F36" s="17">
        <v>34.125524398484799</v>
      </c>
      <c r="G36" s="17"/>
      <c r="H36" s="17"/>
      <c r="J36" s="17">
        <v>34.533393669398897</v>
      </c>
      <c r="K36" s="15"/>
      <c r="M36" s="16" t="s">
        <v>37</v>
      </c>
      <c r="N36" s="16">
        <v>16.54</v>
      </c>
      <c r="T36" s="15" t="s">
        <v>53</v>
      </c>
      <c r="V36" s="17">
        <v>35.184094641393401</v>
      </c>
      <c r="W36" s="17"/>
      <c r="X36" s="17"/>
      <c r="Z36" s="17">
        <v>43.991336484614401</v>
      </c>
      <c r="AA36" s="15"/>
      <c r="AC36" s="16" t="s">
        <v>41</v>
      </c>
      <c r="AD36" s="5">
        <v>18.989719690721099</v>
      </c>
      <c r="AE36" s="4"/>
      <c r="AF36" s="4"/>
      <c r="AG36" s="15"/>
      <c r="AH36" s="5"/>
      <c r="AI36" s="4"/>
      <c r="AJ36" s="4"/>
    </row>
    <row r="37" spans="4:36" x14ac:dyDescent="0.35">
      <c r="D37" s="15"/>
      <c r="F37" s="17">
        <v>33.318446135809801</v>
      </c>
      <c r="G37" s="17"/>
      <c r="H37" s="17"/>
      <c r="J37" s="17">
        <v>34.128538272055202</v>
      </c>
      <c r="K37" s="15"/>
      <c r="N37" s="16">
        <v>16.61</v>
      </c>
      <c r="T37" s="15"/>
      <c r="V37" s="17">
        <v>36.124825010021503</v>
      </c>
      <c r="W37" s="17"/>
      <c r="X37" s="17"/>
      <c r="Z37" s="17">
        <v>45.687671136259297</v>
      </c>
      <c r="AA37" s="15"/>
      <c r="AD37" s="5">
        <v>18.930838690738899</v>
      </c>
      <c r="AE37" s="4"/>
      <c r="AF37" s="4"/>
      <c r="AG37" s="15"/>
      <c r="AH37" s="5"/>
      <c r="AI37" s="4"/>
      <c r="AJ37" s="4"/>
    </row>
    <row r="38" spans="4:36" x14ac:dyDescent="0.35">
      <c r="D38" s="15"/>
      <c r="F38" s="17">
        <v>34.954887673525199</v>
      </c>
      <c r="G38" s="17">
        <f>AVERAGE(F36:F37)</f>
        <v>33.721985267147303</v>
      </c>
      <c r="H38" s="17">
        <f>G38-G41</f>
        <v>-1.0138685537062244</v>
      </c>
      <c r="J38" s="17"/>
      <c r="K38" s="15">
        <f>AVERAGE(J36:J38)</f>
        <v>34.33096597072705</v>
      </c>
      <c r="L38" s="15">
        <f>K38-K41</f>
        <v>1.7299637643710142</v>
      </c>
      <c r="N38" s="16">
        <v>16.37</v>
      </c>
      <c r="O38" s="16">
        <v>16.510000000000002</v>
      </c>
      <c r="P38" s="16">
        <v>0.110955616412362</v>
      </c>
      <c r="T38" s="15"/>
      <c r="V38" s="17">
        <v>34.6610702069827</v>
      </c>
      <c r="W38" s="17">
        <f>AVERAGE(V36,V38)</f>
        <v>34.92258242418805</v>
      </c>
      <c r="X38" s="17">
        <f>W38-W41</f>
        <v>0.33424562075310149</v>
      </c>
      <c r="Z38" s="17">
        <v>42.788636268721703</v>
      </c>
      <c r="AA38" s="15">
        <f>AVERAGE(Z36:Z38)</f>
        <v>44.15588129653181</v>
      </c>
      <c r="AB38" s="15">
        <f>AA38-AA41</f>
        <v>1.3100759059740099</v>
      </c>
      <c r="AD38" s="5">
        <v>18.6691063185473</v>
      </c>
      <c r="AE38" s="5">
        <f>AVERAGE(AD36:AD38)</f>
        <v>18.8632215666691</v>
      </c>
      <c r="AF38" s="28">
        <f>AE38-AE41</f>
        <v>-1.0439467182069002</v>
      </c>
      <c r="AG38" s="15"/>
      <c r="AH38" s="5"/>
      <c r="AI38" s="5"/>
      <c r="AJ38" s="28"/>
    </row>
    <row r="39" spans="4:36" x14ac:dyDescent="0.35">
      <c r="D39" s="15" t="s">
        <v>50</v>
      </c>
      <c r="F39" s="17">
        <v>34.747870787900901</v>
      </c>
      <c r="G39" s="17"/>
      <c r="H39" s="17">
        <f>2^-H38</f>
        <v>2.0193186034063459</v>
      </c>
      <c r="J39" s="17">
        <v>32.823128642207401</v>
      </c>
      <c r="L39" s="15">
        <f>2^-L38</f>
        <v>0.30145952847325203</v>
      </c>
      <c r="M39" s="16" t="s">
        <v>38</v>
      </c>
      <c r="N39" s="16">
        <v>16.52</v>
      </c>
      <c r="P39" s="16">
        <v>0.92597450910101997</v>
      </c>
      <c r="T39" s="15" t="s">
        <v>54</v>
      </c>
      <c r="V39" s="17">
        <v>34.143939909456897</v>
      </c>
      <c r="W39" s="17"/>
      <c r="X39" s="17">
        <f>2^-X38</f>
        <v>0.7931987885441657</v>
      </c>
      <c r="Z39" s="17"/>
      <c r="AB39" s="15">
        <f>2^-AB38</f>
        <v>0.40329965983974836</v>
      </c>
      <c r="AC39" s="16" t="s">
        <v>42</v>
      </c>
      <c r="AD39" s="5">
        <v>19.978679269042701</v>
      </c>
      <c r="AE39" s="4"/>
      <c r="AF39" s="27">
        <f>2^-AF38</f>
        <v>2.0618604872948372</v>
      </c>
      <c r="AG39" s="15"/>
      <c r="AH39" s="5"/>
      <c r="AI39" s="4"/>
      <c r="AJ39" s="27"/>
    </row>
    <row r="40" spans="4:36" x14ac:dyDescent="0.35">
      <c r="D40" s="15"/>
      <c r="F40" s="17">
        <v>35.008664572249899</v>
      </c>
      <c r="G40" s="17"/>
      <c r="H40" s="17"/>
      <c r="J40" s="17">
        <v>32.611675726400499</v>
      </c>
      <c r="N40" s="16">
        <v>16.41</v>
      </c>
      <c r="T40" s="15"/>
      <c r="V40" s="17">
        <v>35.032733697413001</v>
      </c>
      <c r="W40" s="17"/>
      <c r="X40" s="17"/>
      <c r="Z40" s="17">
        <v>43.680166407526997</v>
      </c>
      <c r="AD40" s="5">
        <v>19.914488697351299</v>
      </c>
      <c r="AE40" s="4"/>
      <c r="AF40" s="4"/>
      <c r="AG40" s="15"/>
      <c r="AH40" s="5"/>
      <c r="AI40" s="4"/>
      <c r="AJ40" s="4"/>
    </row>
    <row r="41" spans="4:36" x14ac:dyDescent="0.35">
      <c r="D41" s="15"/>
      <c r="F41" s="17">
        <v>34.451026102409799</v>
      </c>
      <c r="G41" s="17">
        <f>AVERAGE(F39:F41)</f>
        <v>34.735853820853528</v>
      </c>
      <c r="H41" s="17"/>
      <c r="J41" s="17">
        <v>32.3682022504602</v>
      </c>
      <c r="K41" s="15">
        <f>AVERAGE(J39:J41)</f>
        <v>32.601002206356036</v>
      </c>
      <c r="N41" s="16">
        <v>16.260000000000002</v>
      </c>
      <c r="O41" s="16">
        <v>16.399999999999999</v>
      </c>
      <c r="T41" s="15"/>
      <c r="V41" s="17"/>
      <c r="W41" s="17">
        <f>AVERAGE(V39:V40)</f>
        <v>34.588336803434949</v>
      </c>
      <c r="X41" s="17"/>
      <c r="Z41" s="17">
        <v>42.011444373588603</v>
      </c>
      <c r="AA41" s="15">
        <f>AVERAGE(Z39:Z41)</f>
        <v>42.8458053905578</v>
      </c>
      <c r="AD41" s="5">
        <v>19.828336888233999</v>
      </c>
      <c r="AE41" s="5">
        <f>AVERAGE(AD39:AD41)</f>
        <v>19.907168284876001</v>
      </c>
      <c r="AF41" s="4"/>
      <c r="AG41" s="15"/>
      <c r="AH41" s="5"/>
      <c r="AI41" s="5"/>
      <c r="AJ41" s="4"/>
    </row>
    <row r="42" spans="4:36" x14ac:dyDescent="0.35">
      <c r="AG42" s="15"/>
    </row>
    <row r="43" spans="4:36" x14ac:dyDescent="0.35">
      <c r="M43" s="15"/>
      <c r="N43" s="17"/>
      <c r="O43" s="15"/>
      <c r="P43" s="15"/>
      <c r="Q43" s="15"/>
      <c r="R43" s="15"/>
      <c r="S43" s="19"/>
      <c r="AG43" s="15"/>
    </row>
    <row r="44" spans="4:36" x14ac:dyDescent="0.35">
      <c r="M44" s="15"/>
      <c r="N44" s="17"/>
      <c r="O44" s="15"/>
      <c r="P44" s="15"/>
      <c r="Q44" s="15"/>
      <c r="R44" s="15"/>
      <c r="S44" s="19"/>
      <c r="AG44" s="15"/>
    </row>
    <row r="45" spans="4:36" x14ac:dyDescent="0.35">
      <c r="M45" s="15"/>
      <c r="N45" s="17"/>
      <c r="O45" s="15"/>
      <c r="P45" s="15"/>
      <c r="Q45" s="15"/>
      <c r="R45" s="15"/>
      <c r="S45" s="19"/>
      <c r="AA45" s="15"/>
      <c r="AG45" s="15"/>
    </row>
    <row r="46" spans="4:36" x14ac:dyDescent="0.35">
      <c r="M46" s="15"/>
      <c r="Q46" s="15"/>
      <c r="R46" s="15"/>
      <c r="S46" s="19"/>
      <c r="AG46" s="15"/>
    </row>
    <row r="47" spans="4:36" x14ac:dyDescent="0.35">
      <c r="M47" s="15"/>
      <c r="Q47" s="15"/>
      <c r="R47" s="15"/>
      <c r="S47" s="19"/>
      <c r="AG47" s="15"/>
    </row>
    <row r="48" spans="4:36" x14ac:dyDescent="0.35">
      <c r="M48" s="15"/>
      <c r="Q48" s="15"/>
      <c r="R48" s="15"/>
      <c r="S48" s="19"/>
      <c r="AG48" s="15"/>
      <c r="AI48" s="16" t="s">
        <v>103</v>
      </c>
      <c r="AJ48" s="16" t="s">
        <v>104</v>
      </c>
    </row>
    <row r="49" spans="5:36" x14ac:dyDescent="0.35">
      <c r="M49" s="15"/>
      <c r="Q49" s="15"/>
      <c r="R49" s="15"/>
      <c r="S49" s="19"/>
      <c r="X49" s="15">
        <v>0.80999868701806133</v>
      </c>
      <c r="AB49" s="15">
        <v>1.2207730925671718</v>
      </c>
      <c r="AC49" s="15"/>
      <c r="AF49" s="15">
        <v>14.03888971312495</v>
      </c>
      <c r="AG49" s="15"/>
      <c r="AI49" s="15">
        <v>1.515716566510392</v>
      </c>
      <c r="AJ49" s="15">
        <v>14.03888971312495</v>
      </c>
    </row>
    <row r="50" spans="5:36" x14ac:dyDescent="0.35">
      <c r="H50" s="16">
        <v>3.3757736235428668</v>
      </c>
      <c r="L50" s="16">
        <v>4.289047571547834</v>
      </c>
      <c r="M50" s="15"/>
      <c r="P50" s="15">
        <v>1.515716566510392</v>
      </c>
      <c r="Q50" s="15"/>
      <c r="R50" s="15"/>
      <c r="S50" s="19"/>
      <c r="X50" s="15">
        <v>1.991043113925907</v>
      </c>
      <c r="AB50" s="15">
        <v>1.6741467270102575</v>
      </c>
      <c r="AF50" s="16">
        <v>4.6528735252091344</v>
      </c>
      <c r="AG50" s="15"/>
      <c r="AI50" s="16">
        <v>1.3566043274476731</v>
      </c>
      <c r="AJ50" s="16">
        <v>4.6528735252091344</v>
      </c>
    </row>
    <row r="51" spans="5:36" x14ac:dyDescent="0.35">
      <c r="H51" s="16">
        <v>2.5841933400067116</v>
      </c>
      <c r="L51" s="16">
        <v>0.50382236953409798</v>
      </c>
      <c r="P51" s="16">
        <v>1.3566043274476731</v>
      </c>
      <c r="Q51" s="15"/>
      <c r="X51" s="15">
        <v>0.442198693958751</v>
      </c>
      <c r="AB51" s="15">
        <v>1.4700377128332707</v>
      </c>
      <c r="AF51" s="15">
        <v>1.7790289778233159</v>
      </c>
      <c r="AI51" s="15">
        <v>1.7290744626157293</v>
      </c>
      <c r="AJ51" s="15">
        <v>1.7790289778233159</v>
      </c>
    </row>
    <row r="52" spans="5:36" x14ac:dyDescent="0.35">
      <c r="H52" s="15">
        <v>1.0384781400344256</v>
      </c>
      <c r="L52" s="15">
        <v>0.33240205916931836</v>
      </c>
      <c r="P52" s="15">
        <v>1.7290744626157293</v>
      </c>
      <c r="X52" s="17">
        <v>0.18118009369919735</v>
      </c>
      <c r="AB52" s="15">
        <v>0.68801665975909254</v>
      </c>
      <c r="AC52" s="15"/>
      <c r="AF52" s="16">
        <v>5.3105200706317097</v>
      </c>
      <c r="AI52" s="16">
        <v>1.4839183798251601</v>
      </c>
      <c r="AJ52" s="16">
        <v>5.3105200706317097</v>
      </c>
    </row>
    <row r="53" spans="5:36" x14ac:dyDescent="0.35">
      <c r="H53" s="17">
        <v>2.2682127444674585</v>
      </c>
      <c r="L53" s="15">
        <v>0.45707449619607471</v>
      </c>
      <c r="P53" s="16">
        <v>1.4839183798251601</v>
      </c>
      <c r="X53" s="17">
        <v>0.7931987885441657</v>
      </c>
      <c r="AB53" s="15">
        <v>0.40329965983974836</v>
      </c>
      <c r="AF53" s="16">
        <v>2.0618604872948372</v>
      </c>
      <c r="AI53" s="16">
        <v>0.92597450910101997</v>
      </c>
      <c r="AJ53" s="16">
        <v>2.0618604872948372</v>
      </c>
    </row>
    <row r="54" spans="5:36" x14ac:dyDescent="0.35">
      <c r="H54" s="17">
        <v>2.0193186034063459</v>
      </c>
      <c r="L54" s="15">
        <v>0.30145952847325203</v>
      </c>
      <c r="P54" s="16">
        <v>0.92597450910101997</v>
      </c>
    </row>
    <row r="56" spans="5:36" s="30" customFormat="1" x14ac:dyDescent="0.35"/>
    <row r="57" spans="5:36" x14ac:dyDescent="0.35">
      <c r="F57" s="18"/>
      <c r="G57" s="15"/>
      <c r="H57" s="15"/>
      <c r="I57" s="18"/>
      <c r="K57" s="15"/>
      <c r="L57" s="15"/>
      <c r="M57" s="15"/>
      <c r="N57" s="15"/>
      <c r="V57" s="18"/>
      <c r="W57" s="15"/>
      <c r="X57" s="15"/>
      <c r="Y57" s="18"/>
      <c r="AA57" s="15"/>
      <c r="AB57" s="15"/>
      <c r="AC57" s="15"/>
      <c r="AD57" s="15"/>
      <c r="AE57" s="15"/>
      <c r="AF57" s="15"/>
    </row>
    <row r="58" spans="5:36" x14ac:dyDescent="0.35">
      <c r="E58" s="2"/>
      <c r="F58" s="5"/>
      <c r="G58" s="4"/>
      <c r="H58" s="4"/>
      <c r="I58" s="5"/>
      <c r="J58" s="4"/>
      <c r="K58" s="4"/>
      <c r="N58" s="5"/>
      <c r="O58" s="4"/>
      <c r="P58" s="4"/>
      <c r="U58" s="2"/>
      <c r="V58" s="5"/>
      <c r="W58" s="4"/>
      <c r="X58" s="4"/>
      <c r="Y58" s="5"/>
      <c r="Z58" s="4"/>
      <c r="AA58" s="4"/>
      <c r="AD58" s="5"/>
      <c r="AE58" s="4"/>
      <c r="AF58" s="4"/>
    </row>
    <row r="59" spans="5:36" x14ac:dyDescent="0.35">
      <c r="E59" s="4"/>
      <c r="F59" s="5"/>
      <c r="G59" s="4"/>
      <c r="H59" s="4"/>
      <c r="I59" s="5"/>
      <c r="J59" s="4"/>
      <c r="K59" s="4"/>
      <c r="N59" s="5"/>
      <c r="O59" s="4"/>
      <c r="P59" s="4"/>
      <c r="U59" s="4"/>
      <c r="V59" s="5"/>
      <c r="W59" s="4"/>
      <c r="X59" s="4"/>
      <c r="Y59" s="5"/>
      <c r="Z59" s="4"/>
      <c r="AA59" s="4"/>
      <c r="AD59" s="5"/>
      <c r="AE59" s="4"/>
      <c r="AF59" s="4"/>
    </row>
    <row r="60" spans="5:36" x14ac:dyDescent="0.35">
      <c r="E60" s="4"/>
      <c r="F60" s="5"/>
      <c r="G60" s="5"/>
      <c r="H60" s="29"/>
      <c r="I60" s="5"/>
      <c r="J60" s="5"/>
      <c r="K60" s="29"/>
      <c r="N60" s="5"/>
      <c r="O60" s="5"/>
      <c r="P60" s="6"/>
      <c r="U60" s="4"/>
      <c r="V60" s="5"/>
      <c r="W60" s="5"/>
      <c r="X60" s="29"/>
      <c r="Y60" s="5"/>
      <c r="Z60" s="5"/>
      <c r="AA60" s="29"/>
      <c r="AD60" s="5"/>
      <c r="AE60" s="5"/>
      <c r="AF60" s="27"/>
    </row>
    <row r="61" spans="5:36" x14ac:dyDescent="0.35">
      <c r="E61" s="2"/>
      <c r="F61" s="5"/>
      <c r="G61" s="4"/>
      <c r="H61" s="29"/>
      <c r="I61" s="5"/>
      <c r="J61" s="4"/>
      <c r="K61" s="29"/>
      <c r="N61" s="5"/>
      <c r="O61" s="4"/>
      <c r="P61" s="27"/>
      <c r="U61" s="2"/>
      <c r="V61" s="5"/>
      <c r="W61" s="4"/>
      <c r="X61" s="29"/>
      <c r="Y61" s="5"/>
      <c r="Z61" s="4"/>
      <c r="AA61" s="29"/>
      <c r="AD61" s="5"/>
      <c r="AE61" s="4"/>
      <c r="AF61" s="27"/>
    </row>
    <row r="62" spans="5:36" x14ac:dyDescent="0.35">
      <c r="E62" s="4"/>
      <c r="F62" s="5"/>
      <c r="G62" s="4"/>
      <c r="H62" s="4"/>
      <c r="I62" s="5"/>
      <c r="J62" s="4"/>
      <c r="K62" s="4"/>
      <c r="N62" s="5"/>
      <c r="O62" s="4"/>
      <c r="P62" s="4"/>
      <c r="U62" s="4"/>
      <c r="V62" s="5"/>
      <c r="W62" s="4"/>
      <c r="X62" s="4"/>
      <c r="Y62" s="5"/>
      <c r="Z62" s="4"/>
      <c r="AA62" s="4"/>
      <c r="AD62" s="5"/>
      <c r="AE62" s="4"/>
      <c r="AF62" s="4"/>
    </row>
    <row r="63" spans="5:36" x14ac:dyDescent="0.35">
      <c r="E63" s="4"/>
      <c r="F63" s="5"/>
      <c r="G63" s="5"/>
      <c r="H63" s="4"/>
      <c r="I63" s="5"/>
      <c r="J63" s="5"/>
      <c r="K63" s="4"/>
      <c r="N63" s="5"/>
      <c r="O63" s="5"/>
      <c r="P63" s="4"/>
      <c r="U63" s="4"/>
      <c r="V63" s="5"/>
      <c r="W63" s="5"/>
      <c r="X63" s="4"/>
      <c r="Y63" s="5"/>
      <c r="Z63" s="5"/>
      <c r="AA63" s="4"/>
      <c r="AD63" s="5"/>
      <c r="AE63" s="5"/>
      <c r="AF63" s="4"/>
    </row>
    <row r="64" spans="5:36" x14ac:dyDescent="0.35">
      <c r="E64" s="2"/>
      <c r="F64" s="5"/>
      <c r="G64" s="4"/>
      <c r="H64" s="4"/>
      <c r="I64" s="5"/>
      <c r="J64" s="4"/>
      <c r="K64" s="4"/>
      <c r="N64" s="5"/>
      <c r="O64" s="4"/>
      <c r="P64" s="4"/>
      <c r="U64" s="2"/>
      <c r="V64" s="5"/>
      <c r="W64" s="4"/>
      <c r="X64" s="4"/>
      <c r="Y64" s="5"/>
      <c r="Z64" s="4"/>
      <c r="AA64" s="4"/>
      <c r="AD64" s="5"/>
      <c r="AE64" s="4"/>
      <c r="AF64" s="4"/>
    </row>
    <row r="65" spans="4:32" x14ac:dyDescent="0.35">
      <c r="F65" s="5"/>
      <c r="G65" s="4"/>
      <c r="H65" s="4"/>
      <c r="I65" s="5"/>
      <c r="J65" s="4"/>
      <c r="K65" s="4"/>
      <c r="N65" s="5"/>
      <c r="O65" s="4"/>
      <c r="P65" s="4"/>
      <c r="V65" s="5"/>
      <c r="W65" s="4"/>
      <c r="X65" s="4"/>
      <c r="Y65" s="5"/>
      <c r="Z65" s="4"/>
      <c r="AA65" s="4"/>
      <c r="AD65" s="5"/>
      <c r="AE65" s="4"/>
      <c r="AF65" s="4"/>
    </row>
    <row r="66" spans="4:32" x14ac:dyDescent="0.35">
      <c r="F66" s="5"/>
      <c r="G66" s="5"/>
      <c r="H66" s="4"/>
      <c r="I66" s="5"/>
      <c r="J66" s="5"/>
      <c r="K66" s="4"/>
      <c r="N66" s="5"/>
      <c r="O66" s="5"/>
      <c r="P66" s="4"/>
      <c r="V66" s="5"/>
      <c r="W66" s="5"/>
      <c r="X66" s="4"/>
      <c r="Y66" s="5"/>
      <c r="Z66" s="5"/>
      <c r="AA66" s="4"/>
      <c r="AD66" s="5"/>
      <c r="AE66" s="5"/>
      <c r="AF66" s="4"/>
    </row>
    <row r="67" spans="4:32" x14ac:dyDescent="0.35">
      <c r="E67" s="2"/>
      <c r="F67" s="5"/>
      <c r="G67" s="4"/>
      <c r="H67" s="4"/>
      <c r="I67" s="5"/>
      <c r="J67" s="4"/>
      <c r="K67" s="4"/>
      <c r="L67" s="15"/>
      <c r="N67" s="5"/>
      <c r="O67" s="4"/>
      <c r="P67" s="4"/>
      <c r="U67" s="2"/>
      <c r="V67" s="32"/>
      <c r="W67" s="1"/>
      <c r="X67" s="1"/>
      <c r="Y67" s="32"/>
      <c r="Z67" s="1"/>
      <c r="AA67" s="1"/>
      <c r="AD67" s="5"/>
      <c r="AE67" s="4"/>
      <c r="AF67" s="4"/>
    </row>
    <row r="68" spans="4:32" x14ac:dyDescent="0.35">
      <c r="E68" s="4"/>
      <c r="F68" s="5"/>
      <c r="G68" s="4"/>
      <c r="H68" s="4"/>
      <c r="I68" s="5"/>
      <c r="J68" s="4"/>
      <c r="K68" s="4"/>
      <c r="L68" s="15"/>
      <c r="N68" s="5"/>
      <c r="O68" s="4"/>
      <c r="P68" s="4"/>
      <c r="U68" s="4"/>
      <c r="V68" s="32"/>
      <c r="W68" s="32"/>
      <c r="X68" s="1"/>
      <c r="Y68" s="32"/>
      <c r="Z68" s="1"/>
      <c r="AA68" s="1"/>
      <c r="AD68" s="5"/>
      <c r="AE68" s="4"/>
      <c r="AF68" s="4"/>
    </row>
    <row r="69" spans="4:32" x14ac:dyDescent="0.35">
      <c r="E69" s="4"/>
      <c r="F69" s="5"/>
      <c r="G69" s="5"/>
      <c r="H69" s="29"/>
      <c r="I69" s="5"/>
      <c r="J69" s="5"/>
      <c r="K69" s="29"/>
      <c r="L69" s="15"/>
      <c r="N69" s="5"/>
      <c r="O69" s="5"/>
      <c r="P69" s="28"/>
      <c r="U69" s="4"/>
      <c r="V69" s="32"/>
      <c r="W69" s="32"/>
      <c r="X69" s="33"/>
      <c r="Y69" s="32"/>
      <c r="Z69" s="32"/>
      <c r="AA69" s="33"/>
      <c r="AD69" s="5"/>
      <c r="AE69" s="5"/>
      <c r="AF69" s="29"/>
    </row>
    <row r="70" spans="4:32" x14ac:dyDescent="0.35">
      <c r="E70" s="2"/>
      <c r="F70" s="5"/>
      <c r="G70" s="4"/>
      <c r="H70" s="29"/>
      <c r="I70" s="5"/>
      <c r="J70" s="4"/>
      <c r="K70" s="29"/>
      <c r="L70" s="15"/>
      <c r="N70" s="5"/>
      <c r="O70" s="4"/>
      <c r="P70" s="27"/>
      <c r="U70" s="2"/>
      <c r="V70" s="32"/>
      <c r="W70" s="1"/>
      <c r="X70" s="33"/>
      <c r="Y70" s="32"/>
      <c r="Z70" s="1"/>
      <c r="AA70" s="33"/>
      <c r="AD70" s="5"/>
      <c r="AE70" s="4"/>
      <c r="AF70" s="27"/>
    </row>
    <row r="71" spans="4:32" x14ac:dyDescent="0.35">
      <c r="E71" s="4"/>
      <c r="F71" s="5"/>
      <c r="G71" s="4"/>
      <c r="H71" s="4"/>
      <c r="I71" s="5"/>
      <c r="J71" s="4"/>
      <c r="K71" s="4"/>
      <c r="L71" s="15"/>
      <c r="N71" s="5"/>
      <c r="O71" s="4"/>
      <c r="P71" s="4"/>
      <c r="U71" s="4"/>
      <c r="V71" s="32"/>
      <c r="W71" s="1"/>
      <c r="X71" s="1"/>
      <c r="Y71" s="32"/>
      <c r="Z71" s="1"/>
      <c r="AA71" s="1"/>
      <c r="AD71" s="5"/>
      <c r="AE71" s="4"/>
      <c r="AF71" s="4"/>
    </row>
    <row r="72" spans="4:32" x14ac:dyDescent="0.35">
      <c r="E72" s="4"/>
      <c r="F72" s="5"/>
      <c r="G72" s="5"/>
      <c r="H72" s="4"/>
      <c r="I72" s="5"/>
      <c r="J72" s="5"/>
      <c r="K72" s="4"/>
      <c r="L72" s="15"/>
      <c r="N72" s="5"/>
      <c r="O72" s="5"/>
      <c r="P72" s="4"/>
      <c r="U72" s="4"/>
      <c r="V72" s="32"/>
      <c r="W72" s="32"/>
      <c r="X72" s="1"/>
      <c r="Y72" s="32"/>
      <c r="Z72" s="32"/>
      <c r="AA72" s="1"/>
      <c r="AD72" s="5"/>
      <c r="AE72" s="5"/>
      <c r="AF72" s="4"/>
    </row>
    <row r="73" spans="4:32" x14ac:dyDescent="0.35">
      <c r="E73" s="2"/>
      <c r="F73" s="5"/>
      <c r="G73" s="4"/>
      <c r="H73" s="4"/>
      <c r="I73" s="5"/>
      <c r="J73" s="4"/>
      <c r="K73" s="4"/>
      <c r="L73" s="15"/>
      <c r="N73" s="5"/>
      <c r="O73" s="4"/>
      <c r="P73" s="4"/>
      <c r="U73" s="2"/>
      <c r="V73" s="32"/>
      <c r="W73" s="1"/>
      <c r="X73" s="1"/>
      <c r="Y73" s="32"/>
      <c r="Z73" s="1"/>
      <c r="AA73" s="1"/>
      <c r="AD73" s="5"/>
      <c r="AE73" s="4"/>
      <c r="AF73" s="4"/>
    </row>
    <row r="74" spans="4:32" x14ac:dyDescent="0.35">
      <c r="F74" s="5"/>
      <c r="G74" s="4"/>
      <c r="H74" s="4"/>
      <c r="I74" s="5"/>
      <c r="J74" s="4"/>
      <c r="K74" s="4"/>
      <c r="L74" s="15"/>
      <c r="N74" s="5"/>
      <c r="O74" s="4"/>
      <c r="P74" s="4"/>
      <c r="V74" s="32"/>
      <c r="W74" s="1"/>
      <c r="X74" s="1"/>
      <c r="Y74" s="32"/>
      <c r="Z74" s="1"/>
      <c r="AA74" s="1"/>
      <c r="AD74" s="5"/>
      <c r="AE74" s="4"/>
      <c r="AF74" s="4"/>
    </row>
    <row r="75" spans="4:32" x14ac:dyDescent="0.35">
      <c r="F75" s="5"/>
      <c r="G75" s="5"/>
      <c r="H75" s="4"/>
      <c r="I75" s="5"/>
      <c r="J75" s="5"/>
      <c r="K75" s="4"/>
      <c r="L75" s="15"/>
      <c r="N75" s="5"/>
      <c r="O75" s="5"/>
      <c r="P75" s="4"/>
      <c r="V75" s="32"/>
      <c r="W75" s="32"/>
      <c r="X75" s="1"/>
      <c r="Y75" s="32"/>
      <c r="Z75" s="32"/>
      <c r="AA75" s="1"/>
      <c r="AD75" s="5"/>
      <c r="AE75" s="5"/>
      <c r="AF75" s="4"/>
    </row>
    <row r="79" spans="4:32" x14ac:dyDescent="0.35">
      <c r="D79" s="15"/>
      <c r="F79" s="17"/>
      <c r="G79" s="17"/>
      <c r="H79" s="17"/>
    </row>
    <row r="80" spans="4:32" x14ac:dyDescent="0.35">
      <c r="F80" s="17"/>
      <c r="G80" s="17"/>
      <c r="H80" s="17"/>
    </row>
    <row r="100" spans="5:8" x14ac:dyDescent="0.35">
      <c r="E100" s="16" t="e">
        <f>AVERAGE(E85:E88)</f>
        <v>#DIV/0!</v>
      </c>
      <c r="F100" s="16" t="e">
        <f t="shared" ref="F100:G100" si="0">AVERAGE(F85:F88)</f>
        <v>#DIV/0!</v>
      </c>
      <c r="G100" s="16" t="e">
        <f t="shared" si="0"/>
        <v>#DIV/0!</v>
      </c>
      <c r="H100" s="16" t="e">
        <f>AVERAGE(H86:H88)</f>
        <v>#DIV/0!</v>
      </c>
    </row>
    <row r="102" spans="5:8" x14ac:dyDescent="0.35">
      <c r="E102" s="16" t="e">
        <f>AVERAGE(E92:E96)</f>
        <v>#DIV/0!</v>
      </c>
      <c r="F102" s="16" t="e">
        <f t="shared" ref="F102:G102" si="1">AVERAGE(F92:F96)</f>
        <v>#DIV/0!</v>
      </c>
      <c r="G102" s="16" t="e">
        <f t="shared" si="1"/>
        <v>#DIV/0!</v>
      </c>
      <c r="H102" s="16" t="e">
        <f>AVERAGE(H93,H95,H96)</f>
        <v>#DIV/0!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D068C-7CF5-44CA-B5DD-38A21463B41A}">
  <dimension ref="A2:U52"/>
  <sheetViews>
    <sheetView tabSelected="1" zoomScale="68" zoomScaleNormal="68" workbookViewId="0">
      <selection activeCell="W23" sqref="W23"/>
    </sheetView>
  </sheetViews>
  <sheetFormatPr defaultRowHeight="14.5" x14ac:dyDescent="0.35"/>
  <cols>
    <col min="8" max="8" width="15.36328125" bestFit="1" customWidth="1"/>
    <col min="11" max="11" width="16.1796875" bestFit="1" customWidth="1"/>
    <col min="13" max="13" width="8.7265625" style="34"/>
    <col min="18" max="18" width="14.81640625" bestFit="1" customWidth="1"/>
    <col min="21" max="21" width="19" bestFit="1" customWidth="1"/>
  </cols>
  <sheetData>
    <row r="2" spans="3:21" x14ac:dyDescent="0.35">
      <c r="F2" t="s">
        <v>88</v>
      </c>
      <c r="I2" t="s">
        <v>11</v>
      </c>
      <c r="P2" t="s">
        <v>88</v>
      </c>
      <c r="S2" t="s">
        <v>11</v>
      </c>
    </row>
    <row r="3" spans="3:21" x14ac:dyDescent="0.35">
      <c r="C3" t="s">
        <v>93</v>
      </c>
      <c r="E3" s="2" t="s">
        <v>87</v>
      </c>
      <c r="F3" s="32">
        <v>31.265969940317898</v>
      </c>
      <c r="G3" s="1"/>
      <c r="H3" s="1"/>
      <c r="I3" s="32"/>
      <c r="J3" s="1"/>
      <c r="K3" s="1"/>
      <c r="N3" t="s">
        <v>98</v>
      </c>
      <c r="O3" s="2" t="s">
        <v>87</v>
      </c>
      <c r="P3" s="32">
        <v>32.570921487145199</v>
      </c>
      <c r="Q3" s="1"/>
      <c r="R3" s="1"/>
      <c r="S3" s="32">
        <v>0</v>
      </c>
      <c r="T3" s="1"/>
    </row>
    <row r="4" spans="3:21" x14ac:dyDescent="0.35">
      <c r="E4" s="1"/>
      <c r="F4" s="32">
        <v>31.349238852161101</v>
      </c>
      <c r="G4" s="1"/>
      <c r="H4" s="1"/>
      <c r="I4" s="32">
        <v>41.072630895094598</v>
      </c>
      <c r="J4" s="1"/>
      <c r="K4" s="1"/>
      <c r="O4" s="1"/>
      <c r="P4" s="32">
        <v>31.8777920895335</v>
      </c>
      <c r="Q4" s="1"/>
      <c r="R4" s="1"/>
      <c r="S4" s="32">
        <v>0</v>
      </c>
      <c r="T4" s="1"/>
    </row>
    <row r="5" spans="3:21" x14ac:dyDescent="0.35">
      <c r="E5" s="1"/>
      <c r="F5" s="32">
        <v>31.0425901341744</v>
      </c>
      <c r="G5" s="32">
        <f>AVERAGE(F3:F5)</f>
        <v>31.219266308884468</v>
      </c>
      <c r="H5" s="33">
        <f>G5-G8</f>
        <v>-0.80744641337053125</v>
      </c>
      <c r="I5" s="32">
        <v>39.520922998879399</v>
      </c>
      <c r="J5" s="32">
        <f>AVERAGE(I3:I5)</f>
        <v>40.296776946986995</v>
      </c>
      <c r="K5" s="33">
        <f>J5-J8</f>
        <v>0.6081136214301921</v>
      </c>
      <c r="O5" s="1"/>
      <c r="P5" s="32">
        <v>32.378348652699103</v>
      </c>
      <c r="Q5" s="32">
        <f>AVERAGE(P3:P5)</f>
        <v>32.275687409792603</v>
      </c>
      <c r="R5" s="33">
        <f>Q5-Q8</f>
        <v>0.12293102982597048</v>
      </c>
      <c r="S5" s="32">
        <v>39.1200642109863</v>
      </c>
      <c r="T5" s="32">
        <f>AVERAGE(S5)</f>
        <v>39.1200642109863</v>
      </c>
      <c r="U5" s="36">
        <f>T5-T8</f>
        <v>3.9630102272301642</v>
      </c>
    </row>
    <row r="6" spans="3:21" x14ac:dyDescent="0.35">
      <c r="E6" s="2" t="s">
        <v>86</v>
      </c>
      <c r="F6" s="32">
        <v>32.380566663088501</v>
      </c>
      <c r="G6" s="1"/>
      <c r="H6" s="33">
        <f>2^-H5</f>
        <v>1.7501109831738717</v>
      </c>
      <c r="I6" s="32">
        <v>39.688663325556803</v>
      </c>
      <c r="J6" s="1"/>
      <c r="K6" s="33">
        <f>2^-K5</f>
        <v>0.65605395683053691</v>
      </c>
      <c r="O6" s="2" t="s">
        <v>86</v>
      </c>
      <c r="P6" s="32">
        <v>32.2843103569014</v>
      </c>
      <c r="Q6" s="1"/>
      <c r="R6" s="33">
        <f>2^-R5</f>
        <v>0.91832006290280432</v>
      </c>
      <c r="S6" s="32">
        <v>34.326615494952598</v>
      </c>
      <c r="T6" s="1"/>
      <c r="U6" s="37">
        <f>2^-U5</f>
        <v>6.4123179514295275E-2</v>
      </c>
    </row>
    <row r="7" spans="3:21" x14ac:dyDescent="0.35">
      <c r="F7" s="32">
        <v>31.8320136335035</v>
      </c>
      <c r="G7" s="1"/>
      <c r="H7" s="1"/>
      <c r="I7" s="32"/>
      <c r="J7" s="1"/>
      <c r="K7" s="1"/>
      <c r="P7" s="32">
        <v>31.9731940550625</v>
      </c>
      <c r="Q7" s="1"/>
      <c r="R7" s="1"/>
      <c r="S7" s="32">
        <v>36.442192765466203</v>
      </c>
      <c r="T7" s="1"/>
    </row>
    <row r="8" spans="3:21" x14ac:dyDescent="0.35">
      <c r="F8" s="32">
        <v>31.867557870172998</v>
      </c>
      <c r="G8" s="32">
        <f>AVERAGE(F6:F8)</f>
        <v>32.026712722254999</v>
      </c>
      <c r="H8" s="1"/>
      <c r="I8" s="32"/>
      <c r="J8" s="32">
        <f>AVERAGE(I6:I8)</f>
        <v>39.688663325556803</v>
      </c>
      <c r="K8" s="1"/>
      <c r="P8" s="32">
        <v>32.200764727935997</v>
      </c>
      <c r="Q8" s="32">
        <f>AVERAGE(P6:P8)</f>
        <v>32.152756379966632</v>
      </c>
      <c r="R8" s="1"/>
      <c r="S8" s="32">
        <v>34.702353690849598</v>
      </c>
      <c r="T8" s="32">
        <f>AVERAGE(S6:S8)</f>
        <v>35.157053983756136</v>
      </c>
    </row>
    <row r="9" spans="3:21" x14ac:dyDescent="0.35">
      <c r="E9" s="2" t="s">
        <v>85</v>
      </c>
      <c r="F9" s="5">
        <v>31.6291114845822</v>
      </c>
      <c r="G9" s="4"/>
      <c r="H9" s="4"/>
      <c r="I9" s="5">
        <v>30.417899939867599</v>
      </c>
      <c r="J9" s="4"/>
      <c r="O9" s="2" t="s">
        <v>85</v>
      </c>
      <c r="P9" s="32">
        <v>31.5177552418685</v>
      </c>
      <c r="Q9" s="1"/>
      <c r="R9" s="1"/>
      <c r="S9" s="32">
        <v>26.098983662848301</v>
      </c>
      <c r="T9" s="1"/>
    </row>
    <row r="10" spans="3:21" ht="15.5" x14ac:dyDescent="0.35">
      <c r="E10" s="16"/>
      <c r="F10" s="5">
        <v>32.1009101192111</v>
      </c>
      <c r="G10" s="4"/>
      <c r="H10" s="4"/>
      <c r="I10" s="5">
        <v>30.438038379755</v>
      </c>
      <c r="J10" s="4"/>
      <c r="O10" s="16"/>
      <c r="P10" s="32">
        <v>31.363174198575901</v>
      </c>
      <c r="Q10" s="1"/>
      <c r="R10" s="1"/>
      <c r="S10" s="32">
        <v>26.1264197568876</v>
      </c>
      <c r="T10" s="1"/>
    </row>
    <row r="11" spans="3:21" ht="15.5" x14ac:dyDescent="0.35">
      <c r="E11" s="16"/>
      <c r="F11" s="5">
        <v>31.641070166511401</v>
      </c>
      <c r="G11" s="5">
        <f>AVERAGE(F9:F11)</f>
        <v>31.790363923434899</v>
      </c>
      <c r="H11" s="4"/>
      <c r="I11" s="5">
        <v>30.543251171568599</v>
      </c>
      <c r="J11" s="5">
        <f>AVERAGE(I9:I11)</f>
        <v>30.46639649706373</v>
      </c>
      <c r="O11" s="16"/>
      <c r="P11" s="32">
        <v>31.568327746381598</v>
      </c>
      <c r="Q11" s="32">
        <f>AVERAGE(P9:P11)</f>
        <v>31.483085728942001</v>
      </c>
      <c r="R11" s="1"/>
      <c r="S11" s="32">
        <v>26.2863317586202</v>
      </c>
      <c r="T11" s="32">
        <f>AVERAGE(S9:S11)</f>
        <v>26.170578392785369</v>
      </c>
    </row>
    <row r="12" spans="3:21" x14ac:dyDescent="0.35">
      <c r="C12" t="s">
        <v>94</v>
      </c>
      <c r="E12" s="2" t="s">
        <v>87</v>
      </c>
      <c r="F12" s="32">
        <v>32.358741470946399</v>
      </c>
      <c r="G12" s="1"/>
      <c r="H12" s="1"/>
      <c r="I12" s="32">
        <v>0</v>
      </c>
      <c r="J12" s="1"/>
      <c r="K12" s="1"/>
      <c r="N12" t="s">
        <v>99</v>
      </c>
      <c r="O12" s="2" t="s">
        <v>87</v>
      </c>
      <c r="P12" s="32">
        <v>31.622372136014899</v>
      </c>
      <c r="Q12" s="1"/>
      <c r="R12" s="1"/>
      <c r="S12" s="32">
        <v>33.844431439087302</v>
      </c>
      <c r="T12" s="1"/>
      <c r="U12" s="1"/>
    </row>
    <row r="13" spans="3:21" x14ac:dyDescent="0.35">
      <c r="E13" s="1"/>
      <c r="F13" s="32">
        <v>32.121847163322897</v>
      </c>
      <c r="G13" s="1"/>
      <c r="H13" s="1"/>
      <c r="I13" s="32">
        <v>0</v>
      </c>
      <c r="J13" s="1"/>
      <c r="K13" s="1"/>
      <c r="O13" s="1"/>
      <c r="P13" s="32">
        <v>31.614986522893901</v>
      </c>
      <c r="Q13" s="1"/>
      <c r="R13" s="1"/>
      <c r="S13" s="32">
        <v>36.340625177845503</v>
      </c>
      <c r="T13" s="1"/>
      <c r="U13" s="1"/>
    </row>
    <row r="14" spans="3:21" x14ac:dyDescent="0.35">
      <c r="E14" s="1"/>
      <c r="F14" s="32">
        <v>32.423400272437803</v>
      </c>
      <c r="G14" s="32">
        <f>AVERAGE(F12:F14)</f>
        <v>32.301329635569033</v>
      </c>
      <c r="H14" s="33">
        <f>G14-G17</f>
        <v>-0.48838054092019689</v>
      </c>
      <c r="I14" s="32">
        <v>0</v>
      </c>
      <c r="J14" s="32">
        <f>AVERAGE(I12:I14)</f>
        <v>0</v>
      </c>
      <c r="K14" s="33"/>
      <c r="O14" s="1"/>
      <c r="P14" s="32">
        <v>31.680060002924002</v>
      </c>
      <c r="Q14" s="32">
        <f>AVERAGE(P12:P14)</f>
        <v>31.639139553944272</v>
      </c>
      <c r="R14" s="33">
        <f>Q14-Q17</f>
        <v>-0.16242906909346289</v>
      </c>
      <c r="S14" s="32">
        <v>35.276770455454198</v>
      </c>
      <c r="T14" s="32">
        <f>AVERAGE(S12:S14)</f>
        <v>35.153942357462334</v>
      </c>
      <c r="U14" s="33">
        <f>T14-T17</f>
        <v>1.7864555871224823</v>
      </c>
    </row>
    <row r="15" spans="3:21" x14ac:dyDescent="0.35">
      <c r="E15" s="2" t="s">
        <v>86</v>
      </c>
      <c r="F15" s="32">
        <v>32.828951514463498</v>
      </c>
      <c r="G15" s="1"/>
      <c r="H15" s="33">
        <f>2^-H14</f>
        <v>1.4028692378779799</v>
      </c>
      <c r="I15" s="32">
        <v>35.594309958098798</v>
      </c>
      <c r="J15" s="1"/>
      <c r="K15" s="33"/>
      <c r="O15" s="2" t="s">
        <v>86</v>
      </c>
      <c r="P15" s="32">
        <v>31.9377377281658</v>
      </c>
      <c r="Q15" s="1"/>
      <c r="R15" s="33">
        <f>2^-R14</f>
        <v>1.1191699016628422</v>
      </c>
      <c r="S15" s="32">
        <v>33.345761409714299</v>
      </c>
      <c r="T15" s="1"/>
      <c r="U15" s="33">
        <f>2^-U14</f>
        <v>0.28988335721582908</v>
      </c>
    </row>
    <row r="16" spans="3:21" x14ac:dyDescent="0.35">
      <c r="F16" s="32">
        <v>32.877542176086301</v>
      </c>
      <c r="G16" s="1"/>
      <c r="H16" s="1"/>
      <c r="I16" s="32">
        <v>36.0339880163815</v>
      </c>
      <c r="J16" s="1"/>
      <c r="K16" s="1"/>
      <c r="P16" s="32">
        <v>31.837732828201698</v>
      </c>
      <c r="Q16" s="1"/>
      <c r="R16" s="1"/>
      <c r="S16" s="32">
        <v>43.649410370003203</v>
      </c>
      <c r="T16" s="1"/>
      <c r="U16" s="1"/>
    </row>
    <row r="17" spans="1:21" x14ac:dyDescent="0.35">
      <c r="F17" s="32">
        <v>32.662636838917898</v>
      </c>
      <c r="G17" s="32">
        <f>AVERAGE(F15:F17)</f>
        <v>32.78971017648923</v>
      </c>
      <c r="H17" s="1"/>
      <c r="I17" s="32">
        <v>36.038409004939801</v>
      </c>
      <c r="J17" s="32">
        <f>AVERAGE(I15:I17)</f>
        <v>35.888902326473364</v>
      </c>
      <c r="K17" s="1"/>
      <c r="P17" s="32">
        <v>31.629235312745699</v>
      </c>
      <c r="Q17" s="32">
        <f>AVERAGE(P15:P17)</f>
        <v>31.801568623037735</v>
      </c>
      <c r="R17" s="1"/>
      <c r="S17" s="32">
        <v>33.389212130965397</v>
      </c>
      <c r="T17" s="32">
        <f>AVERAGE(S15,S17)</f>
        <v>33.367486770339852</v>
      </c>
      <c r="U17" s="1"/>
    </row>
    <row r="18" spans="1:21" x14ac:dyDescent="0.35">
      <c r="E18" s="2" t="s">
        <v>85</v>
      </c>
      <c r="F18" s="5">
        <v>32.418184829101499</v>
      </c>
      <c r="G18" s="4"/>
      <c r="H18" s="4"/>
      <c r="I18" s="5">
        <v>39.957780794266299</v>
      </c>
      <c r="J18" s="4"/>
      <c r="O18" s="2" t="s">
        <v>85</v>
      </c>
      <c r="P18" s="32">
        <v>31.502734823910199</v>
      </c>
      <c r="Q18" s="1"/>
      <c r="R18" s="33">
        <v>0.91832006290280432</v>
      </c>
      <c r="S18" s="32">
        <v>28.646213644822499</v>
      </c>
      <c r="T18" s="1"/>
    </row>
    <row r="19" spans="1:21" x14ac:dyDescent="0.35">
      <c r="F19" s="5">
        <v>32.056120692302201</v>
      </c>
      <c r="G19" s="4"/>
      <c r="H19" s="4"/>
      <c r="I19" s="5">
        <v>40.865247741369402</v>
      </c>
      <c r="J19" s="4"/>
      <c r="P19" s="32">
        <v>31.418753922039699</v>
      </c>
      <c r="Q19" s="1"/>
      <c r="R19" s="33">
        <v>1.1191699016628422</v>
      </c>
      <c r="S19" s="32">
        <v>28.301004100411099</v>
      </c>
      <c r="T19" s="1"/>
    </row>
    <row r="20" spans="1:21" x14ac:dyDescent="0.35">
      <c r="F20" s="5">
        <v>32.381800029286801</v>
      </c>
      <c r="G20" s="5">
        <f>AVERAGE(F18:F20)</f>
        <v>32.285368516896831</v>
      </c>
      <c r="H20" s="4"/>
      <c r="I20" s="5">
        <v>45.920114198091802</v>
      </c>
      <c r="J20" s="5">
        <f>AVERAGE(I18:I20)</f>
        <v>42.247714244575832</v>
      </c>
      <c r="P20" s="32">
        <v>31.670492996735199</v>
      </c>
      <c r="Q20" s="32">
        <f>AVERAGE(P18:P20)</f>
        <v>31.530660580895034</v>
      </c>
      <c r="R20" s="1"/>
      <c r="S20" s="32">
        <v>28.6142488519681</v>
      </c>
      <c r="T20" s="32">
        <f>AVERAGE(S18:S20)</f>
        <v>28.520488865733899</v>
      </c>
    </row>
    <row r="22" spans="1:21" x14ac:dyDescent="0.35">
      <c r="F22" t="s">
        <v>88</v>
      </c>
      <c r="I22" t="s">
        <v>11</v>
      </c>
      <c r="P22" t="s">
        <v>88</v>
      </c>
      <c r="S22" t="s">
        <v>11</v>
      </c>
    </row>
    <row r="23" spans="1:21" x14ac:dyDescent="0.35">
      <c r="A23" s="32"/>
      <c r="C23" t="s">
        <v>95</v>
      </c>
      <c r="E23" s="2" t="s">
        <v>86</v>
      </c>
      <c r="F23" s="32">
        <v>30.5219602804431</v>
      </c>
      <c r="G23" s="1"/>
      <c r="H23" s="1"/>
      <c r="I23" s="32">
        <v>28.672042239932701</v>
      </c>
      <c r="J23" s="1"/>
      <c r="K23" s="1"/>
      <c r="N23" t="s">
        <v>100</v>
      </c>
      <c r="O23" s="2" t="s">
        <v>86</v>
      </c>
      <c r="P23" s="32">
        <v>29.432189807840299</v>
      </c>
      <c r="Q23" s="1"/>
      <c r="R23" s="1"/>
      <c r="S23" s="32">
        <v>29.820386461716101</v>
      </c>
      <c r="T23" s="1"/>
      <c r="U23" s="1"/>
    </row>
    <row r="24" spans="1:21" x14ac:dyDescent="0.35">
      <c r="A24" s="32"/>
      <c r="E24" s="1"/>
      <c r="F24" s="32">
        <v>29.901672144326099</v>
      </c>
      <c r="G24" s="1"/>
      <c r="H24" s="1"/>
      <c r="I24" s="32">
        <v>29.667825389627598</v>
      </c>
      <c r="J24" s="1"/>
      <c r="K24" s="1"/>
      <c r="O24" s="1"/>
      <c r="P24" s="32">
        <v>29.129403757412302</v>
      </c>
      <c r="Q24" s="1"/>
      <c r="R24" s="1"/>
      <c r="S24" s="32">
        <v>29.074621973695699</v>
      </c>
      <c r="T24" s="1"/>
      <c r="U24" s="1"/>
    </row>
    <row r="25" spans="1:21" x14ac:dyDescent="0.35">
      <c r="A25" s="32"/>
      <c r="E25" s="1"/>
      <c r="F25" s="32">
        <v>31.353406858022801</v>
      </c>
      <c r="G25" s="32">
        <f>AVERAGE(F23:F24)</f>
        <v>30.211816212384598</v>
      </c>
      <c r="H25" s="35"/>
      <c r="I25" s="32">
        <v>29.7759000700668</v>
      </c>
      <c r="J25" s="32">
        <f>AVERAGE(I23:I25)</f>
        <v>29.371922566542366</v>
      </c>
      <c r="K25" s="1"/>
      <c r="O25" s="1"/>
      <c r="P25" s="32">
        <v>29.396914228494602</v>
      </c>
      <c r="Q25" s="32">
        <f>AVERAGE(P23:P25)</f>
        <v>29.319502597915733</v>
      </c>
      <c r="R25" s="1"/>
      <c r="S25" s="32">
        <v>29.3834161444701</v>
      </c>
      <c r="T25" s="32">
        <f>AVERAGE(S23:S25)</f>
        <v>29.426141526627301</v>
      </c>
      <c r="U25" s="1"/>
    </row>
    <row r="26" spans="1:21" x14ac:dyDescent="0.35">
      <c r="A26" s="32"/>
      <c r="E26" s="2" t="s">
        <v>92</v>
      </c>
      <c r="F26" s="32">
        <v>28.547659062399099</v>
      </c>
      <c r="G26" s="1"/>
      <c r="H26" s="35"/>
      <c r="I26" s="32">
        <v>37.050457516957003</v>
      </c>
      <c r="J26" s="1"/>
      <c r="K26" s="1"/>
      <c r="O26" s="2" t="s">
        <v>92</v>
      </c>
      <c r="P26" s="32">
        <v>29.771656805379401</v>
      </c>
      <c r="Q26" s="1"/>
      <c r="R26" s="1"/>
      <c r="S26" s="32">
        <v>33.367344500567398</v>
      </c>
      <c r="T26" s="1"/>
      <c r="U26" s="1"/>
    </row>
    <row r="27" spans="1:21" x14ac:dyDescent="0.35">
      <c r="A27" s="32"/>
      <c r="E27" s="1"/>
      <c r="F27" s="32">
        <v>29.536236220706598</v>
      </c>
      <c r="G27" s="1"/>
      <c r="H27" s="1"/>
      <c r="I27" s="32">
        <v>36.936587564756401</v>
      </c>
      <c r="J27" s="1"/>
      <c r="K27" s="1"/>
      <c r="O27" s="1"/>
      <c r="P27" s="32">
        <v>29.800551744561101</v>
      </c>
      <c r="Q27" s="1"/>
      <c r="R27" s="1"/>
      <c r="S27" s="32">
        <v>32.773646521764398</v>
      </c>
      <c r="T27" s="1"/>
      <c r="U27" s="1"/>
    </row>
    <row r="28" spans="1:21" x14ac:dyDescent="0.35">
      <c r="A28" s="32"/>
      <c r="E28" s="1"/>
      <c r="F28" s="32">
        <v>29.459069067992498</v>
      </c>
      <c r="G28" s="32">
        <f>AVERAGE(F26:F28)</f>
        <v>29.180988117032729</v>
      </c>
      <c r="H28" s="33">
        <f>G28-G25</f>
        <v>-1.0308280953518683</v>
      </c>
      <c r="I28" s="32">
        <v>34.991049986054101</v>
      </c>
      <c r="J28" s="32">
        <f>AVERAGE(I26:I27)</f>
        <v>36.993522540856702</v>
      </c>
      <c r="K28" s="33">
        <f>J28-J25</f>
        <v>7.6215999743143357</v>
      </c>
      <c r="O28" s="1"/>
      <c r="P28" s="32">
        <v>30.010913039629799</v>
      </c>
      <c r="Q28" s="32">
        <f>AVERAGE(P26:P28)</f>
        <v>29.861040529856766</v>
      </c>
      <c r="R28" s="33">
        <f>Q28-Q25</f>
        <v>0.54153793194103272</v>
      </c>
      <c r="S28" s="32">
        <v>33.5663685674877</v>
      </c>
      <c r="T28" s="32">
        <f>AVERAGE(S26:S28)</f>
        <v>33.235786529939837</v>
      </c>
      <c r="U28" s="33">
        <f>T28-T25</f>
        <v>3.8096450033125357</v>
      </c>
    </row>
    <row r="29" spans="1:21" x14ac:dyDescent="0.35">
      <c r="E29" s="2" t="s">
        <v>85</v>
      </c>
      <c r="F29" s="32">
        <v>31.0814510624596</v>
      </c>
      <c r="G29" s="1"/>
      <c r="H29" s="35">
        <f>2^-H28</f>
        <v>2.0431966933674564</v>
      </c>
      <c r="I29" s="32">
        <v>28.244811109652399</v>
      </c>
      <c r="J29" s="1"/>
      <c r="K29" s="35">
        <f>2^-K28</f>
        <v>5.0777322042486698E-3</v>
      </c>
      <c r="O29" s="2" t="s">
        <v>85</v>
      </c>
      <c r="P29" s="32">
        <v>29.6366824462857</v>
      </c>
      <c r="Q29" s="1"/>
      <c r="R29" s="35">
        <f>2^-R28</f>
        <v>0.687038126857062</v>
      </c>
      <c r="S29" s="32">
        <v>27.5514629538382</v>
      </c>
      <c r="T29" s="1"/>
      <c r="U29" s="35">
        <f>2^-U28</f>
        <v>7.1315278273554467E-2</v>
      </c>
    </row>
    <row r="30" spans="1:21" x14ac:dyDescent="0.35">
      <c r="F30" s="32">
        <v>31.506780022630299</v>
      </c>
      <c r="G30" s="1"/>
      <c r="H30" s="1"/>
      <c r="I30" s="32">
        <v>28.5931035851636</v>
      </c>
      <c r="J30" s="1"/>
      <c r="K30" s="1"/>
      <c r="P30" s="32">
        <v>30.9601954477913</v>
      </c>
      <c r="Q30" s="1"/>
      <c r="R30" s="1"/>
      <c r="S30" s="32">
        <v>27.540009134719401</v>
      </c>
      <c r="T30" s="1"/>
      <c r="U30" s="1"/>
    </row>
    <row r="31" spans="1:21" x14ac:dyDescent="0.35">
      <c r="F31" s="32">
        <v>31.4750772892227</v>
      </c>
      <c r="G31" s="32">
        <f>AVERAGE(F29:F31)</f>
        <v>31.354436124770867</v>
      </c>
      <c r="H31" s="1"/>
      <c r="I31" s="32">
        <v>28.851332430738498</v>
      </c>
      <c r="J31" s="32">
        <f>AVERAGE(I29:I31)</f>
        <v>28.563082375184834</v>
      </c>
      <c r="K31" s="1"/>
      <c r="P31" s="32">
        <v>30.172247115894798</v>
      </c>
      <c r="Q31" s="32">
        <f>AVERAGE(P29:P31)</f>
        <v>30.256375003323928</v>
      </c>
      <c r="R31" s="1"/>
      <c r="S31" s="32">
        <v>27.970857550860298</v>
      </c>
      <c r="T31" s="32">
        <f>AVERAGE(S29:S31)</f>
        <v>27.6874432131393</v>
      </c>
      <c r="U31" s="1"/>
    </row>
    <row r="32" spans="1:21" x14ac:dyDescent="0.35">
      <c r="N32" t="s">
        <v>101</v>
      </c>
      <c r="O32" s="2" t="s">
        <v>86</v>
      </c>
      <c r="P32" s="32">
        <v>29.107561918344199</v>
      </c>
      <c r="Q32" s="1"/>
      <c r="R32" s="1"/>
      <c r="S32" s="32">
        <v>28.7623122300581</v>
      </c>
      <c r="T32" s="1"/>
      <c r="U32" s="1"/>
    </row>
    <row r="33" spans="3:21" x14ac:dyDescent="0.35">
      <c r="O33" s="1"/>
      <c r="P33" s="32">
        <v>29.277557487834098</v>
      </c>
      <c r="Q33" s="1"/>
      <c r="R33" s="1"/>
      <c r="S33" s="32">
        <v>29.047934033953702</v>
      </c>
      <c r="T33" s="1"/>
      <c r="U33" s="1"/>
    </row>
    <row r="34" spans="3:21" x14ac:dyDescent="0.35">
      <c r="F34" t="s">
        <v>88</v>
      </c>
      <c r="I34" t="s">
        <v>11</v>
      </c>
      <c r="O34" s="1"/>
      <c r="P34" s="32">
        <v>29.342745418934101</v>
      </c>
      <c r="Q34" s="32">
        <f>AVERAGE(P32:P34)</f>
        <v>29.242621608370797</v>
      </c>
      <c r="R34" s="1"/>
      <c r="S34" s="32">
        <v>28.557623264554199</v>
      </c>
      <c r="T34" s="32">
        <f>AVERAGE(S32:S34)</f>
        <v>28.789289842855336</v>
      </c>
      <c r="U34" s="1"/>
    </row>
    <row r="35" spans="3:21" x14ac:dyDescent="0.35">
      <c r="C35" t="s">
        <v>96</v>
      </c>
      <c r="E35" s="2" t="s">
        <v>86</v>
      </c>
      <c r="F35" s="32">
        <v>29.364099040134899</v>
      </c>
      <c r="G35" s="1"/>
      <c r="H35" s="1"/>
      <c r="I35" s="32">
        <v>30.720834060503801</v>
      </c>
      <c r="J35" s="1"/>
      <c r="K35" s="1"/>
      <c r="O35" s="2" t="s">
        <v>92</v>
      </c>
      <c r="P35" s="32">
        <v>30.012257788052999</v>
      </c>
      <c r="Q35" s="1"/>
      <c r="R35" s="1"/>
      <c r="S35" s="32">
        <v>30.891465259922398</v>
      </c>
      <c r="T35" s="1"/>
      <c r="U35" s="1"/>
    </row>
    <row r="36" spans="3:21" x14ac:dyDescent="0.35">
      <c r="E36" s="1"/>
      <c r="F36" s="32">
        <v>29.285786424962499</v>
      </c>
      <c r="G36" s="1"/>
      <c r="H36" s="1"/>
      <c r="I36" s="32">
        <v>32.310405907459497</v>
      </c>
      <c r="J36" s="1"/>
      <c r="K36" s="1"/>
      <c r="O36" s="1"/>
      <c r="P36" s="32">
        <v>30.897169351306101</v>
      </c>
      <c r="Q36" s="1"/>
      <c r="R36" s="1"/>
      <c r="S36" s="32">
        <v>31.540286771483601</v>
      </c>
      <c r="T36" s="1"/>
      <c r="U36" s="1"/>
    </row>
    <row r="37" spans="3:21" x14ac:dyDescent="0.35">
      <c r="E37" s="1"/>
      <c r="F37" s="32">
        <v>29.363370881166102</v>
      </c>
      <c r="G37" s="32">
        <f>AVERAGE(F35:F37)</f>
        <v>29.337752115421168</v>
      </c>
      <c r="H37" s="1"/>
      <c r="I37" s="32">
        <v>32.152706420093899</v>
      </c>
      <c r="J37" s="32">
        <f>AVERAGE(I35:I37)</f>
        <v>31.727982129352398</v>
      </c>
      <c r="K37" s="1"/>
      <c r="O37" s="1"/>
      <c r="P37" s="32">
        <v>30.1395320783176</v>
      </c>
      <c r="Q37" s="32">
        <f>AVERAGE(P35:P37)</f>
        <v>30.349653072558898</v>
      </c>
      <c r="R37" s="33">
        <f>Q37-Q34</f>
        <v>1.1070314641881005</v>
      </c>
      <c r="S37" s="32">
        <v>32.122073566788799</v>
      </c>
      <c r="T37" s="32">
        <f>AVERAGE(S35:S37)</f>
        <v>31.517941866064934</v>
      </c>
      <c r="U37" s="33">
        <f>T37-T34</f>
        <v>2.7286520232095981</v>
      </c>
    </row>
    <row r="38" spans="3:21" x14ac:dyDescent="0.35">
      <c r="E38" s="2" t="s">
        <v>92</v>
      </c>
      <c r="F38" s="32">
        <v>28.286902718510799</v>
      </c>
      <c r="G38" s="1"/>
      <c r="H38" s="1"/>
      <c r="I38" s="32">
        <v>33.672905771638803</v>
      </c>
      <c r="J38" s="1"/>
      <c r="K38" s="1"/>
      <c r="O38" s="2" t="s">
        <v>85</v>
      </c>
      <c r="P38" s="32">
        <v>31.260060280207199</v>
      </c>
      <c r="Q38" s="1"/>
      <c r="R38" s="35">
        <f>2^-R37</f>
        <v>0.46424830110632065</v>
      </c>
      <c r="S38" s="32">
        <v>29.141674106250601</v>
      </c>
      <c r="T38" s="1"/>
      <c r="U38" s="35">
        <f>2^-U37</f>
        <v>0.15086687453601552</v>
      </c>
    </row>
    <row r="39" spans="3:21" x14ac:dyDescent="0.35">
      <c r="E39" s="1"/>
      <c r="F39" s="32">
        <v>28.2947909814533</v>
      </c>
      <c r="G39" s="1"/>
      <c r="H39" s="1"/>
      <c r="I39" s="32">
        <v>32.649751493969298</v>
      </c>
      <c r="J39" s="1"/>
      <c r="K39" s="1"/>
      <c r="P39" s="32">
        <v>30.703138439802601</v>
      </c>
      <c r="Q39" s="1"/>
      <c r="R39" s="1"/>
      <c r="S39" s="32">
        <v>30.594025411891302</v>
      </c>
      <c r="T39" s="1"/>
      <c r="U39" s="1"/>
    </row>
    <row r="40" spans="3:21" x14ac:dyDescent="0.35">
      <c r="E40" s="1"/>
      <c r="F40" s="32">
        <v>28.907373529953301</v>
      </c>
      <c r="G40" s="32">
        <f>AVERAGE(F38:F40)</f>
        <v>28.496355743305799</v>
      </c>
      <c r="H40" s="33">
        <f>G40-G37</f>
        <v>-0.84139637211536922</v>
      </c>
      <c r="I40" s="32">
        <v>32.325102884503004</v>
      </c>
      <c r="J40" s="32">
        <f>AVERAGE(I38:I40)</f>
        <v>32.882586716703706</v>
      </c>
      <c r="K40" s="33">
        <f>J40-J37</f>
        <v>1.154604587351308</v>
      </c>
      <c r="P40" s="32">
        <v>33.305841460838799</v>
      </c>
      <c r="Q40" s="32">
        <f>AVERAGE(P38:P39)</f>
        <v>30.9815993600049</v>
      </c>
      <c r="R40" s="1"/>
      <c r="S40" s="32">
        <v>29.6969162027642</v>
      </c>
      <c r="T40" s="32">
        <f>AVERAGE(S38:S39)</f>
        <v>29.86784975907095</v>
      </c>
      <c r="U40" s="1"/>
    </row>
    <row r="41" spans="3:21" x14ac:dyDescent="0.35">
      <c r="E41" s="2" t="s">
        <v>85</v>
      </c>
      <c r="F41" s="32">
        <v>30.1996654397865</v>
      </c>
      <c r="G41" s="1"/>
      <c r="H41" s="35">
        <f>2^-H40</f>
        <v>1.7917835547268499</v>
      </c>
      <c r="I41" s="32">
        <v>30.447017243933399</v>
      </c>
      <c r="J41" s="1"/>
      <c r="K41" s="35">
        <f>2^-K40</f>
        <v>0.44918928299462801</v>
      </c>
      <c r="N41" t="s">
        <v>102</v>
      </c>
      <c r="O41" s="2" t="s">
        <v>86</v>
      </c>
      <c r="P41" s="32">
        <v>29.982396536970299</v>
      </c>
      <c r="Q41" s="1"/>
      <c r="R41" s="1"/>
      <c r="S41" s="32">
        <v>29.147942824581602</v>
      </c>
      <c r="T41" s="1"/>
      <c r="U41" s="1"/>
    </row>
    <row r="42" spans="3:21" x14ac:dyDescent="0.35">
      <c r="F42" s="32">
        <v>30.457043682689299</v>
      </c>
      <c r="G42" s="1"/>
      <c r="H42" s="1"/>
      <c r="I42" s="32">
        <v>30.815230476481599</v>
      </c>
      <c r="J42" s="1"/>
      <c r="K42" s="1"/>
      <c r="O42" s="1"/>
      <c r="P42" s="32">
        <v>30.1127391540034</v>
      </c>
      <c r="Q42" s="1"/>
      <c r="R42" s="1"/>
      <c r="S42" s="32">
        <v>28.856805861344998</v>
      </c>
      <c r="T42" s="1"/>
      <c r="U42" s="1"/>
    </row>
    <row r="43" spans="3:21" x14ac:dyDescent="0.35">
      <c r="F43" s="32">
        <v>30.0868185646634</v>
      </c>
      <c r="G43" s="32">
        <f>AVERAGE(F41:F43)</f>
        <v>30.247842562379734</v>
      </c>
      <c r="H43" s="1"/>
      <c r="I43" s="32">
        <v>30.866174746702601</v>
      </c>
      <c r="J43" s="32">
        <f>AVERAGE(I41:I43)</f>
        <v>30.709474155705866</v>
      </c>
      <c r="K43" s="1"/>
      <c r="O43" s="1"/>
      <c r="P43" s="32">
        <v>30.092575223612599</v>
      </c>
      <c r="Q43" s="32">
        <f>AVERAGE(P41:P43)</f>
        <v>30.062570304862096</v>
      </c>
      <c r="R43" s="1"/>
      <c r="S43" s="32">
        <v>29.018415448868101</v>
      </c>
      <c r="T43" s="32">
        <f>AVERAGE(S41:S43)</f>
        <v>29.0077213782649</v>
      </c>
      <c r="U43" s="1"/>
    </row>
    <row r="44" spans="3:21" x14ac:dyDescent="0.35">
      <c r="C44" t="s">
        <v>97</v>
      </c>
      <c r="E44" s="2" t="s">
        <v>86</v>
      </c>
      <c r="F44" s="32">
        <v>29.103717584917401</v>
      </c>
      <c r="G44" s="1"/>
      <c r="H44" s="1"/>
      <c r="I44" s="32">
        <v>29.322897705299901</v>
      </c>
      <c r="J44" s="1"/>
      <c r="K44" s="1"/>
      <c r="O44" s="2" t="s">
        <v>92</v>
      </c>
      <c r="P44" s="32">
        <v>30.3970154075033</v>
      </c>
      <c r="Q44" s="1"/>
      <c r="R44" s="1"/>
      <c r="S44" s="32">
        <v>28.8580080971504</v>
      </c>
      <c r="T44" s="1"/>
      <c r="U44" s="1"/>
    </row>
    <row r="45" spans="3:21" x14ac:dyDescent="0.35">
      <c r="E45" s="1"/>
      <c r="F45" s="32">
        <v>31.524774278015901</v>
      </c>
      <c r="G45" s="1"/>
      <c r="H45" s="1"/>
      <c r="I45" s="32">
        <v>28.774057492700901</v>
      </c>
      <c r="J45" s="1"/>
      <c r="K45" s="1"/>
      <c r="O45" s="1"/>
      <c r="P45" s="32">
        <v>30.114045974178801</v>
      </c>
      <c r="Q45" s="1"/>
      <c r="R45" s="1"/>
      <c r="S45" s="32">
        <v>28.774237127206899</v>
      </c>
      <c r="T45" s="1"/>
      <c r="U45" s="1"/>
    </row>
    <row r="46" spans="3:21" x14ac:dyDescent="0.35">
      <c r="E46" s="1"/>
      <c r="F46" s="32">
        <v>29.892367726317001</v>
      </c>
      <c r="G46" s="32">
        <f>AVERAGE(F44,F46)</f>
        <v>29.498042655617201</v>
      </c>
      <c r="H46" s="1"/>
      <c r="I46" s="32">
        <v>29.517728180395601</v>
      </c>
      <c r="J46" s="32">
        <f>AVERAGE(I44,I46)</f>
        <v>29.420312942847751</v>
      </c>
      <c r="K46" s="1"/>
      <c r="O46" s="1"/>
      <c r="P46" s="32">
        <v>30.0851035015707</v>
      </c>
      <c r="Q46" s="32">
        <f>AVERAGE(P44:P46)</f>
        <v>30.198721627750931</v>
      </c>
      <c r="R46" s="33">
        <f>Q46-Q43</f>
        <v>0.13615132288883558</v>
      </c>
      <c r="S46" s="32">
        <v>28.374787676308799</v>
      </c>
      <c r="T46" s="32">
        <f>AVERAGE(S44:S46)</f>
        <v>28.669010966888703</v>
      </c>
      <c r="U46" s="33">
        <f>T46-T43</f>
        <v>-0.33871041137619784</v>
      </c>
    </row>
    <row r="47" spans="3:21" x14ac:dyDescent="0.35">
      <c r="E47" s="2" t="s">
        <v>92</v>
      </c>
      <c r="F47" s="32">
        <v>28.2262096533128</v>
      </c>
      <c r="G47" s="1"/>
      <c r="H47" s="1"/>
      <c r="I47" s="32">
        <v>28.988062291559999</v>
      </c>
      <c r="J47" s="1"/>
      <c r="K47" s="1"/>
      <c r="O47" s="2" t="s">
        <v>85</v>
      </c>
      <c r="P47" s="32">
        <v>30.630875556170899</v>
      </c>
      <c r="Q47" s="1"/>
      <c r="R47" s="35">
        <f>2^-R46</f>
        <v>0.90994337599378217</v>
      </c>
      <c r="S47" s="32">
        <v>25.204562116149098</v>
      </c>
      <c r="T47" s="1"/>
      <c r="U47" s="35">
        <f>2^-U46</f>
        <v>1.264625671677664</v>
      </c>
    </row>
    <row r="48" spans="3:21" x14ac:dyDescent="0.35">
      <c r="E48" s="1"/>
      <c r="F48" s="32">
        <v>28.8808213705904</v>
      </c>
      <c r="G48" s="1"/>
      <c r="H48" s="1"/>
      <c r="I48" s="32">
        <v>31.941005403321402</v>
      </c>
      <c r="J48" s="1"/>
      <c r="K48" s="1"/>
      <c r="P48" s="32">
        <v>30.4812757601917</v>
      </c>
      <c r="Q48" s="1"/>
      <c r="R48" s="1"/>
      <c r="S48" s="32">
        <v>25.1428394674668</v>
      </c>
      <c r="T48" s="1"/>
      <c r="U48" s="1"/>
    </row>
    <row r="49" spans="5:21" x14ac:dyDescent="0.35">
      <c r="E49" s="1"/>
      <c r="F49" s="32">
        <v>28.4712450380215</v>
      </c>
      <c r="G49" s="32">
        <f>AVERAGE(F47:F49)</f>
        <v>28.526092020641567</v>
      </c>
      <c r="H49" s="33">
        <f>G49-G46</f>
        <v>-0.97195063497563439</v>
      </c>
      <c r="I49" s="32">
        <v>32.876118430071003</v>
      </c>
      <c r="J49" s="32">
        <f>AVERAGE(I47:I49)</f>
        <v>31.268395374984134</v>
      </c>
      <c r="K49" s="33">
        <f>J49-J46</f>
        <v>1.8480824321363833</v>
      </c>
      <c r="P49" s="32">
        <v>30.6031282846346</v>
      </c>
      <c r="Q49" s="32">
        <f>AVERAGE(P47:P49)</f>
        <v>30.57175986699907</v>
      </c>
      <c r="R49" s="1"/>
      <c r="S49" s="32">
        <v>25.2306077110056</v>
      </c>
      <c r="T49" s="32">
        <f>AVERAGE(S47:S49)</f>
        <v>25.19266976487383</v>
      </c>
      <c r="U49" s="1"/>
    </row>
    <row r="50" spans="5:21" x14ac:dyDescent="0.35">
      <c r="E50" s="2" t="s">
        <v>85</v>
      </c>
      <c r="F50" s="32">
        <v>31.693755021827702</v>
      </c>
      <c r="G50" s="1"/>
      <c r="H50" s="35">
        <f>2^-H49</f>
        <v>1.9614908900488741</v>
      </c>
      <c r="I50" s="32">
        <v>31.4099676095421</v>
      </c>
      <c r="J50" s="1"/>
      <c r="K50" s="35">
        <f>2^-K49</f>
        <v>0.27776131109486002</v>
      </c>
    </row>
    <row r="51" spans="5:21" x14ac:dyDescent="0.35">
      <c r="F51" s="32">
        <v>30.926115073760901</v>
      </c>
      <c r="G51" s="1"/>
      <c r="H51" s="1"/>
      <c r="I51" s="32">
        <v>29.574099104634598</v>
      </c>
      <c r="J51" s="1"/>
      <c r="K51" s="1"/>
    </row>
    <row r="52" spans="5:21" x14ac:dyDescent="0.35">
      <c r="F52" s="32">
        <v>32.294653839545497</v>
      </c>
      <c r="G52" s="32">
        <f>AVERAGE(F50:F52)</f>
        <v>31.6381746450447</v>
      </c>
      <c r="H52" s="1"/>
      <c r="I52" s="32">
        <v>32.611349815382198</v>
      </c>
      <c r="J52" s="32">
        <f>AVERAGE(I50:I52)</f>
        <v>31.19847217651963</v>
      </c>
      <c r="K5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Telomere length 7B</vt:lpstr>
      <vt:lpstr>mRNA 7C</vt:lpstr>
      <vt:lpstr> TRF2 ChIP 7D</vt:lpstr>
      <vt:lpstr>H3K27me3 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2015-06-05T18:17:20Z</dcterms:created>
  <dcterms:modified xsi:type="dcterms:W3CDTF">2025-08-31T21:05:06Z</dcterms:modified>
</cp:coreProperties>
</file>