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5E9E356C-CEAB-443A-8C62-0D21BFC22B48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ccr5 -124 g&gt;a mut tel facs B" sheetId="19" r:id="rId1"/>
    <sheet name="ccr5 -146 g&gt;a mut tel facs   B" sheetId="20" r:id="rId2"/>
    <sheet name="TRF2 ChIP   C" sheetId="3" r:id="rId3"/>
    <sheet name="H3K27ME3 ChIP  D" sheetId="4" r:id="rId4"/>
    <sheet name="Luciferase activity E" sheetId="17" r:id="rId5"/>
  </sheets>
  <calcPr calcId="191029" iterateCount="1"/>
</workbook>
</file>

<file path=xl/calcChain.xml><?xml version="1.0" encoding="utf-8"?>
<calcChain xmlns="http://schemas.openxmlformats.org/spreadsheetml/2006/main">
  <c r="E9" i="20" l="1"/>
  <c r="F9" i="20" s="1"/>
  <c r="E8" i="20"/>
  <c r="E8" i="19"/>
  <c r="E7" i="19"/>
  <c r="F7" i="19" s="1"/>
  <c r="N52" i="17"/>
  <c r="M52" i="17"/>
  <c r="U48" i="17"/>
  <c r="S48" i="17"/>
  <c r="Y48" i="17"/>
  <c r="W48" i="17"/>
  <c r="Q48" i="17"/>
  <c r="O48" i="17"/>
  <c r="N47" i="17"/>
  <c r="K24" i="17"/>
  <c r="B123" i="3"/>
  <c r="B124" i="3"/>
  <c r="B122" i="3"/>
  <c r="G76" i="3"/>
  <c r="N14" i="17"/>
  <c r="N11" i="17"/>
  <c r="F76" i="4"/>
  <c r="G76" i="4" s="1"/>
  <c r="G77" i="4" s="1"/>
  <c r="F57" i="4"/>
  <c r="G57" i="4" s="1"/>
  <c r="G58" i="4" s="1"/>
  <c r="F227" i="4"/>
  <c r="F224" i="4"/>
  <c r="F221" i="4"/>
  <c r="L171" i="4"/>
  <c r="F171" i="4"/>
  <c r="L168" i="4"/>
  <c r="F168" i="4"/>
  <c r="L165" i="4"/>
  <c r="F165" i="4"/>
  <c r="F205" i="4"/>
  <c r="F217" i="4"/>
  <c r="F211" i="4"/>
  <c r="F208" i="4"/>
  <c r="F202" i="4"/>
  <c r="G202" i="4" s="1"/>
  <c r="L160" i="4"/>
  <c r="F160" i="4"/>
  <c r="L157" i="4"/>
  <c r="F157" i="4"/>
  <c r="L154" i="4"/>
  <c r="F154" i="4"/>
  <c r="L151" i="4"/>
  <c r="F151" i="4"/>
  <c r="L148" i="4"/>
  <c r="F148" i="4"/>
  <c r="L145" i="4"/>
  <c r="F145" i="4"/>
  <c r="U169" i="3"/>
  <c r="U166" i="3"/>
  <c r="U163" i="3"/>
  <c r="O199" i="3"/>
  <c r="O196" i="3"/>
  <c r="O193" i="3"/>
  <c r="P184" i="3" s="1"/>
  <c r="Q184" i="3" s="1"/>
  <c r="O190" i="3"/>
  <c r="P190" i="3" s="1"/>
  <c r="Q190" i="3" s="1"/>
  <c r="O187" i="3"/>
  <c r="P187" i="3" s="1"/>
  <c r="Q187" i="3" s="1"/>
  <c r="O184" i="3"/>
  <c r="J199" i="3"/>
  <c r="F199" i="3"/>
  <c r="J196" i="3"/>
  <c r="F196" i="3"/>
  <c r="J193" i="3"/>
  <c r="F193" i="3"/>
  <c r="J190" i="3"/>
  <c r="F190" i="3"/>
  <c r="J187" i="3"/>
  <c r="K187" i="3" s="1"/>
  <c r="K188" i="3" s="1"/>
  <c r="F187" i="3"/>
  <c r="J184" i="3"/>
  <c r="F184" i="3"/>
  <c r="J178" i="3"/>
  <c r="F178" i="3"/>
  <c r="J175" i="3"/>
  <c r="F175" i="3"/>
  <c r="J172" i="3"/>
  <c r="F172" i="3"/>
  <c r="J169" i="3"/>
  <c r="F169" i="3"/>
  <c r="J166" i="3"/>
  <c r="F166" i="3"/>
  <c r="J163" i="3"/>
  <c r="F163" i="3"/>
  <c r="F150" i="3"/>
  <c r="F113" i="3"/>
  <c r="F135" i="4"/>
  <c r="F132" i="4"/>
  <c r="G132" i="4" s="1"/>
  <c r="G133" i="4" s="1"/>
  <c r="F99" i="4"/>
  <c r="F96" i="4"/>
  <c r="G96" i="4" s="1"/>
  <c r="G97" i="4" s="1"/>
  <c r="F147" i="3"/>
  <c r="F144" i="3"/>
  <c r="F110" i="3"/>
  <c r="F107" i="3"/>
  <c r="G107" i="3" s="1"/>
  <c r="G108" i="3" s="1"/>
  <c r="L71" i="17"/>
  <c r="M71" i="17"/>
  <c r="E37" i="17"/>
  <c r="K37" i="17" s="1"/>
  <c r="N37" i="17" s="1"/>
  <c r="M70" i="17"/>
  <c r="M69" i="17"/>
  <c r="L62" i="17"/>
  <c r="L61" i="17"/>
  <c r="N55" i="17"/>
  <c r="N35" i="17"/>
  <c r="L69" i="17"/>
  <c r="N57" i="17"/>
  <c r="N26" i="17"/>
  <c r="K52" i="17"/>
  <c r="M26" i="17"/>
  <c r="E57" i="17"/>
  <c r="K57" i="17" s="1"/>
  <c r="E55" i="17"/>
  <c r="K55" i="17" s="1"/>
  <c r="E45" i="17"/>
  <c r="K45" i="17" s="1"/>
  <c r="E47" i="17"/>
  <c r="K47" i="17" s="1"/>
  <c r="M47" i="17" s="1"/>
  <c r="E52" i="17"/>
  <c r="E50" i="17"/>
  <c r="K50" i="17" s="1"/>
  <c r="N50" i="17" s="1"/>
  <c r="E35" i="17"/>
  <c r="K35" i="17" s="1"/>
  <c r="E24" i="17"/>
  <c r="E26" i="17"/>
  <c r="K26" i="17" s="1"/>
  <c r="E32" i="17"/>
  <c r="K32" i="17" s="1"/>
  <c r="N32" i="17" s="1"/>
  <c r="E30" i="17"/>
  <c r="K30" i="17" s="1"/>
  <c r="N30" i="17" s="1"/>
  <c r="E16" i="17"/>
  <c r="K16" i="17" s="1"/>
  <c r="E14" i="17"/>
  <c r="K14" i="17" s="1"/>
  <c r="E6" i="17"/>
  <c r="K6" i="17" s="1"/>
  <c r="E4" i="17"/>
  <c r="K4" i="17" s="1"/>
  <c r="N16" i="17" s="1"/>
  <c r="E11" i="17"/>
  <c r="K11" i="17" s="1"/>
  <c r="E9" i="17"/>
  <c r="K9" i="17" s="1"/>
  <c r="L68" i="4"/>
  <c r="L65" i="4"/>
  <c r="L99" i="4"/>
  <c r="L96" i="4"/>
  <c r="M65" i="4" l="1"/>
  <c r="M66" i="4" s="1"/>
  <c r="G151" i="4"/>
  <c r="G152" i="4" s="1"/>
  <c r="M145" i="4"/>
  <c r="M146" i="4" s="1"/>
  <c r="M96" i="4"/>
  <c r="M97" i="4" s="1"/>
  <c r="G145" i="4"/>
  <c r="G146" i="4" s="1"/>
  <c r="G203" i="4"/>
  <c r="G208" i="4"/>
  <c r="G209" i="4" s="1"/>
  <c r="M148" i="4"/>
  <c r="M149" i="4" s="1"/>
  <c r="M151" i="4"/>
  <c r="M152" i="4" s="1"/>
  <c r="G148" i="4"/>
  <c r="G149" i="4" s="1"/>
  <c r="G187" i="3"/>
  <c r="G188" i="3" s="1"/>
  <c r="G190" i="3"/>
  <c r="G191" i="3" s="1"/>
  <c r="K190" i="3"/>
  <c r="K191" i="3" s="1"/>
  <c r="G163" i="3"/>
  <c r="G164" i="3" s="1"/>
  <c r="G144" i="3"/>
  <c r="G145" i="3" s="1"/>
  <c r="G166" i="3"/>
  <c r="G167" i="3" s="1"/>
  <c r="K184" i="3"/>
  <c r="K185" i="3" s="1"/>
  <c r="G169" i="3"/>
  <c r="G170" i="3" s="1"/>
  <c r="G184" i="3"/>
  <c r="G185" i="3" s="1"/>
  <c r="K169" i="3"/>
  <c r="K170" i="3" s="1"/>
  <c r="K166" i="3"/>
  <c r="K167" i="3" s="1"/>
  <c r="K163" i="3"/>
  <c r="K164" i="3" s="1"/>
  <c r="L63" i="17"/>
  <c r="L70" i="17"/>
  <c r="N9" i="17"/>
  <c r="M11" i="17"/>
  <c r="M6" i="17"/>
  <c r="N6" i="17"/>
  <c r="M57" i="17"/>
  <c r="M32" i="17"/>
  <c r="M16" i="17"/>
  <c r="M37" i="17"/>
  <c r="F23" i="4"/>
  <c r="F20" i="4"/>
  <c r="G20" i="4" s="1"/>
  <c r="G21" i="4" s="1"/>
  <c r="G33" i="4"/>
  <c r="G34" i="4" s="1"/>
  <c r="G65" i="4"/>
  <c r="G66" i="4" s="1"/>
  <c r="M57" i="4" l="1"/>
  <c r="M58" i="4" s="1"/>
  <c r="M33" i="4"/>
  <c r="F9" i="3" l="1"/>
  <c r="F6" i="3"/>
  <c r="G6" i="3" s="1"/>
  <c r="G7" i="3" s="1"/>
  <c r="M9" i="4" l="1"/>
  <c r="M10" i="4" s="1"/>
  <c r="M45" i="4"/>
  <c r="M46" i="4" s="1"/>
  <c r="L23" i="4"/>
  <c r="L20" i="4"/>
  <c r="M34" i="4"/>
  <c r="M20" i="4" l="1"/>
  <c r="M21" i="4" s="1"/>
  <c r="F69" i="3" l="1"/>
  <c r="M34" i="3"/>
  <c r="M31" i="3"/>
  <c r="M28" i="3"/>
  <c r="N28" i="3" s="1"/>
  <c r="N29" i="3" s="1"/>
  <c r="J23" i="3"/>
  <c r="J20" i="3"/>
  <c r="F66" i="3"/>
  <c r="K20" i="3" l="1"/>
  <c r="K21" i="3" s="1"/>
  <c r="G69" i="3"/>
  <c r="G70" i="3"/>
  <c r="F28" i="3"/>
  <c r="G86" i="4" l="1"/>
  <c r="G87" i="4" s="1"/>
  <c r="G122" i="4"/>
  <c r="G123" i="4" s="1"/>
  <c r="F31" i="3"/>
  <c r="G28" i="3" s="1"/>
  <c r="G29" i="3" s="1"/>
  <c r="G77" i="3" l="1"/>
  <c r="AF24" i="3" l="1"/>
  <c r="AF21" i="3"/>
  <c r="AF18" i="3"/>
  <c r="AF15" i="3"/>
  <c r="AF12" i="3"/>
  <c r="AF9" i="3"/>
  <c r="AG9" i="3" l="1"/>
  <c r="AG10" i="3" s="1"/>
  <c r="AG18" i="3"/>
  <c r="AG19" i="3" s="1"/>
  <c r="F214" i="4"/>
  <c r="G205" i="4" s="1"/>
  <c r="G206" i="4" s="1"/>
</calcChain>
</file>

<file path=xl/sharedStrings.xml><?xml version="1.0" encoding="utf-8"?>
<sst xmlns="http://schemas.openxmlformats.org/spreadsheetml/2006/main" count="234" uniqueCount="113">
  <si>
    <t>WT promoter Insert scrambled control</t>
  </si>
  <si>
    <t>hTERT Gaussia Insert promoter</t>
  </si>
  <si>
    <t>gapdh</t>
  </si>
  <si>
    <t>TELOMERE</t>
  </si>
  <si>
    <t>wt prom igg</t>
  </si>
  <si>
    <t>wt prom input</t>
  </si>
  <si>
    <t>GAPDH</t>
  </si>
  <si>
    <t>WT PROM INPUT</t>
  </si>
  <si>
    <t>hTERT Gaussia</t>
  </si>
  <si>
    <t>Telomere</t>
  </si>
  <si>
    <t>wt prom hTR sil. Input</t>
  </si>
  <si>
    <t>-124 G&gt;A promoter insert hTR silenced</t>
  </si>
  <si>
    <t>WT prom hTR sil H3</t>
  </si>
  <si>
    <t>wt prom hTR sil. H3K27ME3</t>
  </si>
  <si>
    <t>-124 G&gt;A Htr silenced H3K27ME3</t>
  </si>
  <si>
    <t>-124 G&gt;A Htr silenced H3</t>
  </si>
  <si>
    <t>-146 G&gt;A promtoer insert tel short</t>
  </si>
  <si>
    <t>-146G&gt;A prom insert tel short</t>
  </si>
  <si>
    <t>8 8 22</t>
  </si>
  <si>
    <t>scr igg</t>
  </si>
  <si>
    <t>scr input</t>
  </si>
  <si>
    <t>htr igg</t>
  </si>
  <si>
    <t>htr input</t>
  </si>
  <si>
    <t>t2g5 scr trf2</t>
  </si>
  <si>
    <t>t2g5 htr trf2</t>
  </si>
  <si>
    <t xml:space="preserve">124a8 </t>
  </si>
  <si>
    <t>124a8 short</t>
  </si>
  <si>
    <t>146homo</t>
  </si>
  <si>
    <t>146 homo short</t>
  </si>
  <si>
    <t xml:space="preserve">unstained </t>
  </si>
  <si>
    <t>stained (FITC)</t>
  </si>
  <si>
    <t>Long telomere</t>
  </si>
  <si>
    <t>Short telomere</t>
  </si>
  <si>
    <t>WT prom TRF2</t>
  </si>
  <si>
    <t>WT promTRF2</t>
  </si>
  <si>
    <t>WT prom TEL SGRNA  TRF2</t>
  </si>
  <si>
    <t>wt prom TEL SGRNA Igg</t>
  </si>
  <si>
    <t>wt prom TEL SGRNA   Input</t>
  </si>
  <si>
    <t xml:space="preserve">-124 G&gt;A UT </t>
  </si>
  <si>
    <t>-124 G&gt;A UT TRF2</t>
  </si>
  <si>
    <t>-124 G&gt;A UT IgG</t>
  </si>
  <si>
    <t>-124 G&gt;A promoter insert TEL SGRNA</t>
  </si>
  <si>
    <t>WT promoter Insert TEL SGRNA</t>
  </si>
  <si>
    <t>-124 G&gt;A tel sgrna TRF2</t>
  </si>
  <si>
    <t>-124 G&gt;A tel sgrna IgG</t>
  </si>
  <si>
    <t>-124 G&gt;A tel sgrna INPUT</t>
  </si>
  <si>
    <t>WT prom ut  H3</t>
  </si>
  <si>
    <t>wt prom ut H3K27me3</t>
  </si>
  <si>
    <t>wt prom ut  input</t>
  </si>
  <si>
    <t>WT prom tel sgrna  H3k27me3</t>
  </si>
  <si>
    <t>wt prom tel sgrna  H3</t>
  </si>
  <si>
    <t>-124 G&gt;A ut</t>
  </si>
  <si>
    <t>-124 G&gt;A ut H3K27ME3</t>
  </si>
  <si>
    <t>-124 G&gt;A ut H3</t>
  </si>
  <si>
    <t>ut</t>
  </si>
  <si>
    <t>WT promoter Insert ut</t>
  </si>
  <si>
    <t xml:space="preserve">WT prom tel sgrna </t>
  </si>
  <si>
    <t xml:space="preserve">-146G&gt;A prom insert UT </t>
  </si>
  <si>
    <t>Luminescence (a.u.)</t>
  </si>
  <si>
    <t>Protein conc. (total)</t>
  </si>
  <si>
    <t xml:space="preserve">WT promoter </t>
  </si>
  <si>
    <t>wt promoter tel short</t>
  </si>
  <si>
    <t>124 G&gt;A mut prom.</t>
  </si>
  <si>
    <t xml:space="preserve">124 G&gt;A mut tel short </t>
  </si>
  <si>
    <t>146 G&gt;A mut tel short</t>
  </si>
  <si>
    <t>146 G&gt;A mut prom.</t>
  </si>
  <si>
    <t>normalised value</t>
  </si>
  <si>
    <t>Fold change wrt resp UT</t>
  </si>
  <si>
    <t>Fold change wrt WT UT</t>
  </si>
  <si>
    <t>TEL SHORT</t>
  </si>
  <si>
    <t>WT</t>
  </si>
  <si>
    <t xml:space="preserve"> </t>
  </si>
  <si>
    <t>-124 G&gt;A UT Input</t>
  </si>
  <si>
    <t>'-124 G&gt;A tel sgrna INPUT</t>
  </si>
  <si>
    <t>gaussia</t>
  </si>
  <si>
    <t>146 trf2 1</t>
  </si>
  <si>
    <t>146 trf2 2</t>
  </si>
  <si>
    <t>146 trf2 3</t>
  </si>
  <si>
    <t>146 igg 1</t>
  </si>
  <si>
    <t>146 igg 2</t>
  </si>
  <si>
    <t>146 igg 3</t>
  </si>
  <si>
    <t>146 tel trf2 1</t>
  </si>
  <si>
    <t>146 tel trf2 2</t>
  </si>
  <si>
    <t>146 tel trf2 3</t>
  </si>
  <si>
    <t>146 tel igg 1</t>
  </si>
  <si>
    <t>146 tel igg 2</t>
  </si>
  <si>
    <t>146 tel igg 3</t>
  </si>
  <si>
    <t>telomere</t>
  </si>
  <si>
    <t>146 input 1</t>
  </si>
  <si>
    <t>146 input 2</t>
  </si>
  <si>
    <t>146 input 3</t>
  </si>
  <si>
    <t>146 tel input 1</t>
  </si>
  <si>
    <t>146 tel input 2</t>
  </si>
  <si>
    <t>146 tel input 3</t>
  </si>
  <si>
    <t>146 h3k27me3 1</t>
  </si>
  <si>
    <t>146 h3k27me3 2</t>
  </si>
  <si>
    <t>146 hek27me3  3</t>
  </si>
  <si>
    <t>146 h3 1</t>
  </si>
  <si>
    <t>146 h3 2</t>
  </si>
  <si>
    <t>146 h3 3</t>
  </si>
  <si>
    <t>146 tel h3k27me3 1</t>
  </si>
  <si>
    <t>146 tel h3k27me3 2</t>
  </si>
  <si>
    <t>146 tel h3k27me3 3</t>
  </si>
  <si>
    <t>146 tel h3 1</t>
  </si>
  <si>
    <t>146 tel h3 2</t>
  </si>
  <si>
    <t>146 tel h3 3</t>
  </si>
  <si>
    <t>ST</t>
  </si>
  <si>
    <t>LT</t>
  </si>
  <si>
    <t xml:space="preserve">Normalised value of WT prom. </t>
  </si>
  <si>
    <t>WT TEL</t>
  </si>
  <si>
    <t>-124 TEL</t>
  </si>
  <si>
    <t xml:space="preserve">124a8 is the clone number used internally in lab </t>
  </si>
  <si>
    <t xml:space="preserve">146homo is the clone number used internally in lab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</si>
</sst>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name val="Microsoft Sans Serif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DEBF7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>
      <alignment vertical="top"/>
      <protection locked="0"/>
    </xf>
    <xf numFmtId="0" fontId="3" fillId="0" borderId="0">
      <alignment vertical="top"/>
      <protection locked="0"/>
    </xf>
    <xf numFmtId="0" fontId="3" fillId="0" borderId="0">
      <protection locked="0"/>
    </xf>
  </cellStyleXfs>
  <cellXfs count="80">
    <xf numFmtId="0" fontId="0" fillId="0" borderId="0" xfId="0"/>
    <xf numFmtId="0" fontId="1" fillId="0" borderId="0" xfId="0" applyFont="1"/>
    <xf numFmtId="0" fontId="0" fillId="3" borderId="0" xfId="0" applyFill="1"/>
    <xf numFmtId="2" fontId="7" fillId="0" borderId="0" xfId="0" applyNumberFormat="1" applyFont="1" applyAlignment="1">
      <alignment vertical="center"/>
    </xf>
    <xf numFmtId="2" fontId="6" fillId="0" borderId="0" xfId="0" applyNumberFormat="1" applyFont="1"/>
    <xf numFmtId="2" fontId="7" fillId="0" borderId="0" xfId="2" applyNumberFormat="1" applyFont="1" applyAlignment="1" applyProtection="1">
      <alignment vertical="center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horizontal="right" vertical="top"/>
    </xf>
    <xf numFmtId="2" fontId="5" fillId="0" borderId="0" xfId="0" applyNumberFormat="1" applyFont="1"/>
    <xf numFmtId="2" fontId="7" fillId="0" borderId="0" xfId="0" applyNumberFormat="1" applyFont="1" applyAlignment="1" applyProtection="1">
      <alignment vertical="center"/>
      <protection locked="0"/>
    </xf>
    <xf numFmtId="2" fontId="7" fillId="0" borderId="0" xfId="2" applyNumberFormat="1" applyFont="1">
      <alignment vertical="top"/>
      <protection locked="0"/>
    </xf>
    <xf numFmtId="2" fontId="5" fillId="2" borderId="0" xfId="0" applyNumberFormat="1" applyFont="1" applyFill="1" applyAlignment="1">
      <alignment vertical="top"/>
    </xf>
    <xf numFmtId="2" fontId="6" fillId="2" borderId="0" xfId="0" applyNumberFormat="1" applyFont="1" applyFill="1" applyAlignment="1">
      <alignment vertical="top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horizontal="right"/>
    </xf>
    <xf numFmtId="2" fontId="5" fillId="2" borderId="0" xfId="0" applyNumberFormat="1" applyFont="1" applyFill="1"/>
    <xf numFmtId="2" fontId="6" fillId="3" borderId="0" xfId="0" applyNumberFormat="1" applyFont="1" applyFill="1"/>
    <xf numFmtId="2" fontId="8" fillId="0" borderId="0" xfId="0" applyNumberFormat="1" applyFont="1" applyAlignment="1">
      <alignment vertical="top"/>
    </xf>
    <xf numFmtId="2" fontId="8" fillId="0" borderId="0" xfId="0" applyNumberFormat="1" applyFont="1"/>
    <xf numFmtId="2" fontId="6" fillId="2" borderId="0" xfId="0" applyNumberFormat="1" applyFont="1" applyFill="1"/>
    <xf numFmtId="2" fontId="6" fillId="3" borderId="0" xfId="0" quotePrefix="1" applyNumberFormat="1" applyFont="1" applyFill="1"/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 applyProtection="1">
      <alignment vertical="center"/>
      <protection locked="0"/>
    </xf>
    <xf numFmtId="2" fontId="9" fillId="0" borderId="0" xfId="0" applyNumberFormat="1" applyFont="1" applyAlignment="1" applyProtection="1">
      <alignment vertical="top"/>
      <protection locked="0"/>
    </xf>
    <xf numFmtId="2" fontId="6" fillId="3" borderId="0" xfId="0" applyNumberFormat="1" applyFont="1" applyFill="1" applyAlignment="1">
      <alignment vertical="top"/>
    </xf>
    <xf numFmtId="0" fontId="0" fillId="0" borderId="0" xfId="0" applyAlignment="1">
      <alignment wrapText="1"/>
    </xf>
    <xf numFmtId="2" fontId="5" fillId="0" borderId="0" xfId="0" applyNumberFormat="1" applyFont="1" applyAlignment="1">
      <alignment wrapText="1"/>
    </xf>
    <xf numFmtId="2" fontId="5" fillId="4" borderId="0" xfId="0" applyNumberFormat="1" applyFont="1" applyFill="1"/>
    <xf numFmtId="2" fontId="5" fillId="3" borderId="0" xfId="0" applyNumberFormat="1" applyFont="1" applyFill="1"/>
    <xf numFmtId="164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top"/>
      <protection locked="0"/>
    </xf>
    <xf numFmtId="164" fontId="9" fillId="0" borderId="0" xfId="0" applyNumberFormat="1" applyFont="1" applyAlignment="1" applyProtection="1">
      <alignment vertical="top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0" fontId="0" fillId="0" borderId="0" xfId="0" quotePrefix="1"/>
    <xf numFmtId="0" fontId="10" fillId="0" borderId="0" xfId="0" applyFont="1"/>
    <xf numFmtId="0" fontId="5" fillId="2" borderId="0" xfId="0" applyFont="1" applyFill="1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2" applyFont="1" applyAlignment="1" applyProtection="1">
      <alignment vertical="center"/>
    </xf>
    <xf numFmtId="0" fontId="7" fillId="0" borderId="0" xfId="2" applyFont="1">
      <alignment vertical="top"/>
      <protection locked="0"/>
    </xf>
    <xf numFmtId="0" fontId="12" fillId="0" borderId="0" xfId="2" applyFont="1">
      <alignment vertical="top"/>
      <protection locked="0"/>
    </xf>
    <xf numFmtId="0" fontId="11" fillId="0" borderId="0" xfId="0" applyFont="1" applyAlignment="1">
      <alignment horizontal="right"/>
    </xf>
    <xf numFmtId="0" fontId="7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6" fillId="2" borderId="0" xfId="0" applyFont="1" applyFill="1"/>
    <xf numFmtId="0" fontId="5" fillId="0" borderId="0" xfId="0" quotePrefix="1" applyFont="1"/>
    <xf numFmtId="0" fontId="12" fillId="0" borderId="0" xfId="0" applyFont="1" applyAlignment="1">
      <alignment vertical="center"/>
    </xf>
    <xf numFmtId="0" fontId="6" fillId="3" borderId="0" xfId="0" applyFont="1" applyFill="1"/>
    <xf numFmtId="0" fontId="6" fillId="3" borderId="0" xfId="0" quotePrefix="1" applyFont="1" applyFill="1"/>
    <xf numFmtId="0" fontId="12" fillId="0" borderId="0" xfId="0" applyFont="1" applyAlignment="1" applyProtection="1">
      <alignment vertical="center"/>
      <protection locked="0"/>
    </xf>
    <xf numFmtId="0" fontId="7" fillId="0" borderId="0" xfId="0" quotePrefix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5" fillId="0" borderId="0" xfId="0" quotePrefix="1" applyFont="1"/>
    <xf numFmtId="0" fontId="5" fillId="2" borderId="0" xfId="0" quotePrefix="1" applyFont="1" applyFill="1"/>
    <xf numFmtId="2" fontId="6" fillId="0" borderId="0" xfId="0" applyNumberFormat="1" applyFont="1" applyAlignment="1">
      <alignment vertical="top"/>
    </xf>
    <xf numFmtId="2" fontId="6" fillId="0" borderId="0" xfId="0" applyNumberFormat="1" applyFont="1"/>
    <xf numFmtId="2" fontId="5" fillId="0" borderId="0" xfId="0" applyNumberFormat="1" applyFont="1" applyAlignment="1">
      <alignment vertical="top"/>
    </xf>
    <xf numFmtId="2" fontId="5" fillId="0" borderId="0" xfId="0" quotePrefix="1" applyNumberFormat="1" applyFont="1"/>
    <xf numFmtId="2" fontId="5" fillId="0" borderId="0" xfId="0" applyNumberFormat="1" applyFont="1"/>
    <xf numFmtId="2" fontId="5" fillId="2" borderId="0" xfId="0" quotePrefix="1" applyNumberFormat="1" applyFont="1" applyFill="1"/>
    <xf numFmtId="2" fontId="5" fillId="2" borderId="0" xfId="0" applyNumberFormat="1" applyFont="1" applyFill="1"/>
  </cellXfs>
  <cellStyles count="4">
    <cellStyle name="Normal" xfId="0" builtinId="0"/>
    <cellStyle name="Normal 2" xfId="1" xr:uid="{CD64F862-3074-4585-8E31-C66887C444E6}"/>
    <cellStyle name="Normal 3" xfId="2" xr:uid="{BF67CC66-3342-445F-A8BC-6A992845CCDB}"/>
    <cellStyle name="Normal 4" xfId="3" xr:uid="{1C4E0EC3-E168-4D0E-AF7C-8DCC612413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'Luciferase activity E'!$L$60</c:f>
              <c:strCache>
                <c:ptCount val="1"/>
                <c:pt idx="0">
                  <c:v>ut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'Luciferase activity E'!$H$61:$H$63</c:f>
              <c:strCache>
                <c:ptCount val="3"/>
                <c:pt idx="0">
                  <c:v>WT</c:v>
                </c:pt>
                <c:pt idx="1">
                  <c:v>124</c:v>
                </c:pt>
                <c:pt idx="2">
                  <c:v>146</c:v>
                </c:pt>
              </c:strCache>
            </c:strRef>
          </c:cat>
          <c:val>
            <c:numRef>
              <c:f>'Luciferase activity E'!$L$61:$L$63</c:f>
              <c:numCache>
                <c:formatCode>General</c:formatCode>
                <c:ptCount val="3"/>
                <c:pt idx="0">
                  <c:v>1</c:v>
                </c:pt>
                <c:pt idx="1">
                  <c:v>1.3707639656756647</c:v>
                </c:pt>
                <c:pt idx="2">
                  <c:v>3.2524882460820623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3-4BF2-867E-33A1B6922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832128"/>
        <c:axId val="279827968"/>
      </c:barChart>
      <c:catAx>
        <c:axId val="27983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27968"/>
        <c:crosses val="autoZero"/>
        <c:auto val="1"/>
        <c:lblAlgn val="ctr"/>
        <c:lblOffset val="100"/>
        <c:noMultiLvlLbl val="0"/>
      </c:catAx>
      <c:valAx>
        <c:axId val="27982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3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'Luciferase activity E'!$L$68</c:f>
              <c:strCache>
                <c:ptCount val="1"/>
                <c:pt idx="0">
                  <c:v>TEL SHORT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'Luciferase activity E'!$H$69:$H$71</c:f>
              <c:strCache>
                <c:ptCount val="3"/>
                <c:pt idx="0">
                  <c:v>WT</c:v>
                </c:pt>
                <c:pt idx="1">
                  <c:v>124</c:v>
                </c:pt>
                <c:pt idx="2">
                  <c:v>146</c:v>
                </c:pt>
              </c:strCache>
            </c:strRef>
          </c:cat>
          <c:val>
            <c:numRef>
              <c:f>'Luciferase activity E'!$L$69:$L$71</c:f>
              <c:numCache>
                <c:formatCode>General</c:formatCode>
                <c:ptCount val="3"/>
                <c:pt idx="0">
                  <c:v>0.6240785778012482</c:v>
                </c:pt>
                <c:pt idx="1">
                  <c:v>1.6065330062033165</c:v>
                </c:pt>
                <c:pt idx="2">
                  <c:v>4.0996258392030924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1-4FB3-B33A-87DD414C7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815488"/>
        <c:axId val="279815904"/>
      </c:barChart>
      <c:catAx>
        <c:axId val="27981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15904"/>
        <c:crosses val="autoZero"/>
        <c:auto val="1"/>
        <c:lblAlgn val="ctr"/>
        <c:lblOffset val="100"/>
        <c:noMultiLvlLbl val="0"/>
      </c:catAx>
      <c:valAx>
        <c:axId val="27981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1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'Luciferase activity E'!$L$60</c:f>
              <c:strCache>
                <c:ptCount val="1"/>
                <c:pt idx="0">
                  <c:v>ut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'Luciferase activity E'!$H$61:$H$63</c:f>
              <c:strCache>
                <c:ptCount val="3"/>
                <c:pt idx="0">
                  <c:v>WT</c:v>
                </c:pt>
                <c:pt idx="1">
                  <c:v>124</c:v>
                </c:pt>
                <c:pt idx="2">
                  <c:v>146</c:v>
                </c:pt>
              </c:strCache>
            </c:strRef>
          </c:cat>
          <c:val>
            <c:numRef>
              <c:f>'Luciferase activity E'!$L$61:$L$63</c:f>
              <c:numCache>
                <c:formatCode>General</c:formatCode>
                <c:ptCount val="3"/>
                <c:pt idx="0">
                  <c:v>1</c:v>
                </c:pt>
                <c:pt idx="1">
                  <c:v>1.3707639656756647</c:v>
                </c:pt>
                <c:pt idx="2">
                  <c:v>3.2524882460820623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0-401A-A1CF-A7320B8BD6A3}"/>
            </c:ext>
          </c:extLst>
        </c:ser>
        <c:ser>
          <c:idx val="1"/>
          <c:order val="1"/>
          <c:tx>
            <c:strRef>
              <c:f>'Luciferase activity E'!$M$60</c:f>
              <c:strCache>
                <c:ptCount val="1"/>
                <c:pt idx="0">
                  <c:v>TEL SHORT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'Luciferase activity E'!$H$61:$H$63</c:f>
              <c:strCache>
                <c:ptCount val="3"/>
                <c:pt idx="0">
                  <c:v>WT</c:v>
                </c:pt>
                <c:pt idx="1">
                  <c:v>124</c:v>
                </c:pt>
                <c:pt idx="2">
                  <c:v>146</c:v>
                </c:pt>
              </c:strCache>
            </c:strRef>
          </c:cat>
          <c:val>
            <c:numRef>
              <c:f>'Luciferase activity E'!$M$61:$M$63</c:f>
              <c:numCache>
                <c:formatCode>General</c:formatCode>
                <c:ptCount val="3"/>
                <c:pt idx="0">
                  <c:v>0.6240785778012482</c:v>
                </c:pt>
                <c:pt idx="1">
                  <c:v>1.3450920260528829</c:v>
                </c:pt>
                <c:pt idx="2">
                  <c:v>4.1743881205452231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0-401A-A1CF-A7320B8BD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7946496"/>
        <c:axId val="277956896"/>
      </c:barChart>
      <c:catAx>
        <c:axId val="27794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956896"/>
        <c:crosses val="autoZero"/>
        <c:auto val="1"/>
        <c:lblAlgn val="ctr"/>
        <c:lblOffset val="100"/>
        <c:noMultiLvlLbl val="0"/>
      </c:catAx>
      <c:valAx>
        <c:axId val="27795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94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44451</xdr:rowOff>
    </xdr:from>
    <xdr:to>
      <xdr:col>26</xdr:col>
      <xdr:colOff>40460</xdr:colOff>
      <xdr:row>27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2DF581-910E-8445-2F03-4B55D6EE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38401"/>
          <a:ext cx="15890060" cy="2609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150822</xdr:colOff>
      <xdr:row>15</xdr:row>
      <xdr:rowOff>69850</xdr:rowOff>
    </xdr:from>
    <xdr:to>
      <xdr:col>17</xdr:col>
      <xdr:colOff>419100</xdr:colOff>
      <xdr:row>28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7F5276-A0DF-08C6-1F48-978EE523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422" y="2832100"/>
          <a:ext cx="10021878" cy="239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142420</xdr:colOff>
      <xdr:row>29</xdr:row>
      <xdr:rowOff>19050</xdr:rowOff>
    </xdr:from>
    <xdr:to>
      <xdr:col>13</xdr:col>
      <xdr:colOff>330199</xdr:colOff>
      <xdr:row>43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626FB5-6028-5FB5-4E57-FDC27E19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0820" y="5359400"/>
          <a:ext cx="5674179" cy="2647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59</xdr:row>
      <xdr:rowOff>168275</xdr:rowOff>
    </xdr:from>
    <xdr:to>
      <xdr:col>6</xdr:col>
      <xdr:colOff>695325</xdr:colOff>
      <xdr:row>74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84457F-37BF-5E35-609F-5353393B7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161925</xdr:colOff>
      <xdr:row>75</xdr:row>
      <xdr:rowOff>28575</xdr:rowOff>
    </xdr:from>
    <xdr:to>
      <xdr:col>6</xdr:col>
      <xdr:colOff>695325</xdr:colOff>
      <xdr:row>89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35729B-4740-7E98-B1B8-2D43A41DF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250825</xdr:colOff>
      <xdr:row>72</xdr:row>
      <xdr:rowOff>180974</xdr:rowOff>
    </xdr:from>
    <xdr:to>
      <xdr:col>12</xdr:col>
      <xdr:colOff>196850</xdr:colOff>
      <xdr:row>88</xdr:row>
      <xdr:rowOff>158749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0F6A443-A156-F269-A969-2B3717533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BD01-8B95-418C-84F7-B559E4C87AEE}">
  <dimension ref="A2:N11"/>
  <sheetViews>
    <sheetView workbookViewId="0">
      <selection activeCell="P9" sqref="P9"/>
    </sheetView>
  </sheetViews>
  <sheetFormatPr defaultRowHeight="14.5" x14ac:dyDescent="0.35"/>
  <sheetData>
    <row r="2" spans="1:14" x14ac:dyDescent="0.35">
      <c r="A2" s="37" t="s">
        <v>111</v>
      </c>
    </row>
    <row r="6" spans="1:14" x14ac:dyDescent="0.35">
      <c r="B6" t="s">
        <v>29</v>
      </c>
      <c r="C6" t="s">
        <v>30</v>
      </c>
    </row>
    <row r="7" spans="1:14" x14ac:dyDescent="0.35">
      <c r="A7" t="s">
        <v>25</v>
      </c>
      <c r="B7">
        <v>11061</v>
      </c>
      <c r="C7">
        <v>117367</v>
      </c>
      <c r="E7">
        <f>C7-B7</f>
        <v>106306</v>
      </c>
      <c r="F7">
        <f>E7/E8</f>
        <v>1.5091066536064619</v>
      </c>
    </row>
    <row r="8" spans="1:14" x14ac:dyDescent="0.35">
      <c r="A8" t="s">
        <v>26</v>
      </c>
      <c r="B8">
        <v>8567</v>
      </c>
      <c r="C8">
        <v>79010</v>
      </c>
      <c r="E8">
        <f>C8-B8</f>
        <v>70443</v>
      </c>
      <c r="H8" t="s">
        <v>32</v>
      </c>
      <c r="I8">
        <v>1</v>
      </c>
    </row>
    <row r="9" spans="1:14" x14ac:dyDescent="0.35">
      <c r="H9" t="s">
        <v>31</v>
      </c>
      <c r="I9">
        <v>1.5091066536064619</v>
      </c>
    </row>
    <row r="11" spans="1:14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69E9-8E1F-4082-80FB-39148EEA8B90}">
  <dimension ref="A1:I9"/>
  <sheetViews>
    <sheetView workbookViewId="0">
      <selection activeCell="A2" sqref="A2"/>
    </sheetView>
  </sheetViews>
  <sheetFormatPr defaultRowHeight="14.5" x14ac:dyDescent="0.35"/>
  <sheetData>
    <row r="1" spans="1:9" x14ac:dyDescent="0.35">
      <c r="A1" s="37" t="s">
        <v>112</v>
      </c>
    </row>
    <row r="7" spans="1:9" x14ac:dyDescent="0.35">
      <c r="B7" t="s">
        <v>29</v>
      </c>
      <c r="C7" t="s">
        <v>30</v>
      </c>
      <c r="H7" t="s">
        <v>32</v>
      </c>
      <c r="I7">
        <v>1</v>
      </c>
    </row>
    <row r="8" spans="1:9" x14ac:dyDescent="0.35">
      <c r="A8" t="s">
        <v>28</v>
      </c>
      <c r="B8">
        <v>9009</v>
      </c>
      <c r="C8">
        <v>30030</v>
      </c>
      <c r="E8">
        <f>C8-B8</f>
        <v>21021</v>
      </c>
      <c r="H8" t="s">
        <v>31</v>
      </c>
      <c r="I8">
        <v>1.3174444603016031</v>
      </c>
    </row>
    <row r="9" spans="1:9" x14ac:dyDescent="0.35">
      <c r="A9" t="s">
        <v>27</v>
      </c>
      <c r="B9">
        <v>8337</v>
      </c>
      <c r="C9">
        <v>36031</v>
      </c>
      <c r="E9">
        <f>C9-B9</f>
        <v>27694</v>
      </c>
      <c r="F9">
        <f>E9/E8</f>
        <v>1.3174444603016031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980"/>
  <sheetViews>
    <sheetView topLeftCell="A169" zoomScale="60" zoomScaleNormal="60" workbookViewId="0">
      <selection activeCell="H204" sqref="H204"/>
    </sheetView>
  </sheetViews>
  <sheetFormatPr defaultColWidth="14.453125" defaultRowHeight="15" customHeight="1" x14ac:dyDescent="0.35"/>
  <cols>
    <col min="1" max="2" width="8.7265625" style="41" customWidth="1"/>
    <col min="3" max="3" width="17.54296875" style="41" customWidth="1"/>
    <col min="4" max="4" width="15.453125" style="41" customWidth="1"/>
    <col min="5" max="5" width="9.08984375" style="41" customWidth="1"/>
    <col min="6" max="6" width="20.08984375" style="41" customWidth="1"/>
    <col min="7" max="8" width="20.54296875" style="41" customWidth="1"/>
    <col min="9" max="10" width="9.08984375" style="41" customWidth="1"/>
    <col min="11" max="11" width="20.81640625" style="41" customWidth="1"/>
    <col min="12" max="12" width="9.26953125" style="41" customWidth="1"/>
    <col min="13" max="13" width="21" style="41" customWidth="1"/>
    <col min="14" max="14" width="20.81640625" style="41" customWidth="1"/>
    <col min="15" max="16" width="9.08984375" style="41" customWidth="1"/>
    <col min="17" max="17" width="28.54296875" style="41" customWidth="1"/>
    <col min="18" max="19" width="9.08984375" style="41" customWidth="1"/>
    <col min="20" max="21" width="20.81640625" style="41" customWidth="1"/>
    <col min="22" max="22" width="9.08984375" style="41" customWidth="1"/>
    <col min="23" max="23" width="20.81640625" style="41" customWidth="1"/>
    <col min="24" max="24" width="19.26953125" style="41" customWidth="1"/>
    <col min="25" max="26" width="20.81640625" style="41" customWidth="1"/>
    <col min="27" max="27" width="19.08984375" style="41" customWidth="1"/>
    <col min="28" max="28" width="9.08984375" style="41" customWidth="1"/>
    <col min="29" max="29" width="20.81640625" style="41" customWidth="1"/>
    <col min="30" max="30" width="20.08984375" style="41" customWidth="1"/>
    <col min="31" max="31" width="8.7265625" style="41" customWidth="1"/>
    <col min="32" max="33" width="8.81640625" style="41" customWidth="1"/>
    <col min="34" max="34" width="18" style="41" customWidth="1"/>
    <col min="35" max="38" width="8.7265625" style="41" customWidth="1"/>
    <col min="39" max="16384" width="14.453125" style="41"/>
  </cols>
  <sheetData>
    <row r="1" spans="1:38" ht="13.5" customHeight="1" x14ac:dyDescent="0.35">
      <c r="A1" s="38"/>
      <c r="B1" s="38"/>
      <c r="C1" s="38" t="s">
        <v>0</v>
      </c>
      <c r="D1" s="38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ht="13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</row>
    <row r="3" spans="1:38" ht="13.5" customHeight="1" x14ac:dyDescent="0.35">
      <c r="A3" s="42"/>
      <c r="B3" s="42"/>
      <c r="C3" s="43"/>
      <c r="D3" s="43"/>
      <c r="E3" s="44" t="s">
        <v>1</v>
      </c>
      <c r="F3" s="42"/>
      <c r="G3" s="42"/>
      <c r="H3" s="42"/>
      <c r="I3" s="43" t="s">
        <v>2</v>
      </c>
      <c r="J3" s="43"/>
      <c r="K3" s="43"/>
      <c r="L3" s="43" t="s">
        <v>3</v>
      </c>
      <c r="M3" s="42"/>
      <c r="N3" s="42"/>
      <c r="R3" s="42"/>
      <c r="T3" s="42"/>
      <c r="AB3" s="43"/>
      <c r="AC3" s="43"/>
      <c r="AD3" s="43"/>
      <c r="AE3" s="43"/>
      <c r="AK3" s="42"/>
      <c r="AL3" s="42"/>
    </row>
    <row r="4" spans="1:38" ht="13.5" customHeight="1" x14ac:dyDescent="0.35">
      <c r="A4" s="42"/>
      <c r="B4" s="42"/>
      <c r="C4" s="43" t="s">
        <v>33</v>
      </c>
      <c r="D4" s="43"/>
      <c r="E4" s="45">
        <v>34.1</v>
      </c>
      <c r="F4" s="43"/>
      <c r="G4" s="43"/>
      <c r="H4" s="42"/>
      <c r="I4" s="45">
        <v>45.3</v>
      </c>
      <c r="J4" s="43"/>
      <c r="K4" s="43"/>
      <c r="L4" s="45">
        <v>20.04</v>
      </c>
      <c r="M4" s="43"/>
      <c r="N4" s="43"/>
      <c r="R4" s="43"/>
      <c r="T4" s="43"/>
      <c r="AB4" s="43"/>
      <c r="AC4" s="43"/>
      <c r="AD4" s="42"/>
      <c r="AE4" s="42"/>
      <c r="AK4" s="42"/>
      <c r="AL4" s="42"/>
    </row>
    <row r="5" spans="1:38" ht="13.5" customHeight="1" x14ac:dyDescent="0.35">
      <c r="A5" s="42"/>
      <c r="B5" s="42"/>
      <c r="C5" s="43"/>
      <c r="D5" s="43"/>
      <c r="E5" s="45">
        <v>33.39</v>
      </c>
      <c r="F5" s="43"/>
      <c r="G5" s="43"/>
      <c r="J5" s="43"/>
      <c r="K5" s="43"/>
      <c r="L5" s="45">
        <v>19.41</v>
      </c>
      <c r="M5" s="43"/>
      <c r="N5" s="43"/>
      <c r="R5" s="43"/>
      <c r="T5" s="43"/>
      <c r="AB5" s="43"/>
      <c r="AC5" s="43"/>
      <c r="AD5" s="42"/>
      <c r="AE5" s="42"/>
      <c r="AK5" s="42"/>
      <c r="AL5" s="42"/>
    </row>
    <row r="6" spans="1:38" ht="13.5" customHeight="1" x14ac:dyDescent="0.35">
      <c r="A6" s="42"/>
      <c r="B6" s="42"/>
      <c r="C6" s="43"/>
      <c r="D6" s="43"/>
      <c r="E6" s="45">
        <v>33.56</v>
      </c>
      <c r="F6" s="46">
        <f>AVERAGE(E4:E6)</f>
        <v>33.683333333333337</v>
      </c>
      <c r="G6" s="46">
        <f>F6-F9</f>
        <v>-0.67166666666666686</v>
      </c>
      <c r="H6" s="45"/>
      <c r="I6" s="45">
        <v>45.35</v>
      </c>
      <c r="J6" s="46">
        <v>45.32</v>
      </c>
      <c r="K6" s="46">
        <v>0.20134281809375701</v>
      </c>
      <c r="L6" s="45">
        <v>19.48</v>
      </c>
      <c r="M6" s="46">
        <v>19.64</v>
      </c>
      <c r="N6" s="46">
        <v>-2.0811772163392699</v>
      </c>
      <c r="R6" s="43"/>
      <c r="T6" s="43"/>
      <c r="AB6" s="43"/>
      <c r="AC6" s="43"/>
      <c r="AD6" s="42"/>
      <c r="AE6" s="42"/>
      <c r="AK6" s="42"/>
      <c r="AL6" s="42"/>
    </row>
    <row r="7" spans="1:38" ht="13.5" customHeight="1" x14ac:dyDescent="0.35">
      <c r="A7" s="42"/>
      <c r="B7" s="42"/>
      <c r="C7" s="43" t="s">
        <v>4</v>
      </c>
      <c r="D7" s="43"/>
      <c r="E7" s="45">
        <v>34.96</v>
      </c>
      <c r="F7" s="43"/>
      <c r="G7" s="47">
        <f>2^-G6</f>
        <v>1.5929121092043534</v>
      </c>
      <c r="H7" s="45"/>
      <c r="I7" s="45">
        <v>45.32</v>
      </c>
      <c r="J7" s="43"/>
      <c r="K7" s="46">
        <v>0.86974065742390405</v>
      </c>
      <c r="L7" s="45">
        <v>21.56</v>
      </c>
      <c r="M7" s="43"/>
      <c r="N7" s="46">
        <v>4.23152361024116</v>
      </c>
      <c r="R7" s="43"/>
      <c r="T7" s="43"/>
      <c r="AB7" s="43"/>
      <c r="AC7" s="48" t="s">
        <v>23</v>
      </c>
      <c r="AD7" s="49">
        <v>19</v>
      </c>
      <c r="AE7" s="49">
        <v>35.823154792474398</v>
      </c>
      <c r="AF7" s="49"/>
      <c r="AG7" s="49"/>
      <c r="AK7" s="42"/>
      <c r="AL7" s="42"/>
    </row>
    <row r="8" spans="1:38" ht="13.5" customHeight="1" x14ac:dyDescent="0.35">
      <c r="A8" s="42"/>
      <c r="B8" s="42"/>
      <c r="C8" s="43"/>
      <c r="D8" s="43"/>
      <c r="F8" s="43"/>
      <c r="G8" s="43"/>
      <c r="J8" s="43"/>
      <c r="K8" s="43"/>
      <c r="L8" s="45">
        <v>21.18</v>
      </c>
      <c r="M8" s="43"/>
      <c r="N8" s="43"/>
      <c r="R8" s="43"/>
      <c r="T8" s="43"/>
      <c r="AB8" s="43"/>
      <c r="AC8" s="48"/>
      <c r="AD8" s="49"/>
      <c r="AE8" s="49"/>
      <c r="AF8" s="49"/>
      <c r="AG8" s="49"/>
      <c r="AK8" s="42"/>
      <c r="AL8" s="42"/>
    </row>
    <row r="9" spans="1:38" ht="13.5" customHeight="1" x14ac:dyDescent="0.35">
      <c r="A9" s="42"/>
      <c r="B9" s="42"/>
      <c r="C9" s="43"/>
      <c r="D9" s="43"/>
      <c r="E9" s="45">
        <v>33.75</v>
      </c>
      <c r="F9" s="46">
        <f>AVERAGE(E7:E9)</f>
        <v>34.355000000000004</v>
      </c>
      <c r="G9" s="43"/>
      <c r="H9" s="42"/>
      <c r="I9" s="45">
        <v>44.92</v>
      </c>
      <c r="J9" s="46">
        <v>45.12</v>
      </c>
      <c r="K9" s="43"/>
      <c r="L9" s="45">
        <v>22.44</v>
      </c>
      <c r="M9" s="46">
        <v>21.72</v>
      </c>
      <c r="N9" s="43"/>
      <c r="R9" s="43"/>
      <c r="T9" s="43"/>
      <c r="AB9" s="43"/>
      <c r="AC9" s="48"/>
      <c r="AD9" s="49"/>
      <c r="AE9" s="49">
        <v>34.505376378749901</v>
      </c>
      <c r="AF9" s="49">
        <f>AVERAGE(AE7:AE9)</f>
        <v>35.164265585612149</v>
      </c>
      <c r="AG9" s="49">
        <f>AF9-AF12</f>
        <v>-0.86645635900718787</v>
      </c>
      <c r="AK9" s="42"/>
      <c r="AL9" s="42"/>
    </row>
    <row r="10" spans="1:38" ht="13.5" customHeight="1" x14ac:dyDescent="0.35">
      <c r="A10" s="42"/>
      <c r="B10" s="42"/>
      <c r="C10" s="43" t="s">
        <v>5</v>
      </c>
      <c r="D10" s="43"/>
      <c r="E10" s="45">
        <v>31.38</v>
      </c>
      <c r="F10" s="43"/>
      <c r="G10" s="43"/>
      <c r="H10" s="42"/>
      <c r="I10" s="45">
        <v>34.659999999999997</v>
      </c>
      <c r="J10" s="43"/>
      <c r="K10" s="43"/>
      <c r="L10" s="45">
        <v>21.2</v>
      </c>
      <c r="M10" s="43"/>
      <c r="N10" s="43"/>
      <c r="R10" s="43"/>
      <c r="T10" s="43"/>
      <c r="AB10" s="43"/>
      <c r="AC10" s="48" t="s">
        <v>19</v>
      </c>
      <c r="AD10" s="49">
        <v>20</v>
      </c>
      <c r="AE10" s="49">
        <v>35.232837359737999</v>
      </c>
      <c r="AF10" s="49"/>
      <c r="AG10" s="49">
        <f>2^-AG9</f>
        <v>1.8231791853276256</v>
      </c>
      <c r="AK10" s="42"/>
      <c r="AL10" s="42"/>
    </row>
    <row r="11" spans="1:38" ht="13.5" customHeight="1" x14ac:dyDescent="0.35">
      <c r="A11" s="42"/>
      <c r="B11" s="42"/>
      <c r="C11" s="43"/>
      <c r="D11" s="43"/>
      <c r="E11" s="45">
        <v>31.64</v>
      </c>
      <c r="F11" s="43"/>
      <c r="G11" s="43"/>
      <c r="H11" s="42"/>
      <c r="J11" s="43"/>
      <c r="K11" s="43"/>
      <c r="L11" s="45">
        <v>21.01</v>
      </c>
      <c r="M11" s="43"/>
      <c r="N11" s="43"/>
      <c r="R11" s="43"/>
      <c r="T11" s="43"/>
      <c r="AB11" s="43"/>
      <c r="AC11" s="48"/>
      <c r="AD11" s="49"/>
      <c r="AE11" s="49">
        <v>36.702358787708803</v>
      </c>
      <c r="AF11" s="49"/>
      <c r="AG11" s="49"/>
      <c r="AK11" s="42"/>
      <c r="AL11" s="42"/>
    </row>
    <row r="12" spans="1:38" ht="13.5" customHeight="1" x14ac:dyDescent="0.35">
      <c r="A12" s="42"/>
      <c r="B12" s="42"/>
      <c r="C12" s="43"/>
      <c r="D12" s="43"/>
      <c r="E12" s="45">
        <v>31.45</v>
      </c>
      <c r="F12" s="46">
        <v>31.49</v>
      </c>
      <c r="G12" s="43"/>
      <c r="H12" s="42"/>
      <c r="I12" s="45">
        <v>34.880000000000003</v>
      </c>
      <c r="J12" s="46">
        <v>34.770000000000003</v>
      </c>
      <c r="K12" s="43"/>
      <c r="L12" s="45">
        <v>20.65</v>
      </c>
      <c r="M12" s="46">
        <v>20.95</v>
      </c>
      <c r="N12" s="43"/>
      <c r="R12" s="43"/>
      <c r="T12" s="43"/>
      <c r="AB12" s="43"/>
      <c r="AC12" s="48"/>
      <c r="AD12" s="49"/>
      <c r="AE12" s="49">
        <v>36.156969686411202</v>
      </c>
      <c r="AF12" s="49">
        <f>AVERAGE(AE10:AE12)</f>
        <v>36.030721944619337</v>
      </c>
      <c r="AG12" s="49"/>
      <c r="AK12" s="42"/>
      <c r="AL12" s="42"/>
    </row>
    <row r="13" spans="1:38" ht="13.5" customHeight="1" x14ac:dyDescent="0.3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R13" s="42"/>
      <c r="T13" s="42"/>
      <c r="AB13" s="42"/>
      <c r="AC13" s="48" t="s">
        <v>20</v>
      </c>
      <c r="AD13" s="49">
        <v>21</v>
      </c>
      <c r="AE13" s="49">
        <v>35.170751349715601</v>
      </c>
      <c r="AF13" s="49"/>
      <c r="AG13" s="49"/>
      <c r="AK13" s="42"/>
      <c r="AL13" s="42"/>
    </row>
    <row r="14" spans="1:38" ht="13.5" customHeight="1" x14ac:dyDescent="0.3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R14" s="42"/>
      <c r="T14" s="42"/>
      <c r="AB14" s="42"/>
      <c r="AC14" s="48"/>
      <c r="AD14" s="49"/>
      <c r="AE14" s="49">
        <v>34.875080955861897</v>
      </c>
      <c r="AF14" s="49"/>
      <c r="AG14" s="49"/>
      <c r="AK14" s="42"/>
      <c r="AL14" s="42"/>
    </row>
    <row r="15" spans="1:38" ht="13.5" customHeight="1" x14ac:dyDescent="0.3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R15" s="42"/>
      <c r="T15" s="42"/>
      <c r="AB15" s="42"/>
      <c r="AC15" s="48"/>
      <c r="AD15" s="49"/>
      <c r="AE15" s="49">
        <v>35.792910066252801</v>
      </c>
      <c r="AF15" s="49">
        <f>AVERAGE(AE13:AE15)</f>
        <v>35.279580790610105</v>
      </c>
      <c r="AG15" s="49"/>
      <c r="AK15" s="42"/>
      <c r="AL15" s="42"/>
    </row>
    <row r="16" spans="1:38" ht="13.5" customHeight="1" x14ac:dyDescent="0.3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R16" s="42"/>
      <c r="T16" s="42"/>
      <c r="AB16" s="42"/>
      <c r="AC16" s="48" t="s">
        <v>24</v>
      </c>
      <c r="AD16" s="49">
        <v>22</v>
      </c>
      <c r="AE16" s="49">
        <v>35.286565193831002</v>
      </c>
      <c r="AF16" s="49"/>
      <c r="AG16" s="49"/>
      <c r="AK16" s="42"/>
      <c r="AL16" s="42"/>
    </row>
    <row r="17" spans="1:38" ht="13.5" customHeight="1" x14ac:dyDescent="0.35">
      <c r="A17" s="42"/>
      <c r="B17" s="42"/>
      <c r="C17" s="43"/>
      <c r="D17" s="43"/>
      <c r="E17" s="69" t="s">
        <v>1</v>
      </c>
      <c r="F17" s="70"/>
      <c r="G17" s="70"/>
      <c r="I17" s="43" t="s">
        <v>6</v>
      </c>
      <c r="J17" s="43"/>
      <c r="K17" s="43"/>
      <c r="L17" s="43" t="s">
        <v>3</v>
      </c>
      <c r="M17" s="43"/>
      <c r="N17" s="43"/>
      <c r="R17" s="43"/>
      <c r="T17" s="43"/>
      <c r="AB17" s="43"/>
      <c r="AC17" s="48"/>
      <c r="AD17" s="49"/>
      <c r="AE17" s="49">
        <v>35.850346292461403</v>
      </c>
      <c r="AF17" s="49"/>
      <c r="AG17" s="49"/>
      <c r="AK17" s="42"/>
      <c r="AL17" s="42"/>
    </row>
    <row r="18" spans="1:38" ht="13.5" customHeight="1" x14ac:dyDescent="0.35">
      <c r="A18" s="42"/>
      <c r="B18" s="42"/>
      <c r="C18" s="43" t="s">
        <v>34</v>
      </c>
      <c r="D18" s="43"/>
      <c r="E18" s="50">
        <v>31.641838138881699</v>
      </c>
      <c r="F18" s="51"/>
      <c r="G18" s="51"/>
      <c r="H18" s="51"/>
      <c r="I18" s="45">
        <v>34.01</v>
      </c>
      <c r="J18" s="43"/>
      <c r="K18" s="43"/>
      <c r="L18" s="45">
        <v>15.38</v>
      </c>
      <c r="R18" s="42"/>
      <c r="T18" s="42"/>
      <c r="AB18" s="43"/>
      <c r="AC18" s="48"/>
      <c r="AD18" s="49"/>
      <c r="AE18" s="49"/>
      <c r="AF18" s="49">
        <f>AVERAGE(AE16:AE18)</f>
        <v>35.568455743146203</v>
      </c>
      <c r="AG18" s="49">
        <f>AF18-AF21</f>
        <v>-0.74650800389776606</v>
      </c>
      <c r="AK18" s="42"/>
      <c r="AL18" s="42"/>
    </row>
    <row r="19" spans="1:38" ht="13.5" customHeight="1" x14ac:dyDescent="0.35">
      <c r="A19" s="42"/>
      <c r="B19" s="42"/>
      <c r="C19" s="43"/>
      <c r="D19" s="43"/>
      <c r="E19" s="50">
        <v>31.448185472381201</v>
      </c>
      <c r="F19" s="51"/>
      <c r="G19" s="51"/>
      <c r="H19" s="51"/>
      <c r="I19" s="45">
        <v>34.49</v>
      </c>
      <c r="J19" s="43"/>
      <c r="K19" s="43"/>
      <c r="L19" s="45">
        <v>15.11</v>
      </c>
      <c r="R19" s="42"/>
      <c r="T19" s="42"/>
      <c r="AB19" s="43"/>
      <c r="AC19" s="48" t="s">
        <v>21</v>
      </c>
      <c r="AD19" s="49">
        <v>23</v>
      </c>
      <c r="AE19" s="49">
        <v>36.418733321909698</v>
      </c>
      <c r="AF19" s="49"/>
      <c r="AG19" s="49">
        <f>2^-AG18</f>
        <v>1.6777270285904204</v>
      </c>
      <c r="AK19" s="42"/>
      <c r="AL19" s="42"/>
    </row>
    <row r="20" spans="1:38" ht="13.5" customHeight="1" x14ac:dyDescent="0.35">
      <c r="A20" s="42"/>
      <c r="B20" s="42"/>
      <c r="C20" s="43"/>
      <c r="D20" s="43"/>
      <c r="E20" s="50">
        <v>31.481643642027802</v>
      </c>
      <c r="F20" s="51">
        <v>31.523889084430234</v>
      </c>
      <c r="G20" s="51">
        <v>-0.61903300917983373</v>
      </c>
      <c r="H20" s="51"/>
      <c r="I20" s="45">
        <v>34.07</v>
      </c>
      <c r="J20" s="46">
        <f>AVERAGE(I18:I20)</f>
        <v>34.19</v>
      </c>
      <c r="K20" s="46">
        <f>J20-J23</f>
        <v>0.95499999999999829</v>
      </c>
      <c r="L20" s="45">
        <v>15.08</v>
      </c>
      <c r="M20" s="45">
        <v>15.19</v>
      </c>
      <c r="N20" s="45">
        <v>-3.3585333624989699</v>
      </c>
      <c r="R20" s="42"/>
      <c r="T20" s="42"/>
      <c r="AB20" s="43"/>
      <c r="AC20" s="48"/>
      <c r="AD20" s="49"/>
      <c r="AE20" s="49">
        <v>36.016998188463504</v>
      </c>
      <c r="AF20" s="49"/>
      <c r="AG20" s="49"/>
      <c r="AK20" s="42"/>
      <c r="AL20" s="42"/>
    </row>
    <row r="21" spans="1:38" ht="13.5" customHeight="1" x14ac:dyDescent="0.35">
      <c r="A21" s="42"/>
      <c r="B21" s="42"/>
      <c r="C21" s="43" t="s">
        <v>4</v>
      </c>
      <c r="D21" s="43"/>
      <c r="E21" s="50">
        <v>32.443077103196899</v>
      </c>
      <c r="F21" s="51"/>
      <c r="G21" s="52">
        <v>1.5358454097808514</v>
      </c>
      <c r="H21" s="51"/>
      <c r="J21" s="43"/>
      <c r="K21" s="46">
        <f>2^-K20</f>
        <v>0.51584158965068005</v>
      </c>
      <c r="L21" s="45">
        <v>18.62</v>
      </c>
      <c r="N21" s="45">
        <v>10.2569746827541</v>
      </c>
      <c r="R21" s="42"/>
      <c r="T21" s="42"/>
      <c r="AB21" s="43"/>
      <c r="AC21" s="48"/>
      <c r="AD21" s="49"/>
      <c r="AE21" s="49">
        <v>36.509159730758697</v>
      </c>
      <c r="AF21" s="49">
        <f>AVERAGE(AE19:AE21)</f>
        <v>36.314963747043969</v>
      </c>
      <c r="AG21" s="49"/>
      <c r="AK21" s="42"/>
      <c r="AL21" s="42"/>
    </row>
    <row r="22" spans="1:38" ht="13.5" customHeight="1" x14ac:dyDescent="0.35">
      <c r="A22" s="42"/>
      <c r="B22" s="42"/>
      <c r="C22" s="43"/>
      <c r="D22" s="43"/>
      <c r="E22" s="50">
        <v>31.753253082623399</v>
      </c>
      <c r="F22" s="51"/>
      <c r="G22" s="51"/>
      <c r="H22" s="51"/>
      <c r="I22" s="45">
        <v>32.159999999999997</v>
      </c>
      <c r="J22" s="43"/>
      <c r="K22" s="43"/>
      <c r="L22" s="45">
        <v>18.52</v>
      </c>
      <c r="R22" s="42"/>
      <c r="T22" s="42"/>
      <c r="AB22" s="43"/>
      <c r="AC22" s="48" t="s">
        <v>22</v>
      </c>
      <c r="AD22" s="49">
        <v>24</v>
      </c>
      <c r="AE22" s="49">
        <v>34.7427044751728</v>
      </c>
      <c r="AF22" s="49"/>
      <c r="AG22" s="49"/>
      <c r="AK22" s="42"/>
      <c r="AL22" s="42"/>
    </row>
    <row r="23" spans="1:38" ht="13.5" customHeight="1" x14ac:dyDescent="0.35">
      <c r="A23" s="42"/>
      <c r="B23" s="42"/>
      <c r="C23" s="43"/>
      <c r="D23" s="43"/>
      <c r="E23" s="50">
        <v>32.232436095009902</v>
      </c>
      <c r="F23" s="51">
        <v>32.142922093610068</v>
      </c>
      <c r="G23" s="51"/>
      <c r="H23" s="51"/>
      <c r="I23" s="45">
        <v>34.31</v>
      </c>
      <c r="J23" s="46">
        <f>AVERAGE(I22:I23)</f>
        <v>33.234999999999999</v>
      </c>
      <c r="K23" s="43"/>
      <c r="L23" s="45">
        <v>18.510000000000002</v>
      </c>
      <c r="M23" s="45">
        <v>18.55</v>
      </c>
      <c r="R23" s="42"/>
      <c r="T23" s="42"/>
      <c r="AB23" s="43"/>
      <c r="AC23" s="48"/>
      <c r="AD23" s="49"/>
      <c r="AE23" s="49">
        <v>35.104310196538698</v>
      </c>
      <c r="AF23" s="49"/>
      <c r="AG23" s="49"/>
      <c r="AK23" s="42"/>
      <c r="AL23" s="42"/>
    </row>
    <row r="24" spans="1:38" ht="13.5" customHeight="1" x14ac:dyDescent="0.3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R24" s="42"/>
      <c r="T24" s="42"/>
      <c r="AB24" s="42"/>
      <c r="AC24" s="48"/>
      <c r="AD24" s="49"/>
      <c r="AE24" s="49">
        <v>35.448937216737797</v>
      </c>
      <c r="AF24" s="49">
        <f>AVERAGE(AE22:AE24)</f>
        <v>35.098650629483096</v>
      </c>
      <c r="AG24" s="49"/>
      <c r="AK24" s="42"/>
      <c r="AL24" s="42"/>
    </row>
    <row r="25" spans="1:38" ht="13.5" customHeight="1" x14ac:dyDescent="0.35">
      <c r="A25" s="42"/>
      <c r="B25" s="42"/>
      <c r="D25" s="43"/>
      <c r="E25" s="69" t="s">
        <v>1</v>
      </c>
      <c r="F25" s="70"/>
      <c r="G25" s="70"/>
      <c r="I25" s="42"/>
      <c r="J25" s="42"/>
      <c r="K25" s="42"/>
      <c r="L25" s="42" t="s">
        <v>3</v>
      </c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</row>
    <row r="26" spans="1:38" ht="13.5" customHeight="1" x14ac:dyDescent="0.35">
      <c r="A26" s="42"/>
      <c r="B26" s="42"/>
      <c r="C26" s="43" t="s">
        <v>33</v>
      </c>
      <c r="D26" s="45"/>
      <c r="E26" s="50">
        <v>35.1476228685693</v>
      </c>
      <c r="F26" s="51"/>
      <c r="I26" s="43" t="s">
        <v>6</v>
      </c>
      <c r="J26" s="42"/>
      <c r="K26" s="42"/>
      <c r="L26" s="49">
        <v>22.338488349207477</v>
      </c>
      <c r="M26" s="48"/>
      <c r="N26" s="48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</row>
    <row r="27" spans="1:38" ht="13.5" customHeight="1" x14ac:dyDescent="0.35">
      <c r="A27" s="42"/>
      <c r="B27" s="42"/>
      <c r="C27" s="43"/>
      <c r="E27" s="50">
        <v>35.246064061661798</v>
      </c>
      <c r="F27" s="51"/>
      <c r="I27" s="45">
        <v>32.29</v>
      </c>
      <c r="J27" s="43"/>
      <c r="K27" s="43"/>
      <c r="L27" s="49">
        <v>22.719083489367694</v>
      </c>
      <c r="M27" s="48"/>
      <c r="N27" s="48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</row>
    <row r="28" spans="1:38" ht="13.5" customHeight="1" x14ac:dyDescent="0.35">
      <c r="A28" s="42"/>
      <c r="B28" s="42"/>
      <c r="C28" s="43"/>
      <c r="E28" s="50"/>
      <c r="F28" s="51">
        <f>AVERAGE(E26:E27)</f>
        <v>35.196843465115549</v>
      </c>
      <c r="G28" s="45">
        <f>F28-F31</f>
        <v>0.22678041868199728</v>
      </c>
      <c r="H28" s="45"/>
      <c r="I28" s="45">
        <v>32.46</v>
      </c>
      <c r="J28" s="43"/>
      <c r="K28" s="43"/>
      <c r="L28" s="49">
        <v>22.898390966826128</v>
      </c>
      <c r="M28" s="48">
        <f>AVERAGE(L26:L28)</f>
        <v>22.651987601800432</v>
      </c>
      <c r="N28" s="48">
        <f>M28-M31</f>
        <v>-0.75346637373994696</v>
      </c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</row>
    <row r="29" spans="1:38" ht="13.5" customHeight="1" x14ac:dyDescent="0.35">
      <c r="A29" s="42"/>
      <c r="B29" s="42"/>
      <c r="C29" s="43" t="s">
        <v>4</v>
      </c>
      <c r="D29" s="45"/>
      <c r="E29" s="50">
        <v>34.9947275037092</v>
      </c>
      <c r="F29" s="51"/>
      <c r="G29" s="53">
        <f>2^-G28</f>
        <v>0.8545397938045447</v>
      </c>
      <c r="H29" s="45"/>
      <c r="I29" s="45">
        <v>32.28</v>
      </c>
      <c r="J29" s="46">
        <v>32.35</v>
      </c>
      <c r="K29" s="46">
        <v>0.17268496790767099</v>
      </c>
      <c r="L29" s="49">
        <v>23.492562886357273</v>
      </c>
      <c r="M29" s="48"/>
      <c r="N29" s="48">
        <f>2^-N28</f>
        <v>1.685838544611163</v>
      </c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1:38" ht="13.5" customHeight="1" x14ac:dyDescent="0.35">
      <c r="A30" s="42"/>
      <c r="B30" s="42"/>
      <c r="E30" s="50">
        <v>34.945398589157897</v>
      </c>
      <c r="F30" s="51"/>
      <c r="I30" s="45">
        <v>32.08</v>
      </c>
      <c r="J30" s="43"/>
      <c r="K30" s="46">
        <v>0.88719001401308295</v>
      </c>
      <c r="L30" s="49">
        <v>23.275191940951405</v>
      </c>
      <c r="M30" s="48"/>
      <c r="N30" s="48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1:38" ht="13.5" customHeight="1" x14ac:dyDescent="0.35">
      <c r="A31" s="42"/>
      <c r="B31" s="42"/>
      <c r="E31" s="45"/>
      <c r="F31" s="45">
        <f>AVERAGE(E29:E31)</f>
        <v>34.970063046433552</v>
      </c>
      <c r="I31" s="45">
        <v>32.46</v>
      </c>
      <c r="J31" s="43"/>
      <c r="K31" s="43"/>
      <c r="L31" s="49">
        <v>23.448607099312458</v>
      </c>
      <c r="M31" s="48">
        <f>AVERAGE(L29:L31)</f>
        <v>23.405453975540379</v>
      </c>
      <c r="N31" s="48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1:38" ht="13.5" customHeight="1" x14ac:dyDescent="0.35">
      <c r="A32" s="42"/>
      <c r="B32" s="42"/>
      <c r="C32" s="41" t="s">
        <v>7</v>
      </c>
      <c r="D32" s="45"/>
      <c r="E32" s="45">
        <v>33.340000000000003</v>
      </c>
      <c r="I32" s="45">
        <v>31.98</v>
      </c>
      <c r="J32" s="46">
        <v>32.17</v>
      </c>
      <c r="K32" s="43"/>
      <c r="L32" s="49">
        <v>15.644352040666849</v>
      </c>
      <c r="M32" s="48"/>
      <c r="N32" s="48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1:38" ht="13.5" customHeight="1" x14ac:dyDescent="0.35">
      <c r="A33" s="42"/>
      <c r="B33" s="42"/>
      <c r="E33" s="45">
        <v>32.5</v>
      </c>
      <c r="I33" s="45">
        <v>31.69</v>
      </c>
      <c r="J33" s="43"/>
      <c r="K33" s="43"/>
      <c r="L33" s="49">
        <v>15.751234468652541</v>
      </c>
      <c r="M33" s="48"/>
      <c r="N33" s="48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1:38" ht="13.5" customHeight="1" x14ac:dyDescent="0.35">
      <c r="A34" s="42"/>
      <c r="B34" s="42"/>
      <c r="F34" s="45">
        <v>32.92</v>
      </c>
      <c r="I34" s="45">
        <v>32.11</v>
      </c>
      <c r="J34" s="43"/>
      <c r="K34" s="43"/>
      <c r="L34" s="49">
        <v>15.876450673218976</v>
      </c>
      <c r="M34" s="48">
        <f>AVERAGE(L32:L34)</f>
        <v>15.75734572751279</v>
      </c>
      <c r="N34" s="48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1:38" ht="13.5" customHeight="1" x14ac:dyDescent="0.35">
      <c r="A35" s="42"/>
      <c r="B35" s="42"/>
      <c r="I35" s="45">
        <v>32.04</v>
      </c>
      <c r="J35" s="46">
        <v>31.95</v>
      </c>
      <c r="K35" s="43"/>
      <c r="L35" s="42"/>
      <c r="M35" s="42"/>
      <c r="N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1:38" ht="13.5" customHeight="1" x14ac:dyDescent="0.35">
      <c r="A36" s="42"/>
      <c r="B36" s="42"/>
      <c r="F36" s="54">
        <v>1.5929121092043534</v>
      </c>
      <c r="I36" s="42"/>
      <c r="J36" s="42"/>
      <c r="K36" s="42"/>
      <c r="L36" s="42"/>
      <c r="M36" s="42"/>
      <c r="N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</row>
    <row r="37" spans="1:38" ht="13.5" customHeight="1" x14ac:dyDescent="0.35">
      <c r="A37" s="42"/>
      <c r="B37" s="42"/>
      <c r="F37" s="51">
        <v>1.5358454097808514</v>
      </c>
      <c r="I37" s="42"/>
      <c r="J37" s="42"/>
      <c r="K37" s="42"/>
      <c r="L37" s="42"/>
      <c r="M37" s="42"/>
      <c r="N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</row>
    <row r="38" spans="1:38" ht="13.5" customHeight="1" x14ac:dyDescent="0.35">
      <c r="A38" s="42"/>
      <c r="B38" s="42"/>
      <c r="C38" s="42"/>
      <c r="D38" s="42"/>
      <c r="E38" s="42"/>
      <c r="F38" s="45">
        <v>0.8545397938045447</v>
      </c>
      <c r="G38" s="42"/>
      <c r="H38" s="42"/>
      <c r="I38" s="42"/>
      <c r="J38" s="42"/>
      <c r="K38" s="42"/>
      <c r="L38" s="42"/>
      <c r="M38" s="42"/>
      <c r="N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</row>
    <row r="39" spans="1:38" ht="13.5" customHeight="1" x14ac:dyDescent="0.3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</row>
    <row r="40" spans="1:38" ht="13.5" customHeight="1" x14ac:dyDescent="0.35">
      <c r="A40" s="38"/>
      <c r="B40" s="38"/>
      <c r="C40" s="38" t="s">
        <v>42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</row>
    <row r="41" spans="1:38" ht="13.5" customHeight="1" x14ac:dyDescent="0.3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</row>
    <row r="42" spans="1:38" ht="13.5" customHeight="1" x14ac:dyDescent="0.35">
      <c r="A42" s="42"/>
      <c r="B42" s="42"/>
      <c r="C42" s="43"/>
      <c r="D42" s="43"/>
      <c r="E42" s="44"/>
      <c r="F42" s="43"/>
      <c r="G42" s="43"/>
      <c r="H42" s="43"/>
      <c r="I42" s="44"/>
      <c r="J42" s="43"/>
      <c r="K42" s="43"/>
      <c r="L42" s="44"/>
      <c r="M42" s="43"/>
      <c r="N42" s="43"/>
      <c r="R42" s="44"/>
      <c r="S42" s="43"/>
      <c r="T42" s="43"/>
      <c r="U42" s="44"/>
      <c r="V42" s="43"/>
      <c r="W42" s="43"/>
      <c r="X42" s="44"/>
      <c r="Y42" s="43"/>
      <c r="Z42" s="43"/>
      <c r="AA42" s="44"/>
      <c r="AB42" s="43"/>
      <c r="AC42" s="43"/>
      <c r="AD42" s="42"/>
      <c r="AE42" s="42"/>
      <c r="AF42" s="42"/>
      <c r="AG42" s="44"/>
      <c r="AH42" s="43"/>
      <c r="AI42" s="43"/>
      <c r="AJ42" s="43"/>
      <c r="AK42" s="43"/>
      <c r="AL42" s="43"/>
    </row>
    <row r="43" spans="1:38" ht="13.5" customHeight="1" x14ac:dyDescent="0.3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</row>
    <row r="44" spans="1:38" ht="13.5" customHeight="1" x14ac:dyDescent="0.35">
      <c r="A44" s="42"/>
      <c r="B44" s="42"/>
      <c r="C44" s="42"/>
      <c r="D44" s="42"/>
      <c r="E44" s="44" t="s">
        <v>8</v>
      </c>
      <c r="F44" s="42"/>
      <c r="G44" s="42"/>
      <c r="H44" s="42"/>
      <c r="I44" s="44" t="s">
        <v>9</v>
      </c>
      <c r="J44" s="43"/>
      <c r="K44" s="43"/>
      <c r="L44" s="44" t="s">
        <v>6</v>
      </c>
      <c r="N44" s="43"/>
      <c r="Y44" s="43"/>
      <c r="Z44" s="43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</row>
    <row r="45" spans="1:38" ht="13.5" customHeight="1" x14ac:dyDescent="0.35">
      <c r="A45" s="42"/>
      <c r="B45" s="42"/>
      <c r="C45" s="43" t="s">
        <v>35</v>
      </c>
      <c r="D45" s="42"/>
      <c r="E45" s="45">
        <v>34.25</v>
      </c>
      <c r="F45" s="43"/>
      <c r="G45" s="42"/>
      <c r="H45" s="42"/>
      <c r="I45" s="45">
        <v>16.329999999999998</v>
      </c>
      <c r="L45" s="45">
        <v>34.869999999999997</v>
      </c>
      <c r="M45" s="43"/>
      <c r="N45" s="43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</row>
    <row r="46" spans="1:38" ht="13.5" customHeight="1" x14ac:dyDescent="0.35">
      <c r="A46" s="42"/>
      <c r="B46" s="42"/>
      <c r="C46" s="43"/>
      <c r="D46" s="42"/>
      <c r="F46" s="43"/>
      <c r="G46" s="42"/>
      <c r="H46" s="42"/>
      <c r="I46" s="45">
        <v>16.46</v>
      </c>
      <c r="L46" s="45">
        <v>35.01</v>
      </c>
      <c r="M46" s="43"/>
      <c r="N46" s="43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</row>
    <row r="47" spans="1:38" ht="13.5" customHeight="1" x14ac:dyDescent="0.35">
      <c r="A47" s="42"/>
      <c r="B47" s="42"/>
      <c r="C47" s="43"/>
      <c r="D47" s="42"/>
      <c r="E47" s="45">
        <v>34.159999999999997</v>
      </c>
      <c r="F47" s="46">
        <v>34.159416210000003</v>
      </c>
      <c r="G47" s="55">
        <v>-1.3425782449999999</v>
      </c>
      <c r="H47" s="55"/>
      <c r="I47" s="45">
        <v>16.329999999999998</v>
      </c>
      <c r="J47" s="45">
        <v>16.37</v>
      </c>
      <c r="K47" s="45">
        <v>-1.98451040803197</v>
      </c>
      <c r="L47" s="45">
        <v>34.47</v>
      </c>
      <c r="M47" s="46">
        <v>34.78</v>
      </c>
      <c r="N47" s="46">
        <v>0.65428425138253998</v>
      </c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</row>
    <row r="48" spans="1:38" ht="13.5" customHeight="1" x14ac:dyDescent="0.35">
      <c r="A48" s="42"/>
      <c r="B48" s="42"/>
      <c r="C48" s="43" t="s">
        <v>36</v>
      </c>
      <c r="D48" s="42"/>
      <c r="E48" s="45">
        <v>35.76</v>
      </c>
      <c r="F48" s="43"/>
      <c r="G48" s="56">
        <v>2.5360413080000002</v>
      </c>
      <c r="H48" s="55"/>
      <c r="I48" s="45">
        <v>18.350000000000001</v>
      </c>
      <c r="K48" s="45">
        <v>3.9572834568521</v>
      </c>
      <c r="L48" s="45">
        <v>34.049999999999997</v>
      </c>
      <c r="M48" s="43"/>
      <c r="N48" s="46">
        <v>0.63539064254340005</v>
      </c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</row>
    <row r="49" spans="1:38" ht="13.5" customHeight="1" x14ac:dyDescent="0.35">
      <c r="A49" s="42"/>
      <c r="B49" s="42"/>
      <c r="C49" s="43"/>
      <c r="D49" s="42"/>
      <c r="F49" s="43"/>
      <c r="G49" s="42"/>
      <c r="H49" s="42"/>
      <c r="I49" s="45">
        <v>18.39</v>
      </c>
      <c r="L49" s="45">
        <v>34.21</v>
      </c>
      <c r="M49" s="43"/>
      <c r="N49" s="43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1:38" ht="13.5" customHeight="1" x14ac:dyDescent="0.35">
      <c r="A50" s="42"/>
      <c r="B50" s="42"/>
      <c r="C50" s="43"/>
      <c r="D50" s="42"/>
      <c r="E50" s="45">
        <v>35.5</v>
      </c>
      <c r="F50" s="46">
        <v>35.501994459999999</v>
      </c>
      <c r="G50" s="42"/>
      <c r="H50" s="42"/>
      <c r="I50" s="45">
        <v>18.34</v>
      </c>
      <c r="J50" s="45">
        <v>18.36</v>
      </c>
      <c r="L50" s="45">
        <v>34.119999999999997</v>
      </c>
      <c r="M50" s="46">
        <v>34.130000000000003</v>
      </c>
      <c r="N50" s="43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1:38" ht="13.5" customHeight="1" x14ac:dyDescent="0.35">
      <c r="A51" s="42"/>
      <c r="B51" s="42"/>
      <c r="C51" s="43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1:38" ht="13.5" customHeight="1" x14ac:dyDescent="0.35">
      <c r="A52" s="42"/>
      <c r="B52" s="42"/>
      <c r="C52" s="42"/>
      <c r="D52" s="42"/>
      <c r="E52" s="44"/>
      <c r="F52" s="42"/>
      <c r="G52" s="42"/>
      <c r="H52" s="42"/>
      <c r="I52" s="44"/>
      <c r="J52" s="43"/>
      <c r="K52" s="43"/>
      <c r="L52" s="44"/>
      <c r="M52" s="43"/>
      <c r="N52" s="43"/>
      <c r="Y52" s="43"/>
      <c r="Z52" s="43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1:38" ht="13.5" customHeight="1" x14ac:dyDescent="0.35">
      <c r="A53" s="42"/>
      <c r="B53" s="42"/>
      <c r="C53" s="42"/>
      <c r="D53" s="42"/>
      <c r="E53" s="44" t="s">
        <v>8</v>
      </c>
      <c r="F53" s="42"/>
      <c r="G53" s="42"/>
      <c r="H53" s="42"/>
      <c r="I53" s="44" t="s">
        <v>9</v>
      </c>
      <c r="J53" s="43"/>
      <c r="K53" s="43"/>
      <c r="L53" s="44" t="s">
        <v>6</v>
      </c>
      <c r="N53" s="43"/>
      <c r="Y53" s="43"/>
      <c r="Z53" s="43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1:38" ht="13.5" customHeight="1" x14ac:dyDescent="0.35">
      <c r="A54" s="42"/>
      <c r="B54" s="42"/>
      <c r="C54" s="43" t="s">
        <v>35</v>
      </c>
      <c r="D54" s="42"/>
      <c r="F54" s="43"/>
      <c r="G54" s="42"/>
      <c r="H54" s="42"/>
      <c r="I54" s="45">
        <v>15.95</v>
      </c>
      <c r="L54" s="45">
        <v>38.35</v>
      </c>
      <c r="M54" s="43"/>
      <c r="N54" s="43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1:38" ht="13.5" customHeight="1" x14ac:dyDescent="0.35">
      <c r="A55" s="42"/>
      <c r="B55" s="42"/>
      <c r="C55" s="43"/>
      <c r="D55" s="42"/>
      <c r="E55" s="45">
        <v>34.17</v>
      </c>
      <c r="F55" s="43"/>
      <c r="G55" s="42"/>
      <c r="H55" s="42"/>
      <c r="I55" s="45">
        <v>16.010000000000002</v>
      </c>
      <c r="L55" s="45">
        <v>39.26</v>
      </c>
      <c r="M55" s="43"/>
      <c r="N55" s="43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1:38" ht="13.5" customHeight="1" x14ac:dyDescent="0.35">
      <c r="A56" s="42"/>
      <c r="B56" s="42"/>
      <c r="C56" s="43"/>
      <c r="D56" s="42"/>
      <c r="E56" s="45">
        <v>34.22</v>
      </c>
      <c r="F56" s="46">
        <v>34.194671290000002</v>
      </c>
      <c r="G56" s="55">
        <v>-1.1009519830000001</v>
      </c>
      <c r="H56" s="55"/>
      <c r="I56" s="45">
        <v>15.93</v>
      </c>
      <c r="J56" s="45">
        <v>15.96</v>
      </c>
      <c r="K56" s="45">
        <v>-2.4270186957155899</v>
      </c>
      <c r="L56" s="45">
        <v>38.26</v>
      </c>
      <c r="M56" s="46">
        <v>38.619999999999997</v>
      </c>
      <c r="N56" s="46">
        <v>1.46358631308086</v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</row>
    <row r="57" spans="1:38" ht="13.5" customHeight="1" x14ac:dyDescent="0.35">
      <c r="A57" s="42"/>
      <c r="B57" s="42"/>
      <c r="C57" s="43" t="s">
        <v>36</v>
      </c>
      <c r="D57" s="42"/>
      <c r="F57" s="43"/>
      <c r="G57" s="56">
        <v>2.1449618419999998</v>
      </c>
      <c r="H57" s="55"/>
      <c r="I57" s="45">
        <v>18.350000000000001</v>
      </c>
      <c r="K57" s="45">
        <v>5.3778096665627997</v>
      </c>
      <c r="L57" s="45">
        <v>36.53</v>
      </c>
      <c r="M57" s="43"/>
      <c r="N57" s="46">
        <v>0.36259066470880003</v>
      </c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</row>
    <row r="58" spans="1:38" ht="13.5" customHeight="1" x14ac:dyDescent="0.35">
      <c r="A58" s="42"/>
      <c r="B58" s="42"/>
      <c r="C58" s="43"/>
      <c r="D58" s="43"/>
      <c r="E58" s="45">
        <v>35.06</v>
      </c>
      <c r="F58" s="43"/>
      <c r="G58" s="42"/>
      <c r="H58" s="42"/>
      <c r="I58" s="45">
        <v>18.47</v>
      </c>
      <c r="L58" s="45">
        <v>37.26</v>
      </c>
      <c r="M58" s="43"/>
      <c r="N58" s="43"/>
      <c r="Y58" s="43"/>
      <c r="Z58" s="43"/>
      <c r="AB58" s="43"/>
      <c r="AC58" s="43"/>
      <c r="AD58" s="42"/>
      <c r="AE58" s="42"/>
      <c r="AF58" s="42"/>
      <c r="AG58" s="42"/>
      <c r="AH58" s="42"/>
      <c r="AI58" s="42"/>
      <c r="AJ58" s="42"/>
      <c r="AK58" s="42"/>
      <c r="AL58" s="42"/>
    </row>
    <row r="59" spans="1:38" ht="13.5" customHeight="1" x14ac:dyDescent="0.35">
      <c r="A59" s="42"/>
      <c r="B59" s="42"/>
      <c r="C59" s="43"/>
      <c r="D59" s="43"/>
      <c r="E59" s="45">
        <v>35.53</v>
      </c>
      <c r="F59" s="46">
        <v>35.29562327</v>
      </c>
      <c r="G59" s="42"/>
      <c r="H59" s="42"/>
      <c r="I59" s="45">
        <v>18.350000000000001</v>
      </c>
      <c r="J59" s="45">
        <v>18.39</v>
      </c>
      <c r="L59" s="45">
        <v>37.700000000000003</v>
      </c>
      <c r="M59" s="46">
        <v>37.159999999999997</v>
      </c>
      <c r="N59" s="43"/>
      <c r="Y59" s="43"/>
      <c r="Z59" s="43"/>
      <c r="AB59" s="43"/>
      <c r="AC59" s="43"/>
      <c r="AD59" s="42"/>
      <c r="AE59" s="42"/>
      <c r="AF59" s="42"/>
      <c r="AG59" s="42"/>
      <c r="AH59" s="42"/>
      <c r="AI59" s="42"/>
      <c r="AJ59" s="42"/>
      <c r="AK59" s="42"/>
      <c r="AL59" s="42"/>
    </row>
    <row r="60" spans="1:38" ht="13.5" customHeight="1" x14ac:dyDescent="0.35">
      <c r="A60" s="42"/>
      <c r="B60" s="42"/>
      <c r="C60" s="43"/>
      <c r="D60" s="43"/>
      <c r="F60" s="43"/>
      <c r="G60" s="42"/>
      <c r="H60" s="42"/>
      <c r="L60" s="42"/>
      <c r="M60" s="43"/>
      <c r="N60" s="43"/>
      <c r="Y60" s="43"/>
      <c r="Z60" s="43"/>
      <c r="AB60" s="43"/>
      <c r="AC60" s="43"/>
      <c r="AD60" s="42"/>
      <c r="AE60" s="42"/>
      <c r="AF60" s="42"/>
      <c r="AG60" s="42"/>
      <c r="AH60" s="42"/>
      <c r="AI60" s="42"/>
      <c r="AJ60" s="42"/>
      <c r="AK60" s="42"/>
      <c r="AL60" s="42"/>
    </row>
    <row r="61" spans="1:38" ht="13.5" customHeight="1" x14ac:dyDescent="0.35">
      <c r="A61" s="42"/>
      <c r="B61" s="42"/>
      <c r="C61" s="43"/>
      <c r="D61" s="43"/>
      <c r="E61" s="42"/>
      <c r="F61" s="42"/>
      <c r="G61" s="42"/>
      <c r="H61" s="42"/>
      <c r="I61" s="42"/>
      <c r="J61" s="42"/>
      <c r="K61" s="42"/>
      <c r="L61" s="42"/>
      <c r="M61" s="42"/>
      <c r="N61" s="42"/>
      <c r="R61" s="43"/>
      <c r="T61" s="43"/>
      <c r="U61" s="43"/>
      <c r="V61" s="43"/>
      <c r="X61" s="43"/>
      <c r="Y61" s="43"/>
      <c r="Z61" s="43"/>
      <c r="AB61" s="43"/>
      <c r="AC61" s="43"/>
      <c r="AD61" s="42"/>
      <c r="AE61" s="42"/>
      <c r="AF61" s="42"/>
      <c r="AG61" s="42"/>
      <c r="AH61" s="42"/>
      <c r="AI61" s="42"/>
      <c r="AJ61" s="42"/>
      <c r="AK61" s="42"/>
      <c r="AL61" s="42"/>
    </row>
    <row r="62" spans="1:38" ht="13.5" customHeight="1" x14ac:dyDescent="0.35">
      <c r="A62" s="42"/>
      <c r="B62" s="42"/>
      <c r="C62" s="43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R62" s="42"/>
      <c r="S62" s="42"/>
      <c r="T62" s="43"/>
      <c r="U62" s="42"/>
      <c r="V62" s="42"/>
      <c r="W62" s="43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</row>
    <row r="63" spans="1:38" ht="13.5" customHeight="1" x14ac:dyDescent="0.35">
      <c r="A63" s="42"/>
      <c r="B63" s="42"/>
      <c r="C63" s="42"/>
      <c r="D63" s="42"/>
      <c r="E63" s="44" t="s">
        <v>8</v>
      </c>
      <c r="F63" s="42"/>
      <c r="G63" s="42"/>
      <c r="H63" s="42"/>
      <c r="I63" s="44" t="s">
        <v>9</v>
      </c>
      <c r="J63" s="43"/>
      <c r="K63" s="43"/>
      <c r="L63" s="44" t="s">
        <v>6</v>
      </c>
      <c r="M63" s="43"/>
      <c r="N63" s="43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</row>
    <row r="64" spans="1:38" ht="13.5" customHeight="1" x14ac:dyDescent="0.35">
      <c r="A64" s="42"/>
      <c r="B64" s="42"/>
      <c r="C64" s="43" t="s">
        <v>35</v>
      </c>
      <c r="D64" s="42"/>
      <c r="E64" s="42"/>
      <c r="F64" s="43"/>
      <c r="I64" s="45">
        <v>19.39</v>
      </c>
      <c r="J64" s="43"/>
      <c r="K64" s="43"/>
      <c r="L64" s="45">
        <v>32.75</v>
      </c>
      <c r="M64" s="43"/>
      <c r="N64" s="43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</row>
    <row r="65" spans="1:38" ht="13.5" customHeight="1" x14ac:dyDescent="0.35">
      <c r="A65" s="42"/>
      <c r="B65" s="42"/>
      <c r="C65" s="43"/>
      <c r="D65" s="42"/>
      <c r="E65" s="45">
        <v>32.369999999999997</v>
      </c>
      <c r="I65" s="45">
        <v>19.3</v>
      </c>
      <c r="J65" s="43"/>
      <c r="K65" s="43"/>
      <c r="L65" s="45">
        <v>30.46</v>
      </c>
      <c r="M65" s="43"/>
      <c r="N65" s="43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</row>
    <row r="66" spans="1:38" ht="13.5" customHeight="1" x14ac:dyDescent="0.35">
      <c r="A66" s="42"/>
      <c r="B66" s="42"/>
      <c r="C66" s="43"/>
      <c r="D66" s="42"/>
      <c r="E66" s="45">
        <v>32.61</v>
      </c>
      <c r="F66" s="45">
        <f>AVERAGE(E65:E66)</f>
        <v>32.489999999999995</v>
      </c>
      <c r="G66" s="45"/>
      <c r="H66" s="45"/>
      <c r="I66" s="45">
        <v>19.399999999999999</v>
      </c>
      <c r="J66" s="46">
        <v>19.36</v>
      </c>
      <c r="K66" s="46">
        <v>-1.3244605836922601</v>
      </c>
      <c r="L66" s="45">
        <v>31.25</v>
      </c>
      <c r="M66" s="46">
        <v>30.86</v>
      </c>
      <c r="N66" s="46">
        <v>-0.652655518744648</v>
      </c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</row>
    <row r="67" spans="1:38" ht="13.5" customHeight="1" x14ac:dyDescent="0.35">
      <c r="A67" s="42"/>
      <c r="B67" s="42"/>
      <c r="C67" s="43" t="s">
        <v>36</v>
      </c>
      <c r="D67" s="42"/>
      <c r="E67" s="45">
        <v>32.57</v>
      </c>
      <c r="G67" s="45"/>
      <c r="H67" s="45"/>
      <c r="I67" s="45">
        <v>20.62</v>
      </c>
      <c r="J67" s="43"/>
      <c r="K67" s="46">
        <v>2.5043923226735298</v>
      </c>
      <c r="L67" s="45">
        <v>31.45</v>
      </c>
      <c r="M67" s="43"/>
      <c r="N67" s="46">
        <v>1.57205916913062</v>
      </c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</row>
    <row r="68" spans="1:38" ht="13.5" customHeight="1" x14ac:dyDescent="0.35">
      <c r="A68" s="42"/>
      <c r="B68" s="42"/>
      <c r="D68" s="42"/>
      <c r="E68" s="45">
        <v>34.74</v>
      </c>
      <c r="F68" s="45"/>
      <c r="I68" s="45">
        <v>20.91</v>
      </c>
      <c r="J68" s="43"/>
      <c r="K68" s="43"/>
      <c r="L68" s="45">
        <v>31.39</v>
      </c>
      <c r="M68" s="43"/>
      <c r="N68" s="43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</row>
    <row r="69" spans="1:38" ht="13.5" customHeight="1" x14ac:dyDescent="0.35">
      <c r="A69" s="42"/>
      <c r="B69" s="42"/>
      <c r="C69" s="42"/>
      <c r="D69" s="42"/>
      <c r="E69" s="42"/>
      <c r="F69" s="45">
        <f>AVERAGE(E67:E69)</f>
        <v>33.655000000000001</v>
      </c>
      <c r="G69" s="42">
        <f>F66-F69</f>
        <v>-1.1650000000000063</v>
      </c>
      <c r="H69" s="42"/>
      <c r="I69" s="45">
        <v>20.54</v>
      </c>
      <c r="J69" s="46">
        <v>20.69</v>
      </c>
      <c r="K69" s="43"/>
      <c r="L69" s="45">
        <v>31.68</v>
      </c>
      <c r="M69" s="46">
        <v>31.51</v>
      </c>
      <c r="N69" s="43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</row>
    <row r="70" spans="1:38" ht="13.5" customHeight="1" x14ac:dyDescent="0.35">
      <c r="A70" s="42"/>
      <c r="B70" s="42"/>
      <c r="C70" s="43" t="s">
        <v>37</v>
      </c>
      <c r="D70" s="42"/>
      <c r="E70" s="42"/>
      <c r="F70" s="42"/>
      <c r="G70" s="57">
        <f>2^-G69</f>
        <v>2.2423321560570271</v>
      </c>
      <c r="H70" s="42"/>
      <c r="I70" s="45">
        <v>20.68</v>
      </c>
      <c r="J70" s="43"/>
      <c r="K70" s="43"/>
      <c r="M70" s="43"/>
      <c r="N70" s="43"/>
      <c r="AA70" s="43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</row>
    <row r="71" spans="1:38" ht="13.5" customHeight="1" x14ac:dyDescent="0.35">
      <c r="A71" s="42"/>
      <c r="B71" s="42"/>
      <c r="C71" s="42"/>
      <c r="D71" s="42"/>
      <c r="E71" s="42"/>
      <c r="F71" s="42"/>
      <c r="G71" s="42"/>
      <c r="H71" s="42"/>
      <c r="I71" s="45">
        <v>20.59</v>
      </c>
      <c r="J71" s="43"/>
      <c r="K71" s="43"/>
      <c r="L71" s="45">
        <v>30.51</v>
      </c>
      <c r="M71" s="43"/>
      <c r="N71" s="43"/>
      <c r="AA71" s="43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</row>
    <row r="72" spans="1:38" ht="13.5" customHeight="1" x14ac:dyDescent="0.35">
      <c r="A72" s="42"/>
      <c r="B72" s="42"/>
      <c r="C72" s="42"/>
      <c r="D72" s="42"/>
      <c r="E72" s="42"/>
      <c r="F72" s="42"/>
      <c r="G72" s="42"/>
      <c r="H72" s="42"/>
      <c r="I72" s="45">
        <v>20.43</v>
      </c>
      <c r="J72" s="46">
        <v>20.57</v>
      </c>
      <c r="K72" s="43"/>
      <c r="L72" s="45">
        <v>29.8</v>
      </c>
      <c r="M72" s="46">
        <v>30.15</v>
      </c>
      <c r="N72" s="43"/>
      <c r="AA72" s="43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</row>
    <row r="73" spans="1:38" ht="13.5" customHeight="1" x14ac:dyDescent="0.35">
      <c r="A73" s="42"/>
      <c r="B73" s="42"/>
      <c r="C73" s="42"/>
      <c r="D73" s="42"/>
      <c r="E73" s="42"/>
      <c r="F73" s="42"/>
      <c r="G73" s="42"/>
      <c r="H73" s="42"/>
      <c r="I73" s="43"/>
      <c r="J73" s="43"/>
      <c r="K73" s="43"/>
      <c r="L73" s="42"/>
      <c r="M73" s="42"/>
      <c r="N73" s="42"/>
      <c r="AA73" s="43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</row>
    <row r="74" spans="1:38" ht="13.5" customHeight="1" x14ac:dyDescent="0.35">
      <c r="A74" s="42"/>
      <c r="B74" s="42"/>
      <c r="C74" s="42"/>
      <c r="D74" s="42"/>
      <c r="E74" s="42"/>
      <c r="F74" s="42"/>
      <c r="G74" s="42"/>
      <c r="H74" s="42"/>
      <c r="J74" s="43"/>
      <c r="K74" s="43"/>
      <c r="L74" s="42"/>
      <c r="M74" s="42"/>
      <c r="N74" s="42"/>
      <c r="AA74" s="43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</row>
    <row r="75" spans="1:38" ht="13.5" customHeight="1" x14ac:dyDescent="0.35">
      <c r="A75" s="42"/>
      <c r="B75" s="42"/>
      <c r="C75" s="42"/>
      <c r="D75" s="42"/>
      <c r="E75" s="42"/>
      <c r="F75" s="42"/>
      <c r="G75" s="42"/>
      <c r="H75" s="42"/>
      <c r="J75" s="43"/>
      <c r="K75" s="43"/>
      <c r="L75" s="42"/>
      <c r="M75" s="42"/>
      <c r="N75" s="42"/>
      <c r="AA75" s="43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</row>
    <row r="76" spans="1:38" ht="13.5" customHeight="1" x14ac:dyDescent="0.35">
      <c r="A76" s="42"/>
      <c r="B76" s="42"/>
      <c r="C76" s="42"/>
      <c r="D76" s="42"/>
      <c r="E76" s="42"/>
      <c r="F76" s="55">
        <v>2.5360413080000002</v>
      </c>
      <c r="G76" s="55">
        <f>AVERAGE(G70,G57,G48)</f>
        <v>2.3077784353523421</v>
      </c>
      <c r="H76" s="55"/>
      <c r="I76" s="43"/>
      <c r="J76" s="42"/>
      <c r="K76" s="42"/>
      <c r="L76" s="42"/>
      <c r="M76" s="43"/>
      <c r="N76" s="58"/>
      <c r="R76" s="59"/>
      <c r="S76" s="59"/>
      <c r="T76" s="43"/>
      <c r="V76" s="43"/>
      <c r="W76" s="43"/>
      <c r="X76" s="42"/>
      <c r="Y76" s="42"/>
      <c r="Z76" s="42"/>
      <c r="AA76" s="43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</row>
    <row r="77" spans="1:38" ht="13.5" customHeight="1" x14ac:dyDescent="0.35">
      <c r="A77" s="42"/>
      <c r="B77" s="42"/>
      <c r="C77" s="42"/>
      <c r="D77" s="42"/>
      <c r="E77" s="42"/>
      <c r="F77" s="55">
        <v>2.1449618419999998</v>
      </c>
      <c r="G77" s="55">
        <f>_xlfn.STDEV.P(G70,G57,G48)</f>
        <v>0.16622915666214449</v>
      </c>
      <c r="H77" s="55"/>
      <c r="I77" s="43"/>
      <c r="J77" s="42"/>
      <c r="K77" s="42"/>
      <c r="L77" s="42"/>
      <c r="M77" s="43"/>
      <c r="N77" s="58"/>
      <c r="R77" s="59"/>
      <c r="S77" s="59"/>
      <c r="T77" s="43"/>
      <c r="V77" s="43"/>
      <c r="W77" s="43"/>
      <c r="X77" s="42"/>
      <c r="Y77" s="42"/>
      <c r="Z77" s="42"/>
      <c r="AA77" s="43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</row>
    <row r="78" spans="1:38" ht="13.5" customHeight="1" x14ac:dyDescent="0.35">
      <c r="A78" s="42"/>
      <c r="B78" s="42"/>
      <c r="C78" s="42"/>
      <c r="D78" s="42"/>
      <c r="E78" s="42"/>
      <c r="F78" s="42">
        <v>2.2423321560570271</v>
      </c>
      <c r="G78" s="42"/>
      <c r="H78" s="42"/>
      <c r="I78" s="43"/>
      <c r="J78" s="42"/>
      <c r="K78" s="42"/>
      <c r="L78" s="42"/>
      <c r="M78" s="43"/>
      <c r="N78" s="58"/>
      <c r="R78" s="59"/>
      <c r="S78" s="59"/>
      <c r="T78" s="43"/>
      <c r="V78" s="43"/>
      <c r="W78" s="43"/>
      <c r="X78" s="42"/>
      <c r="Y78" s="42"/>
      <c r="Z78" s="42"/>
      <c r="AA78" s="43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</row>
    <row r="79" spans="1:38" ht="13.5" customHeight="1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3"/>
      <c r="M79" s="58"/>
      <c r="N79" s="59"/>
      <c r="R79" s="59"/>
      <c r="S79" s="43"/>
      <c r="T79" s="42"/>
      <c r="U79" s="42"/>
      <c r="V79" s="42"/>
      <c r="W79" s="43"/>
      <c r="X79" s="43"/>
      <c r="Y79" s="43"/>
      <c r="Z79" s="43"/>
      <c r="AA79" s="43"/>
      <c r="AB79" s="43"/>
      <c r="AC79" s="43"/>
      <c r="AD79" s="43"/>
      <c r="AE79" s="42"/>
      <c r="AF79" s="42"/>
      <c r="AG79" s="42"/>
      <c r="AH79" s="42"/>
      <c r="AI79" s="42"/>
      <c r="AJ79" s="42"/>
      <c r="AK79" s="42"/>
      <c r="AL79" s="42"/>
    </row>
    <row r="80" spans="1:38" ht="13.5" customHeight="1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</row>
    <row r="81" spans="1:38" ht="13.5" customHeight="1" x14ac:dyDescent="0.35">
      <c r="A81" s="38"/>
      <c r="B81" s="72" t="s">
        <v>38</v>
      </c>
      <c r="C81" s="70"/>
      <c r="D81" s="38"/>
      <c r="E81" s="38"/>
      <c r="F81" s="40"/>
      <c r="G81" s="60"/>
      <c r="H81" s="60"/>
      <c r="I81" s="38"/>
      <c r="J81" s="38"/>
      <c r="K81" s="38"/>
      <c r="L81" s="38"/>
      <c r="M81" s="38"/>
      <c r="N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</row>
    <row r="82" spans="1:38" ht="13.5" customHeight="1" x14ac:dyDescent="0.35">
      <c r="A82" s="42"/>
      <c r="B82" s="42"/>
      <c r="C82" s="42"/>
      <c r="D82" s="42"/>
      <c r="E82" s="44" t="s">
        <v>8</v>
      </c>
      <c r="F82" s="42"/>
      <c r="G82" s="42"/>
      <c r="H82" s="42"/>
      <c r="I82" s="44" t="s">
        <v>6</v>
      </c>
      <c r="J82" s="43"/>
      <c r="K82" s="43"/>
      <c r="L82" s="42" t="s">
        <v>3</v>
      </c>
      <c r="M82" s="43"/>
      <c r="N82" s="43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</row>
    <row r="83" spans="1:38" ht="13.5" customHeight="1" x14ac:dyDescent="0.35">
      <c r="A83" s="42"/>
      <c r="B83" s="42"/>
      <c r="C83" s="71" t="s">
        <v>39</v>
      </c>
      <c r="D83" s="70"/>
      <c r="E83" s="45">
        <v>34.9</v>
      </c>
      <c r="F83" s="43"/>
      <c r="G83" s="42"/>
      <c r="H83" s="42"/>
      <c r="J83" s="43"/>
      <c r="K83" s="43"/>
      <c r="L83" s="45">
        <v>17.739999999999998</v>
      </c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</row>
    <row r="84" spans="1:38" ht="13.5" customHeight="1" x14ac:dyDescent="0.35">
      <c r="A84" s="42"/>
      <c r="B84" s="42"/>
      <c r="C84" s="42"/>
      <c r="D84" s="42"/>
      <c r="E84" s="45">
        <v>34.14</v>
      </c>
      <c r="F84" s="43"/>
      <c r="G84" s="42"/>
      <c r="H84" s="42"/>
      <c r="I84" s="45">
        <v>38.119999999999997</v>
      </c>
      <c r="J84" s="43"/>
      <c r="K84" s="43"/>
      <c r="L84" s="45">
        <v>17.57</v>
      </c>
      <c r="AA84" s="42"/>
      <c r="AB84" s="42"/>
      <c r="AC84" s="48"/>
      <c r="AD84" s="49"/>
      <c r="AE84" s="49"/>
      <c r="AF84" s="49"/>
      <c r="AG84" s="49"/>
      <c r="AH84" s="42"/>
      <c r="AI84" s="42"/>
      <c r="AJ84" s="42"/>
      <c r="AK84" s="42"/>
      <c r="AL84" s="42"/>
    </row>
    <row r="85" spans="1:38" ht="13.5" customHeight="1" x14ac:dyDescent="0.35">
      <c r="A85" s="42"/>
      <c r="B85" s="42"/>
      <c r="C85" s="42"/>
      <c r="D85" s="42"/>
      <c r="E85" s="45">
        <v>34.380000000000003</v>
      </c>
      <c r="F85" s="46">
        <v>34.255780510000001</v>
      </c>
      <c r="G85" s="55">
        <v>-0.34430022599999999</v>
      </c>
      <c r="H85" s="55"/>
      <c r="I85" s="45">
        <v>42.01</v>
      </c>
      <c r="J85" s="46">
        <v>40.07</v>
      </c>
      <c r="K85" s="46">
        <v>-0.7130812899151</v>
      </c>
      <c r="L85" s="45">
        <v>17.55</v>
      </c>
      <c r="M85" s="45">
        <v>17.62</v>
      </c>
      <c r="N85" s="45">
        <v>-1.8506354265718199</v>
      </c>
      <c r="AA85" s="42"/>
      <c r="AB85" s="42"/>
      <c r="AC85" s="48"/>
      <c r="AD85" s="49"/>
      <c r="AE85" s="49"/>
      <c r="AF85" s="49"/>
      <c r="AG85" s="49"/>
      <c r="AH85" s="42"/>
      <c r="AI85" s="42"/>
      <c r="AJ85" s="42"/>
      <c r="AK85" s="42"/>
      <c r="AL85" s="42"/>
    </row>
    <row r="86" spans="1:38" ht="13.5" customHeight="1" x14ac:dyDescent="0.35">
      <c r="A86" s="42"/>
      <c r="B86" s="42"/>
      <c r="C86" s="71" t="s">
        <v>40</v>
      </c>
      <c r="D86" s="70"/>
      <c r="E86" s="45">
        <v>35.01</v>
      </c>
      <c r="F86" s="43"/>
      <c r="G86" s="56">
        <v>1.26953505</v>
      </c>
      <c r="H86" s="55"/>
      <c r="I86" s="45">
        <v>41.43</v>
      </c>
      <c r="J86" s="43"/>
      <c r="K86" s="46">
        <v>1.6393015805555</v>
      </c>
      <c r="L86" s="45">
        <v>18.88</v>
      </c>
      <c r="N86" s="45">
        <v>3.6065900020915</v>
      </c>
      <c r="AA86" s="42"/>
      <c r="AB86" s="42"/>
      <c r="AC86" s="48"/>
      <c r="AD86" s="49"/>
      <c r="AE86" s="49"/>
      <c r="AF86" s="49"/>
      <c r="AG86" s="49"/>
      <c r="AH86" s="42"/>
      <c r="AI86" s="42"/>
      <c r="AJ86" s="42"/>
      <c r="AK86" s="42"/>
      <c r="AL86" s="42"/>
    </row>
    <row r="87" spans="1:38" ht="13.5" customHeight="1" x14ac:dyDescent="0.35">
      <c r="A87" s="42"/>
      <c r="B87" s="42"/>
      <c r="C87" s="42"/>
      <c r="D87" s="42"/>
      <c r="E87" s="45">
        <v>34.6</v>
      </c>
      <c r="F87" s="43"/>
      <c r="G87" s="42"/>
      <c r="H87" s="42"/>
      <c r="I87" s="45">
        <v>40.130000000000003</v>
      </c>
      <c r="J87" s="43"/>
      <c r="K87" s="43"/>
      <c r="L87" s="45">
        <v>19.04</v>
      </c>
      <c r="AA87" s="42"/>
      <c r="AB87" s="42"/>
      <c r="AC87" s="48"/>
      <c r="AD87" s="49"/>
      <c r="AE87" s="49"/>
      <c r="AF87" s="49"/>
      <c r="AG87" s="49"/>
      <c r="AH87" s="42"/>
      <c r="AI87" s="42"/>
      <c r="AJ87" s="42"/>
      <c r="AK87" s="42"/>
      <c r="AL87" s="42"/>
    </row>
    <row r="88" spans="1:38" ht="13.5" customHeight="1" x14ac:dyDescent="0.35">
      <c r="A88" s="42"/>
      <c r="B88" s="42"/>
      <c r="C88" s="42"/>
      <c r="D88" s="42"/>
      <c r="F88" s="46">
        <v>34.600080730000002</v>
      </c>
      <c r="G88" s="42"/>
      <c r="H88" s="42"/>
      <c r="J88" s="46">
        <v>40.78</v>
      </c>
      <c r="K88" s="43"/>
      <c r="L88" s="45">
        <v>20.49</v>
      </c>
      <c r="M88" s="45">
        <v>19.47</v>
      </c>
      <c r="AA88" s="42"/>
      <c r="AB88" s="42"/>
      <c r="AC88" s="48"/>
      <c r="AD88" s="49"/>
      <c r="AE88" s="49"/>
      <c r="AF88" s="49"/>
      <c r="AG88" s="49"/>
      <c r="AH88" s="42"/>
      <c r="AI88" s="42"/>
      <c r="AJ88" s="42"/>
      <c r="AK88" s="42"/>
      <c r="AL88" s="42"/>
    </row>
    <row r="89" spans="1:38" ht="13.5" customHeight="1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AA89" s="42"/>
      <c r="AB89" s="42"/>
      <c r="AC89" s="48"/>
      <c r="AD89" s="49"/>
      <c r="AE89" s="49"/>
      <c r="AF89" s="49"/>
      <c r="AG89" s="49"/>
      <c r="AH89" s="42"/>
      <c r="AI89" s="42"/>
      <c r="AJ89" s="42"/>
      <c r="AK89" s="42"/>
      <c r="AL89" s="42"/>
    </row>
    <row r="90" spans="1:38" ht="13.5" customHeight="1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8"/>
      <c r="AD90" s="49"/>
      <c r="AE90" s="49"/>
      <c r="AF90" s="49"/>
      <c r="AG90" s="49"/>
      <c r="AH90" s="42"/>
      <c r="AI90" s="42"/>
      <c r="AJ90" s="42"/>
      <c r="AK90" s="42"/>
      <c r="AL90" s="42"/>
    </row>
    <row r="91" spans="1:38" ht="13.5" customHeight="1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8"/>
      <c r="AD91" s="49"/>
      <c r="AE91" s="49"/>
      <c r="AF91" s="49"/>
      <c r="AG91" s="49"/>
      <c r="AH91" s="42"/>
      <c r="AI91" s="42"/>
      <c r="AJ91" s="42"/>
      <c r="AK91" s="42"/>
      <c r="AL91" s="42"/>
    </row>
    <row r="92" spans="1:38" ht="13.5" customHeight="1" x14ac:dyDescent="0.35">
      <c r="A92" s="42"/>
      <c r="B92" s="42"/>
      <c r="C92" s="42"/>
      <c r="E92" s="43"/>
      <c r="F92" s="42"/>
      <c r="G92" s="42"/>
      <c r="H92" s="42"/>
      <c r="I92" s="42"/>
      <c r="J92" s="42"/>
      <c r="K92" s="42"/>
      <c r="L92" s="42"/>
      <c r="M92" s="42"/>
      <c r="N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8"/>
      <c r="AD92" s="49"/>
      <c r="AE92" s="49"/>
      <c r="AF92" s="49"/>
      <c r="AG92" s="49"/>
      <c r="AH92" s="42"/>
      <c r="AI92" s="42"/>
      <c r="AJ92" s="42"/>
      <c r="AK92" s="42"/>
      <c r="AL92" s="42"/>
    </row>
    <row r="93" spans="1:38" ht="13.5" customHeight="1" x14ac:dyDescent="0.35">
      <c r="A93" s="42"/>
      <c r="B93" s="42"/>
      <c r="C93" s="42"/>
      <c r="E93" s="43"/>
      <c r="F93" s="42"/>
      <c r="G93" s="42"/>
      <c r="H93" s="42"/>
      <c r="I93" s="42"/>
      <c r="J93" s="42"/>
      <c r="K93" s="42"/>
      <c r="L93" s="42"/>
      <c r="M93" s="42"/>
      <c r="N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8"/>
      <c r="AD93" s="49"/>
      <c r="AE93" s="49"/>
      <c r="AF93" s="49"/>
      <c r="AG93" s="49"/>
      <c r="AH93" s="42"/>
      <c r="AI93" s="42"/>
      <c r="AJ93" s="42"/>
      <c r="AK93" s="42"/>
      <c r="AL93" s="42"/>
    </row>
    <row r="94" spans="1:38" ht="13.5" customHeight="1" x14ac:dyDescent="0.35">
      <c r="A94" s="42"/>
      <c r="B94" s="42"/>
      <c r="C94" s="42"/>
      <c r="D94" s="42"/>
      <c r="E94" s="44" t="s">
        <v>8</v>
      </c>
      <c r="F94" s="42"/>
      <c r="G94" s="42"/>
      <c r="H94" s="42"/>
      <c r="I94" s="44" t="s">
        <v>6</v>
      </c>
      <c r="J94" s="43"/>
      <c r="K94" s="43"/>
      <c r="L94" s="42" t="s">
        <v>3</v>
      </c>
      <c r="M94" s="43"/>
      <c r="N94" s="43"/>
      <c r="AA94" s="42"/>
      <c r="AB94" s="42"/>
      <c r="AC94" s="48"/>
      <c r="AD94" s="49"/>
      <c r="AE94" s="49"/>
      <c r="AF94" s="49"/>
      <c r="AG94" s="49"/>
      <c r="AH94" s="42"/>
      <c r="AI94" s="42"/>
      <c r="AJ94" s="42"/>
      <c r="AK94" s="42"/>
      <c r="AL94" s="42"/>
    </row>
    <row r="95" spans="1:38" ht="13.5" customHeight="1" x14ac:dyDescent="0.35">
      <c r="A95" s="42"/>
      <c r="B95" s="42"/>
      <c r="C95" s="71" t="s">
        <v>39</v>
      </c>
      <c r="D95" s="70"/>
      <c r="E95" s="45">
        <v>32.54</v>
      </c>
      <c r="I95" s="45">
        <v>37.46</v>
      </c>
      <c r="J95" s="43"/>
      <c r="K95" s="43"/>
      <c r="L95" s="45">
        <v>19.649999999999999</v>
      </c>
      <c r="M95" s="43"/>
      <c r="N95" s="43"/>
      <c r="AA95" s="42"/>
      <c r="AB95" s="42"/>
      <c r="AC95" s="48"/>
      <c r="AD95" s="49"/>
      <c r="AE95" s="49"/>
      <c r="AF95" s="49"/>
      <c r="AG95" s="49"/>
      <c r="AH95" s="42"/>
      <c r="AI95" s="42"/>
      <c r="AJ95" s="42"/>
      <c r="AK95" s="42"/>
      <c r="AL95" s="42"/>
    </row>
    <row r="96" spans="1:38" ht="13.5" customHeight="1" x14ac:dyDescent="0.35">
      <c r="A96" s="42"/>
      <c r="B96" s="42"/>
      <c r="C96" s="42"/>
      <c r="D96" s="42"/>
      <c r="E96" s="45">
        <v>32.950000000000003</v>
      </c>
      <c r="F96" s="45">
        <v>32.74</v>
      </c>
      <c r="G96" s="45">
        <v>-0.452263726292706</v>
      </c>
      <c r="H96" s="45"/>
      <c r="I96" s="45">
        <v>36.22</v>
      </c>
      <c r="J96" s="43"/>
      <c r="K96" s="43"/>
      <c r="L96" s="45">
        <v>19.62</v>
      </c>
      <c r="M96" s="43"/>
      <c r="N96" s="43"/>
      <c r="AA96" s="42"/>
      <c r="AB96" s="42"/>
      <c r="AC96" s="48"/>
      <c r="AD96" s="49"/>
      <c r="AE96" s="49"/>
      <c r="AF96" s="49"/>
      <c r="AG96" s="49"/>
      <c r="AH96" s="42"/>
      <c r="AI96" s="42"/>
      <c r="AJ96" s="42"/>
      <c r="AK96" s="42"/>
      <c r="AL96" s="42"/>
    </row>
    <row r="97" spans="1:38" ht="13.5" customHeight="1" x14ac:dyDescent="0.35">
      <c r="A97" s="42"/>
      <c r="B97" s="42"/>
      <c r="C97" s="42"/>
      <c r="D97" s="42"/>
      <c r="E97" s="42"/>
      <c r="F97" s="42"/>
      <c r="G97" s="53">
        <v>1.3681853868874001</v>
      </c>
      <c r="H97" s="45"/>
      <c r="J97" s="46">
        <v>36.840000000000003</v>
      </c>
      <c r="K97" s="46">
        <v>0.62374882436211698</v>
      </c>
      <c r="L97" s="45">
        <v>19.399999999999999</v>
      </c>
      <c r="M97" s="46">
        <v>19.559999999999999</v>
      </c>
      <c r="N97" s="46">
        <v>-1.0305157252296999</v>
      </c>
      <c r="AA97" s="42"/>
      <c r="AB97" s="42"/>
      <c r="AC97" s="48"/>
      <c r="AD97" s="49"/>
      <c r="AE97" s="49"/>
      <c r="AF97" s="49"/>
      <c r="AG97" s="49"/>
      <c r="AH97" s="42"/>
      <c r="AI97" s="42"/>
      <c r="AJ97" s="42"/>
      <c r="AK97" s="42"/>
      <c r="AL97" s="42"/>
    </row>
    <row r="98" spans="1:38" ht="13.5" customHeight="1" x14ac:dyDescent="0.35">
      <c r="A98" s="42"/>
      <c r="B98" s="42"/>
      <c r="C98" s="71" t="s">
        <v>40</v>
      </c>
      <c r="D98" s="70"/>
      <c r="E98" s="45">
        <v>34.04</v>
      </c>
      <c r="I98" s="45">
        <v>36.520000000000003</v>
      </c>
      <c r="J98" s="43"/>
      <c r="K98" s="46">
        <v>0.64898236255738295</v>
      </c>
      <c r="L98" s="45">
        <v>20.68</v>
      </c>
      <c r="M98" s="43"/>
      <c r="N98" s="46">
        <v>2.0427543514359101</v>
      </c>
      <c r="AA98" s="42"/>
      <c r="AB98" s="42"/>
      <c r="AC98" s="48"/>
      <c r="AD98" s="49"/>
      <c r="AE98" s="49"/>
      <c r="AF98" s="49"/>
      <c r="AG98" s="49"/>
      <c r="AH98" s="42"/>
      <c r="AI98" s="42"/>
      <c r="AJ98" s="42"/>
      <c r="AK98" s="42"/>
      <c r="AL98" s="42"/>
    </row>
    <row r="99" spans="1:38" ht="13.5" customHeight="1" x14ac:dyDescent="0.35">
      <c r="A99" s="42"/>
      <c r="B99" s="42"/>
      <c r="C99" s="42"/>
      <c r="D99" s="42"/>
      <c r="E99" s="45">
        <v>32.35</v>
      </c>
      <c r="F99" s="45">
        <v>33.19</v>
      </c>
      <c r="G99" s="42"/>
      <c r="H99" s="42"/>
      <c r="I99" s="45">
        <v>36.200000000000003</v>
      </c>
      <c r="J99" s="43"/>
      <c r="K99" s="43"/>
      <c r="L99" s="45">
        <v>20.67</v>
      </c>
      <c r="M99" s="43"/>
      <c r="N99" s="43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</row>
    <row r="100" spans="1:38" ht="13.5" customHeight="1" x14ac:dyDescent="0.35">
      <c r="A100" s="42"/>
      <c r="B100" s="42"/>
      <c r="C100" s="42"/>
      <c r="D100" s="42"/>
      <c r="E100" s="42"/>
      <c r="F100" s="42"/>
      <c r="G100" s="42"/>
      <c r="H100" s="42"/>
      <c r="I100" s="45">
        <v>35.93</v>
      </c>
      <c r="J100" s="46">
        <v>36.21</v>
      </c>
      <c r="K100" s="43"/>
      <c r="L100" s="45">
        <v>20.420000000000002</v>
      </c>
      <c r="M100" s="46">
        <v>20.59</v>
      </c>
      <c r="N100" s="43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</row>
    <row r="101" spans="1:38" ht="13.5" customHeight="1" x14ac:dyDescent="0.35">
      <c r="A101" s="42"/>
      <c r="B101" s="42"/>
      <c r="C101" s="71"/>
      <c r="D101" s="70"/>
      <c r="E101" s="42"/>
      <c r="F101" s="42"/>
      <c r="G101" s="42"/>
      <c r="H101" s="42"/>
      <c r="I101" s="45">
        <v>36.24</v>
      </c>
      <c r="J101" s="43"/>
      <c r="K101" s="43"/>
      <c r="L101" s="45">
        <v>21</v>
      </c>
      <c r="M101" s="43"/>
      <c r="N101" s="43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</row>
    <row r="102" spans="1:38" ht="13.5" customHeight="1" x14ac:dyDescent="0.35">
      <c r="A102" s="42"/>
      <c r="B102" s="42"/>
      <c r="C102" s="42"/>
      <c r="D102" s="42"/>
      <c r="E102" s="42"/>
      <c r="F102" s="42"/>
      <c r="G102" s="42"/>
      <c r="H102" s="42"/>
      <c r="I102" s="45">
        <v>35.24</v>
      </c>
      <c r="J102" s="43"/>
      <c r="K102" s="43"/>
      <c r="L102" s="43"/>
      <c r="M102" s="42"/>
      <c r="N102" s="42"/>
      <c r="AA102" s="42"/>
      <c r="AB102" s="43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</row>
    <row r="103" spans="1:38" ht="13.5" customHeight="1" x14ac:dyDescent="0.35">
      <c r="A103" s="42"/>
      <c r="B103" s="42"/>
      <c r="C103" s="42"/>
      <c r="D103" s="42"/>
      <c r="E103" s="42"/>
      <c r="F103" s="42"/>
      <c r="G103" s="42"/>
      <c r="H103" s="42"/>
      <c r="I103" s="45">
        <v>36.86</v>
      </c>
      <c r="J103" s="46">
        <v>36.11</v>
      </c>
      <c r="K103" s="43"/>
      <c r="L103" s="43"/>
      <c r="M103" s="42"/>
      <c r="N103" s="42"/>
      <c r="AA103" s="42"/>
      <c r="AB103" s="43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</row>
    <row r="104" spans="1:38" ht="13.5" customHeight="1" x14ac:dyDescent="0.35">
      <c r="A104" s="42"/>
      <c r="B104" s="42"/>
      <c r="H104" s="42"/>
      <c r="I104" s="42"/>
      <c r="J104" s="42"/>
      <c r="K104" s="42"/>
      <c r="L104" s="43"/>
      <c r="M104" s="42"/>
      <c r="N104" s="42"/>
      <c r="AA104" s="42"/>
      <c r="AB104" s="43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</row>
    <row r="105" spans="1:38" ht="13.5" customHeight="1" x14ac:dyDescent="0.35">
      <c r="A105" s="42"/>
      <c r="B105" s="42"/>
      <c r="C105" s="71" t="s">
        <v>39</v>
      </c>
      <c r="D105" s="70"/>
      <c r="E105" s="49">
        <v>33.434257156132702</v>
      </c>
      <c r="F105" s="49"/>
      <c r="G105" s="49"/>
      <c r="H105" s="42"/>
      <c r="I105" s="43"/>
      <c r="J105" s="42"/>
      <c r="K105" s="42"/>
      <c r="L105" s="42"/>
      <c r="M105" s="43"/>
      <c r="N105" s="58"/>
      <c r="R105" s="59"/>
      <c r="S105" s="59"/>
      <c r="T105" s="43"/>
      <c r="U105" s="42"/>
      <c r="V105" s="42"/>
      <c r="W105" s="42"/>
      <c r="X105" s="43"/>
      <c r="Y105" s="42"/>
      <c r="Z105" s="42"/>
      <c r="AA105" s="42"/>
      <c r="AB105" s="43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</row>
    <row r="106" spans="1:38" ht="13.5" customHeight="1" x14ac:dyDescent="0.35">
      <c r="A106" s="42"/>
      <c r="B106" s="42"/>
      <c r="C106" s="42"/>
      <c r="D106" s="42"/>
      <c r="E106" s="49">
        <v>32.5553820933685</v>
      </c>
      <c r="F106" s="49"/>
      <c r="G106" s="49"/>
      <c r="H106" s="42"/>
      <c r="I106" s="43"/>
      <c r="J106" s="42"/>
      <c r="K106" s="42"/>
      <c r="L106" s="42"/>
      <c r="M106" s="43"/>
      <c r="N106" s="48"/>
      <c r="R106" s="49"/>
      <c r="S106" s="49"/>
      <c r="U106" s="49"/>
      <c r="V106" s="42"/>
      <c r="W106" s="42"/>
      <c r="X106" s="43"/>
      <c r="Y106" s="42"/>
      <c r="Z106" s="42"/>
      <c r="AA106" s="42"/>
      <c r="AB106" s="43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</row>
    <row r="107" spans="1:38" ht="13.5" customHeight="1" x14ac:dyDescent="0.35">
      <c r="A107" s="42"/>
      <c r="B107" s="42"/>
      <c r="C107" s="42"/>
      <c r="D107" s="42"/>
      <c r="E107" s="49">
        <v>32.411946226599099</v>
      </c>
      <c r="F107" s="49">
        <f>AVERAGE(E105:E107)</f>
        <v>32.800528492033436</v>
      </c>
      <c r="G107" s="49">
        <f>F107-F110</f>
        <v>-0.72263545614712399</v>
      </c>
      <c r="H107" s="55"/>
      <c r="I107" s="43"/>
      <c r="J107" s="42"/>
      <c r="K107" s="42"/>
      <c r="L107" s="42"/>
      <c r="M107" s="43"/>
      <c r="N107" s="48"/>
      <c r="R107" s="49"/>
      <c r="S107" s="49"/>
      <c r="U107" s="49"/>
      <c r="V107" s="42"/>
      <c r="W107" s="42"/>
      <c r="X107" s="43"/>
      <c r="Y107" s="42"/>
      <c r="Z107" s="42"/>
      <c r="AA107" s="42"/>
      <c r="AB107" s="43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</row>
    <row r="108" spans="1:38" ht="13.5" customHeight="1" x14ac:dyDescent="0.35">
      <c r="A108" s="42"/>
      <c r="B108" s="42"/>
      <c r="C108" s="61" t="s">
        <v>40</v>
      </c>
      <c r="E108" s="49">
        <v>33.583255291122803</v>
      </c>
      <c r="F108" s="49"/>
      <c r="G108" s="62">
        <f>2^-G107</f>
        <v>1.6501937891752736</v>
      </c>
      <c r="H108" s="55"/>
      <c r="I108" s="43"/>
      <c r="J108" s="42"/>
      <c r="K108" s="42"/>
      <c r="L108" s="42"/>
      <c r="M108" s="43"/>
      <c r="N108" s="48"/>
      <c r="R108" s="49"/>
      <c r="S108" s="49"/>
      <c r="T108" s="49"/>
      <c r="V108" s="42"/>
      <c r="W108" s="42"/>
      <c r="X108" s="43"/>
      <c r="Y108" s="42"/>
      <c r="Z108" s="42"/>
      <c r="AA108" s="42"/>
      <c r="AB108" s="43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</row>
    <row r="109" spans="1:38" ht="13.5" customHeight="1" x14ac:dyDescent="0.35">
      <c r="A109" s="42"/>
      <c r="B109" s="42"/>
      <c r="C109" s="49"/>
      <c r="E109" s="49">
        <v>33.323474700651602</v>
      </c>
      <c r="F109" s="49"/>
      <c r="G109" s="49"/>
      <c r="H109" s="42"/>
      <c r="I109" s="43"/>
      <c r="J109" s="42"/>
      <c r="K109" s="42"/>
      <c r="L109" s="42"/>
      <c r="M109" s="43"/>
      <c r="N109" s="48"/>
      <c r="R109" s="49"/>
      <c r="S109" s="49"/>
      <c r="T109" s="49"/>
      <c r="V109" s="42"/>
      <c r="W109" s="42"/>
      <c r="X109" s="43"/>
      <c r="Y109" s="42"/>
      <c r="Z109" s="42"/>
      <c r="AA109" s="42"/>
      <c r="AB109" s="43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</row>
    <row r="110" spans="1:38" ht="13.5" customHeight="1" x14ac:dyDescent="0.35">
      <c r="A110" s="42"/>
      <c r="B110" s="42"/>
      <c r="C110" s="49"/>
      <c r="E110" s="49">
        <v>33.662761852767296</v>
      </c>
      <c r="F110" s="49">
        <f>AVERAGE(E108:E110)</f>
        <v>33.52316394818056</v>
      </c>
      <c r="G110" s="49"/>
      <c r="H110" s="42"/>
      <c r="I110" s="43"/>
      <c r="J110" s="42"/>
      <c r="K110" s="42"/>
      <c r="L110" s="42"/>
      <c r="M110" s="43"/>
      <c r="N110" s="48"/>
      <c r="R110" s="49"/>
      <c r="S110" s="49"/>
      <c r="U110" s="49"/>
      <c r="V110" s="42"/>
      <c r="W110" s="42"/>
      <c r="X110" s="43"/>
      <c r="Y110" s="42"/>
      <c r="Z110" s="42"/>
      <c r="AA110" s="42"/>
      <c r="AB110" s="43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</row>
    <row r="111" spans="1:38" ht="13.5" customHeight="1" x14ac:dyDescent="0.35">
      <c r="A111" s="42"/>
      <c r="B111" s="42"/>
      <c r="C111" s="61" t="s">
        <v>72</v>
      </c>
      <c r="D111" s="42"/>
      <c r="E111" s="49">
        <v>33.813918183593103</v>
      </c>
      <c r="F111" s="49"/>
      <c r="G111" s="42"/>
      <c r="H111" s="42"/>
      <c r="I111" s="42"/>
      <c r="J111" s="42"/>
      <c r="K111" s="42"/>
      <c r="L111" s="42"/>
      <c r="M111" s="42"/>
      <c r="N111" s="48"/>
      <c r="R111" s="49"/>
      <c r="S111" s="49"/>
      <c r="U111" s="49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</row>
    <row r="112" spans="1:38" ht="13.5" customHeight="1" x14ac:dyDescent="0.35">
      <c r="A112" s="42"/>
      <c r="B112" s="42"/>
      <c r="C112" s="42"/>
      <c r="D112" s="42"/>
      <c r="E112" s="49">
        <v>33.157419793867199</v>
      </c>
      <c r="F112" s="49"/>
      <c r="G112" s="42"/>
      <c r="H112" s="42"/>
      <c r="I112" s="42"/>
      <c r="J112" s="42"/>
      <c r="K112" s="42"/>
      <c r="L112" s="42"/>
      <c r="M112" s="42"/>
      <c r="N112" s="48"/>
      <c r="R112" s="49"/>
      <c r="S112" s="49"/>
      <c r="U112" s="49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</row>
    <row r="113" spans="1:38" ht="13.5" customHeight="1" x14ac:dyDescent="0.35">
      <c r="A113" s="42"/>
      <c r="B113" s="42"/>
      <c r="C113" s="42"/>
      <c r="D113" s="42"/>
      <c r="E113" s="49">
        <v>30.062607782242601</v>
      </c>
      <c r="F113" s="49">
        <f>AVERAGE(E111:E112)</f>
        <v>33.485668988730154</v>
      </c>
      <c r="G113" s="42"/>
      <c r="H113" s="42"/>
      <c r="I113" s="42"/>
      <c r="J113" s="42"/>
      <c r="K113" s="42"/>
      <c r="L113" s="42"/>
      <c r="M113" s="42"/>
      <c r="N113" s="48"/>
      <c r="R113" s="49"/>
      <c r="S113" s="49"/>
      <c r="U113" s="49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</row>
    <row r="114" spans="1:38" ht="13.5" customHeight="1" x14ac:dyDescent="0.35">
      <c r="A114" s="42"/>
      <c r="B114" s="42"/>
      <c r="C114" s="42"/>
      <c r="D114" s="42"/>
      <c r="E114" s="42"/>
      <c r="F114" s="45"/>
      <c r="G114" s="55">
        <v>1.26953505</v>
      </c>
      <c r="H114" s="42"/>
      <c r="I114" s="42"/>
      <c r="J114" s="42"/>
      <c r="K114" s="42"/>
      <c r="L114" s="42"/>
      <c r="M114" s="42"/>
      <c r="N114" s="48"/>
      <c r="R114" s="49"/>
      <c r="S114" s="49"/>
      <c r="U114" s="49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</row>
    <row r="115" spans="1:38" ht="13.5" customHeight="1" x14ac:dyDescent="0.35">
      <c r="A115" s="42"/>
      <c r="B115" s="42"/>
      <c r="C115" s="42"/>
      <c r="D115" s="42"/>
      <c r="E115" s="42"/>
      <c r="F115" s="42"/>
      <c r="G115" s="45">
        <v>1.3681853868874001</v>
      </c>
      <c r="H115" s="42"/>
      <c r="I115" s="42"/>
      <c r="J115" s="42"/>
      <c r="K115" s="42"/>
      <c r="L115" s="42"/>
      <c r="M115" s="42"/>
      <c r="N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</row>
    <row r="116" spans="1:38" ht="13.5" customHeight="1" x14ac:dyDescent="0.35">
      <c r="A116" s="42"/>
      <c r="B116" s="42"/>
      <c r="C116" s="42"/>
      <c r="D116" s="42"/>
      <c r="E116" s="42"/>
      <c r="F116" s="42"/>
      <c r="G116" s="49">
        <v>1.6501937891752736</v>
      </c>
      <c r="H116" s="42"/>
      <c r="I116" s="42"/>
      <c r="J116" s="42"/>
      <c r="K116" s="42"/>
      <c r="L116" s="42"/>
      <c r="M116" s="42"/>
      <c r="N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</row>
    <row r="117" spans="1:38" ht="13.5" customHeight="1" x14ac:dyDescent="0.35">
      <c r="A117" s="38"/>
      <c r="B117" s="72" t="s">
        <v>41</v>
      </c>
      <c r="C117" s="70"/>
      <c r="D117" s="70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</row>
    <row r="118" spans="1:38" ht="13.5" customHeight="1" x14ac:dyDescent="0.35">
      <c r="A118" s="42"/>
      <c r="B118" s="42"/>
      <c r="C118" s="42"/>
      <c r="D118" s="42"/>
      <c r="E118" s="44" t="s">
        <v>8</v>
      </c>
      <c r="F118" s="42"/>
      <c r="G118" s="42"/>
      <c r="H118" s="42"/>
      <c r="I118" s="44" t="s">
        <v>6</v>
      </c>
      <c r="J118" s="43"/>
      <c r="K118" s="43"/>
      <c r="L118" s="42" t="s">
        <v>3</v>
      </c>
      <c r="M118" s="43"/>
      <c r="N118" s="43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</row>
    <row r="119" spans="1:38" ht="13.5" customHeight="1" x14ac:dyDescent="0.35">
      <c r="A119" s="42"/>
      <c r="B119" s="42"/>
      <c r="C119" s="71" t="s">
        <v>43</v>
      </c>
      <c r="D119" s="70"/>
      <c r="E119" s="45">
        <v>32.479999999999997</v>
      </c>
      <c r="I119" s="45">
        <v>36.729999999999997</v>
      </c>
      <c r="J119" s="43"/>
      <c r="K119" s="43"/>
      <c r="L119" s="45">
        <v>20.010000000000002</v>
      </c>
      <c r="M119" s="43"/>
      <c r="N119" s="43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</row>
    <row r="120" spans="1:38" ht="13.5" customHeight="1" x14ac:dyDescent="0.35">
      <c r="A120" s="42"/>
      <c r="B120" s="42"/>
      <c r="C120" s="42"/>
      <c r="D120" s="42"/>
      <c r="E120" s="45">
        <v>33.159999999999997</v>
      </c>
      <c r="F120" s="45">
        <v>32.82</v>
      </c>
      <c r="G120" s="45">
        <v>-0.46495798793214499</v>
      </c>
      <c r="H120" s="45"/>
      <c r="I120" s="45">
        <v>36.72</v>
      </c>
      <c r="J120" s="43"/>
      <c r="K120" s="43"/>
      <c r="L120" s="45">
        <v>19.690000000000001</v>
      </c>
      <c r="M120" s="43"/>
      <c r="N120" s="43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</row>
    <row r="121" spans="1:38" ht="13.5" customHeight="1" x14ac:dyDescent="0.35">
      <c r="A121" s="42" t="s">
        <v>107</v>
      </c>
      <c r="B121" s="42"/>
      <c r="C121" s="42"/>
      <c r="D121" s="42"/>
      <c r="E121" s="42"/>
      <c r="F121" s="42"/>
      <c r="G121" s="53">
        <v>1.3802771583864</v>
      </c>
      <c r="H121" s="45"/>
      <c r="J121" s="46">
        <v>36.729999999999997</v>
      </c>
      <c r="K121" s="46">
        <v>3.0051274081149999E-2</v>
      </c>
      <c r="L121" s="45">
        <v>19.8</v>
      </c>
      <c r="M121" s="46">
        <v>19.84</v>
      </c>
      <c r="N121" s="46">
        <v>-0.87162455593946597</v>
      </c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</row>
    <row r="122" spans="1:38" ht="13.5" customHeight="1" x14ac:dyDescent="0.35">
      <c r="A122" s="42">
        <v>1.26953505</v>
      </c>
      <c r="B122" s="42">
        <f>A122/A128</f>
        <v>0.91976820907776091</v>
      </c>
      <c r="C122" s="71" t="s">
        <v>44</v>
      </c>
      <c r="D122" s="70"/>
      <c r="E122" s="45">
        <v>34.08</v>
      </c>
      <c r="J122" s="43"/>
      <c r="K122" s="46">
        <v>0.97938548913329904</v>
      </c>
      <c r="L122" s="45">
        <v>20.75</v>
      </c>
      <c r="M122" s="43"/>
      <c r="N122" s="46">
        <v>1.8297221110844699</v>
      </c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</row>
    <row r="123" spans="1:38" ht="13.5" customHeight="1" x14ac:dyDescent="0.35">
      <c r="A123" s="42">
        <v>1.3681853868874001</v>
      </c>
      <c r="B123" s="42">
        <f t="shared" ref="B123:B124" si="0">A123/A129</f>
        <v>1.0008718943258073</v>
      </c>
      <c r="C123" s="42"/>
      <c r="D123" s="42"/>
      <c r="E123" s="45">
        <v>32.49</v>
      </c>
      <c r="F123" s="45">
        <v>33.28</v>
      </c>
      <c r="G123" s="42"/>
      <c r="H123" s="42"/>
      <c r="I123" s="45">
        <v>36.69</v>
      </c>
      <c r="J123" s="43"/>
      <c r="K123" s="43"/>
      <c r="L123" s="45">
        <v>20.78</v>
      </c>
      <c r="M123" s="43"/>
      <c r="N123" s="43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</row>
    <row r="124" spans="1:38" ht="13.5" customHeight="1" x14ac:dyDescent="0.35">
      <c r="A124" s="42">
        <v>1.6501937891752736</v>
      </c>
      <c r="B124" s="42">
        <f t="shared" si="0"/>
        <v>1.8336691630127309</v>
      </c>
      <c r="C124" s="42"/>
      <c r="D124" s="42"/>
      <c r="E124" s="42"/>
      <c r="F124" s="42"/>
      <c r="G124" s="42"/>
      <c r="H124" s="42"/>
      <c r="I124" s="45">
        <v>36.700000000000003</v>
      </c>
      <c r="J124" s="46">
        <v>36.700000000000003</v>
      </c>
      <c r="K124" s="43"/>
      <c r="L124" s="45">
        <v>20.59</v>
      </c>
      <c r="M124" s="46">
        <v>20.71</v>
      </c>
      <c r="N124" s="43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</row>
    <row r="125" spans="1:38" ht="13.5" customHeight="1" x14ac:dyDescent="0.35">
      <c r="A125" s="42"/>
      <c r="B125" s="42"/>
      <c r="C125" s="71" t="s">
        <v>45</v>
      </c>
      <c r="D125" s="70"/>
      <c r="E125" s="70"/>
      <c r="F125" s="42"/>
      <c r="G125" s="42"/>
      <c r="H125" s="42"/>
      <c r="I125" s="45">
        <v>33.72</v>
      </c>
      <c r="J125" s="43"/>
      <c r="K125" s="43"/>
      <c r="L125" s="45">
        <v>21.03</v>
      </c>
      <c r="M125" s="43"/>
      <c r="N125" s="43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</row>
    <row r="126" spans="1:38" ht="13.5" customHeight="1" x14ac:dyDescent="0.35">
      <c r="A126" s="42"/>
      <c r="B126" s="42"/>
      <c r="C126" s="42"/>
      <c r="D126" s="42"/>
      <c r="E126" s="42"/>
      <c r="F126" s="42"/>
      <c r="G126" s="42"/>
      <c r="H126" s="42"/>
      <c r="I126" s="45">
        <v>33.549999999999997</v>
      </c>
      <c r="J126" s="43"/>
      <c r="K126" s="43"/>
      <c r="L126" s="45">
        <v>20.84</v>
      </c>
      <c r="M126" s="43"/>
      <c r="N126" s="43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</row>
    <row r="127" spans="1:38" ht="13.5" customHeight="1" x14ac:dyDescent="0.35">
      <c r="A127" s="42" t="s">
        <v>106</v>
      </c>
      <c r="B127" s="42"/>
      <c r="C127" s="42"/>
      <c r="D127" s="42"/>
      <c r="E127" s="42"/>
      <c r="F127" s="42"/>
      <c r="G127" s="42"/>
      <c r="H127" s="42"/>
      <c r="I127" s="45">
        <v>34.58</v>
      </c>
      <c r="J127" s="46">
        <v>33.950000000000003</v>
      </c>
      <c r="K127" s="43"/>
      <c r="M127" s="43"/>
      <c r="N127" s="43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</row>
    <row r="128" spans="1:38" ht="13.5" customHeight="1" x14ac:dyDescent="0.35">
      <c r="A128" s="45">
        <v>1.3802771583864</v>
      </c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M128" s="43"/>
      <c r="N128" s="43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</row>
    <row r="129" spans="1:38" ht="13.5" customHeight="1" x14ac:dyDescent="0.35">
      <c r="A129" s="55">
        <v>1.3669935129999999</v>
      </c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5">
        <v>20.54</v>
      </c>
      <c r="M129" s="46">
        <v>20.81</v>
      </c>
      <c r="N129" s="43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</row>
    <row r="130" spans="1:38" ht="13.5" customHeight="1" x14ac:dyDescent="0.35">
      <c r="A130" s="41">
        <v>0.8999408521785871</v>
      </c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</row>
    <row r="131" spans="1:38" ht="13.5" customHeight="1" x14ac:dyDescent="0.35">
      <c r="A131" s="42"/>
      <c r="B131" s="42"/>
      <c r="C131" s="42"/>
      <c r="D131" s="42"/>
      <c r="E131" s="44" t="s">
        <v>8</v>
      </c>
      <c r="F131" s="42"/>
      <c r="G131" s="42"/>
      <c r="H131" s="42"/>
      <c r="I131" s="44" t="s">
        <v>6</v>
      </c>
      <c r="J131" s="43"/>
      <c r="K131" s="43"/>
      <c r="L131" s="42" t="s">
        <v>3</v>
      </c>
      <c r="M131" s="43"/>
      <c r="N131" s="43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</row>
    <row r="132" spans="1:38" ht="13.5" customHeight="1" x14ac:dyDescent="0.35">
      <c r="A132" s="42"/>
      <c r="B132" s="42"/>
      <c r="C132" s="71" t="s">
        <v>43</v>
      </c>
      <c r="D132" s="70"/>
      <c r="E132" s="45">
        <v>35.82</v>
      </c>
      <c r="F132" s="43"/>
      <c r="G132" s="42"/>
      <c r="H132" s="42"/>
      <c r="I132" s="45">
        <v>36.51</v>
      </c>
      <c r="J132" s="43"/>
      <c r="K132" s="43"/>
      <c r="L132" s="55">
        <v>17.59</v>
      </c>
      <c r="M132" s="42"/>
      <c r="N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</row>
    <row r="133" spans="1:38" ht="13.5" customHeight="1" x14ac:dyDescent="0.35">
      <c r="A133" s="42"/>
      <c r="B133" s="42"/>
      <c r="C133" s="42"/>
      <c r="D133" s="42"/>
      <c r="E133" s="45">
        <v>35.71</v>
      </c>
      <c r="F133" s="43"/>
      <c r="G133" s="42"/>
      <c r="H133" s="42"/>
      <c r="I133" s="45">
        <v>36.270000000000003</v>
      </c>
      <c r="J133" s="43"/>
      <c r="K133" s="43"/>
      <c r="L133" s="55">
        <v>17.510000000000002</v>
      </c>
      <c r="M133" s="42"/>
      <c r="N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</row>
    <row r="134" spans="1:38" ht="13.5" customHeight="1" x14ac:dyDescent="0.35">
      <c r="A134" s="42"/>
      <c r="B134" s="42"/>
      <c r="C134" s="42"/>
      <c r="D134" s="42"/>
      <c r="F134" s="46">
        <v>35.705717630000002</v>
      </c>
      <c r="G134" s="55">
        <v>-0.45100639599999998</v>
      </c>
      <c r="H134" s="55"/>
      <c r="I134" s="45">
        <v>35.979999999999997</v>
      </c>
      <c r="J134" s="46">
        <v>36.25</v>
      </c>
      <c r="K134" s="46">
        <v>0.53241276367051005</v>
      </c>
      <c r="L134" s="55">
        <v>17.45</v>
      </c>
      <c r="M134" s="55">
        <v>17.52</v>
      </c>
      <c r="N134" s="55">
        <v>-1.2650982959999999</v>
      </c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</row>
    <row r="135" spans="1:38" ht="13.5" customHeight="1" x14ac:dyDescent="0.35">
      <c r="A135" s="42"/>
      <c r="B135" s="42"/>
      <c r="C135" s="71" t="s">
        <v>44</v>
      </c>
      <c r="D135" s="70"/>
      <c r="E135" s="45">
        <v>35.840000000000003</v>
      </c>
      <c r="F135" s="43"/>
      <c r="G135" s="56">
        <v>1.3669935129999999</v>
      </c>
      <c r="H135" s="55"/>
      <c r="I135" s="45">
        <v>35.93</v>
      </c>
      <c r="J135" s="43"/>
      <c r="K135" s="46">
        <v>0.69139747325720002</v>
      </c>
      <c r="L135" s="55">
        <v>18.87</v>
      </c>
      <c r="M135" s="42"/>
      <c r="N135" s="55">
        <v>2.403435848</v>
      </c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</row>
    <row r="136" spans="1:38" ht="13.5" customHeight="1" x14ac:dyDescent="0.35">
      <c r="A136" s="42"/>
      <c r="B136" s="42"/>
      <c r="C136" s="42"/>
      <c r="D136" s="42"/>
      <c r="F136" s="43"/>
      <c r="G136" s="42"/>
      <c r="H136" s="42"/>
      <c r="I136" s="45">
        <v>35.51</v>
      </c>
      <c r="J136" s="43"/>
      <c r="K136" s="43"/>
      <c r="L136" s="55">
        <v>18.54</v>
      </c>
      <c r="M136" s="42"/>
      <c r="N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</row>
    <row r="137" spans="1:38" ht="13.5" customHeight="1" x14ac:dyDescent="0.35">
      <c r="A137" s="42"/>
      <c r="B137" s="42"/>
      <c r="C137" s="42"/>
      <c r="D137" s="42"/>
      <c r="E137" s="45">
        <v>36.159999999999997</v>
      </c>
      <c r="F137" s="46">
        <v>36.156724019999999</v>
      </c>
      <c r="G137" s="42"/>
      <c r="H137" s="42"/>
      <c r="J137" s="46">
        <v>35.72</v>
      </c>
      <c r="K137" s="43"/>
      <c r="L137" s="55">
        <v>18.940000000000001</v>
      </c>
      <c r="M137" s="55">
        <v>18.78</v>
      </c>
      <c r="N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</row>
    <row r="138" spans="1:38" ht="13.5" customHeight="1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</row>
    <row r="139" spans="1:38" ht="13.5" customHeight="1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</row>
    <row r="140" spans="1:38" ht="13.5" customHeight="1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</row>
    <row r="141" spans="1:38" ht="13.5" customHeight="1" x14ac:dyDescent="0.35">
      <c r="A141" s="42"/>
      <c r="B141" s="42"/>
      <c r="C141" s="42"/>
      <c r="D141" s="42"/>
      <c r="E141" s="44" t="s">
        <v>8</v>
      </c>
      <c r="F141" s="42"/>
      <c r="G141" s="42"/>
      <c r="H141" s="42"/>
      <c r="I141" s="43"/>
      <c r="J141" s="42"/>
      <c r="K141" s="42"/>
      <c r="L141" s="42"/>
      <c r="M141" s="43"/>
      <c r="N141" s="58"/>
      <c r="R141" s="42"/>
      <c r="S141" s="42"/>
      <c r="T141" s="42"/>
      <c r="U141" s="42"/>
      <c r="V141" s="42"/>
      <c r="W141" s="42"/>
      <c r="X141" s="43"/>
      <c r="Y141" s="42"/>
      <c r="Z141" s="42"/>
      <c r="AA141" s="42"/>
      <c r="AB141" s="43"/>
      <c r="AC141" s="45">
        <v>32.01</v>
      </c>
      <c r="AD141" s="43"/>
      <c r="AE141" s="43"/>
      <c r="AF141" s="43"/>
      <c r="AG141" s="43"/>
      <c r="AH141" s="42"/>
      <c r="AI141" s="42"/>
      <c r="AJ141" s="42"/>
      <c r="AK141" s="42"/>
      <c r="AL141" s="42"/>
    </row>
    <row r="142" spans="1:38" ht="13.5" customHeight="1" x14ac:dyDescent="0.35">
      <c r="A142" s="42"/>
      <c r="B142" s="42"/>
      <c r="C142" s="71" t="s">
        <v>43</v>
      </c>
      <c r="D142" s="70"/>
      <c r="E142" s="49">
        <v>34.107577303015901</v>
      </c>
      <c r="F142" s="49"/>
      <c r="G142" s="49"/>
      <c r="H142" s="42"/>
      <c r="I142" s="43"/>
      <c r="J142" s="42"/>
      <c r="K142" s="42"/>
      <c r="L142" s="42"/>
      <c r="M142" s="43"/>
      <c r="N142" s="58"/>
      <c r="R142" s="42"/>
      <c r="S142" s="42"/>
      <c r="T142" s="42"/>
      <c r="U142" s="42"/>
      <c r="V142" s="42"/>
      <c r="W142" s="42"/>
      <c r="X142" s="43"/>
      <c r="Y142" s="42"/>
      <c r="Z142" s="42"/>
      <c r="AA142" s="42"/>
      <c r="AB142" s="43"/>
      <c r="AC142" s="45">
        <v>30.38</v>
      </c>
      <c r="AD142" s="43"/>
      <c r="AE142" s="43"/>
      <c r="AF142" s="43"/>
      <c r="AG142" s="43"/>
      <c r="AH142" s="42"/>
      <c r="AI142" s="42"/>
      <c r="AJ142" s="42"/>
      <c r="AK142" s="42"/>
      <c r="AL142" s="42"/>
    </row>
    <row r="143" spans="1:38" ht="13.5" customHeight="1" x14ac:dyDescent="0.35">
      <c r="A143" s="42"/>
      <c r="B143" s="42"/>
      <c r="C143" s="42"/>
      <c r="D143" s="42"/>
      <c r="E143" s="49">
        <v>33.95740748051</v>
      </c>
      <c r="F143" s="49"/>
      <c r="G143" s="49"/>
      <c r="H143" s="42"/>
      <c r="I143" s="43"/>
      <c r="J143" s="42"/>
      <c r="K143" s="42"/>
      <c r="L143" s="42"/>
      <c r="M143" s="43"/>
      <c r="N143" s="48"/>
      <c r="R143" s="49"/>
      <c r="S143" s="49"/>
      <c r="T143" s="49"/>
      <c r="V143" s="42"/>
      <c r="W143" s="42"/>
      <c r="X143" s="43"/>
      <c r="Y143" s="42"/>
      <c r="Z143" s="42"/>
      <c r="AA143" s="42"/>
      <c r="AB143" s="43"/>
      <c r="AC143" s="45">
        <v>31.1</v>
      </c>
      <c r="AD143" s="46">
        <v>31.17</v>
      </c>
      <c r="AE143" s="46">
        <v>-1.795327916685</v>
      </c>
      <c r="AF143" s="43"/>
      <c r="AG143" s="43"/>
      <c r="AH143" s="42"/>
      <c r="AI143" s="42"/>
      <c r="AJ143" s="42"/>
      <c r="AK143" s="42"/>
      <c r="AL143" s="42"/>
    </row>
    <row r="144" spans="1:38" ht="13.5" customHeight="1" x14ac:dyDescent="0.35">
      <c r="A144" s="42"/>
      <c r="B144" s="42"/>
      <c r="C144" s="42"/>
      <c r="D144" s="42"/>
      <c r="E144" s="49">
        <v>33.190280182434499</v>
      </c>
      <c r="F144" s="49">
        <f>AVERAGE(E142:E144)</f>
        <v>33.751754988653467</v>
      </c>
      <c r="G144" s="49">
        <f>F144-F147</f>
        <v>0.15209791019256613</v>
      </c>
      <c r="H144" s="42"/>
      <c r="I144" s="43"/>
      <c r="J144" s="42"/>
      <c r="K144" s="42"/>
      <c r="L144" s="42"/>
      <c r="M144" s="43"/>
      <c r="N144" s="48"/>
      <c r="R144" s="49"/>
      <c r="S144" s="49"/>
      <c r="T144" s="49"/>
      <c r="V144" s="42"/>
      <c r="W144" s="42"/>
      <c r="X144" s="43"/>
      <c r="Y144" s="42"/>
      <c r="Z144" s="42"/>
      <c r="AA144" s="42"/>
      <c r="AB144" s="43"/>
      <c r="AC144" s="45">
        <v>33.01</v>
      </c>
      <c r="AD144" s="43"/>
      <c r="AE144" s="46">
        <v>3.47094358543159</v>
      </c>
      <c r="AF144" s="43"/>
      <c r="AG144" s="43"/>
      <c r="AH144" s="42"/>
      <c r="AI144" s="42"/>
      <c r="AJ144" s="42"/>
      <c r="AK144" s="42"/>
      <c r="AL144" s="42"/>
    </row>
    <row r="145" spans="1:38" ht="13.5" customHeight="1" x14ac:dyDescent="0.35">
      <c r="A145" s="42"/>
      <c r="B145" s="42"/>
      <c r="C145" s="71" t="s">
        <v>44</v>
      </c>
      <c r="D145" s="70"/>
      <c r="E145" s="49">
        <v>33.527772219759299</v>
      </c>
      <c r="F145" s="49"/>
      <c r="G145" s="62">
        <f>2^-G144</f>
        <v>0.8999408521785871</v>
      </c>
      <c r="H145" s="55"/>
      <c r="I145" s="43"/>
      <c r="J145" s="42"/>
      <c r="K145" s="42"/>
      <c r="L145" s="42"/>
      <c r="M145" s="43"/>
      <c r="N145" s="48"/>
      <c r="R145" s="49"/>
      <c r="S145" s="49"/>
      <c r="T145" s="49"/>
      <c r="V145" s="42"/>
      <c r="W145" s="42"/>
      <c r="X145" s="43"/>
      <c r="Y145" s="42"/>
      <c r="Z145" s="42"/>
      <c r="AA145" s="42"/>
      <c r="AB145" s="43"/>
      <c r="AD145" s="43"/>
      <c r="AE145" s="43"/>
      <c r="AF145" s="43"/>
      <c r="AG145" s="43"/>
      <c r="AH145" s="42"/>
      <c r="AI145" s="42"/>
      <c r="AJ145" s="42"/>
      <c r="AK145" s="42"/>
      <c r="AL145" s="42"/>
    </row>
    <row r="146" spans="1:38" ht="13.5" customHeight="1" x14ac:dyDescent="0.35">
      <c r="A146" s="42"/>
      <c r="B146" s="42"/>
      <c r="C146" s="42"/>
      <c r="D146" s="42"/>
      <c r="E146" s="49">
        <v>33.250382060000497</v>
      </c>
      <c r="F146" s="49"/>
      <c r="G146" s="49"/>
      <c r="H146" s="55"/>
      <c r="I146" s="43"/>
      <c r="J146" s="42"/>
      <c r="K146" s="42"/>
      <c r="L146" s="42"/>
      <c r="M146" s="43"/>
      <c r="N146" s="48"/>
      <c r="R146" s="49"/>
      <c r="S146" s="49"/>
      <c r="T146" s="49"/>
      <c r="V146" s="42"/>
      <c r="W146" s="42"/>
      <c r="X146" s="43"/>
      <c r="Y146" s="42"/>
      <c r="Z146" s="42"/>
      <c r="AA146" s="42"/>
      <c r="AB146" s="43"/>
      <c r="AC146" s="45">
        <v>32.909999999999997</v>
      </c>
      <c r="AD146" s="46">
        <v>32.96</v>
      </c>
      <c r="AE146" s="43"/>
      <c r="AF146" s="43"/>
      <c r="AG146" s="43"/>
      <c r="AH146" s="42"/>
      <c r="AI146" s="42"/>
      <c r="AJ146" s="42"/>
      <c r="AK146" s="42"/>
      <c r="AL146" s="42"/>
    </row>
    <row r="147" spans="1:38" ht="13.5" customHeight="1" x14ac:dyDescent="0.35">
      <c r="A147" s="42"/>
      <c r="B147" s="42"/>
      <c r="C147" s="42"/>
      <c r="D147" s="42"/>
      <c r="E147" s="49">
        <v>34.020816955622898</v>
      </c>
      <c r="F147" s="49">
        <f>AVERAGE(E145:E147)</f>
        <v>33.599657078460901</v>
      </c>
      <c r="G147" s="49"/>
      <c r="H147" s="42"/>
      <c r="I147" s="43"/>
      <c r="J147" s="42"/>
      <c r="K147" s="42"/>
      <c r="L147" s="42"/>
      <c r="M147" s="43"/>
      <c r="N147" s="48"/>
      <c r="R147" s="49"/>
      <c r="S147" s="49"/>
      <c r="T147" s="49"/>
      <c r="V147" s="42"/>
      <c r="W147" s="42"/>
      <c r="X147" s="43"/>
      <c r="Y147" s="42"/>
      <c r="Z147" s="42"/>
      <c r="AA147" s="42"/>
      <c r="AB147" s="43"/>
      <c r="AC147" s="45">
        <v>29.49</v>
      </c>
      <c r="AD147" s="43"/>
      <c r="AE147" s="43"/>
      <c r="AF147" s="43"/>
      <c r="AG147" s="43"/>
      <c r="AH147" s="42"/>
      <c r="AI147" s="42"/>
      <c r="AJ147" s="42"/>
      <c r="AK147" s="42"/>
      <c r="AL147" s="42"/>
    </row>
    <row r="148" spans="1:38" ht="13.5" customHeight="1" x14ac:dyDescent="0.35">
      <c r="A148" s="42"/>
      <c r="B148" s="42"/>
      <c r="C148" s="49" t="s">
        <v>73</v>
      </c>
      <c r="D148" s="49"/>
      <c r="E148" s="49">
        <v>34.184953316449104</v>
      </c>
      <c r="F148" s="49"/>
      <c r="G148" s="42"/>
      <c r="H148" s="42"/>
      <c r="I148" s="43"/>
      <c r="J148" s="42"/>
      <c r="K148" s="42"/>
      <c r="L148" s="42"/>
      <c r="M148" s="43"/>
      <c r="N148" s="48"/>
      <c r="R148" s="49"/>
      <c r="S148" s="49"/>
      <c r="T148" s="49"/>
      <c r="V148" s="42"/>
      <c r="W148" s="42"/>
      <c r="X148" s="43"/>
      <c r="Y148" s="42"/>
      <c r="Z148" s="42"/>
      <c r="AA148" s="42"/>
      <c r="AB148" s="43"/>
      <c r="AC148" s="45">
        <v>29.94</v>
      </c>
      <c r="AD148" s="43"/>
      <c r="AE148" s="43"/>
      <c r="AF148" s="43"/>
      <c r="AG148" s="43"/>
      <c r="AH148" s="42"/>
      <c r="AI148" s="42"/>
      <c r="AJ148" s="42"/>
      <c r="AK148" s="42"/>
      <c r="AL148" s="42"/>
    </row>
    <row r="149" spans="1:38" ht="13.5" customHeight="1" x14ac:dyDescent="0.35">
      <c r="A149" s="42"/>
      <c r="B149" s="42"/>
      <c r="C149" s="49"/>
      <c r="D149" s="49"/>
      <c r="E149" s="49">
        <v>33.258023157752397</v>
      </c>
      <c r="F149" s="49"/>
      <c r="G149" s="42"/>
      <c r="H149" s="42"/>
      <c r="I149" s="43"/>
      <c r="J149" s="42"/>
      <c r="K149" s="42"/>
      <c r="L149" s="42"/>
      <c r="M149" s="43"/>
      <c r="N149" s="48"/>
      <c r="R149" s="49"/>
      <c r="S149" s="49"/>
      <c r="T149" s="49"/>
      <c r="V149" s="42"/>
      <c r="W149" s="42"/>
      <c r="X149" s="43"/>
      <c r="Y149" s="42"/>
      <c r="Z149" s="42"/>
      <c r="AA149" s="42"/>
      <c r="AB149" s="43"/>
      <c r="AC149" s="45">
        <v>30.07</v>
      </c>
      <c r="AD149" s="46">
        <v>29.83</v>
      </c>
      <c r="AE149" s="43"/>
      <c r="AF149" s="43"/>
      <c r="AG149" s="43"/>
      <c r="AH149" s="42"/>
      <c r="AI149" s="42"/>
      <c r="AJ149" s="42"/>
      <c r="AK149" s="42"/>
      <c r="AL149" s="42"/>
    </row>
    <row r="150" spans="1:38" ht="13.5" customHeight="1" x14ac:dyDescent="0.35">
      <c r="C150" s="49"/>
      <c r="D150" s="49"/>
      <c r="E150" s="49">
        <v>34.149332398246401</v>
      </c>
      <c r="F150" s="49">
        <f>AVERAGE(E148,E150)</f>
        <v>34.167142857347756</v>
      </c>
      <c r="N150" s="48"/>
      <c r="R150" s="49"/>
      <c r="S150" s="49"/>
      <c r="T150" s="49"/>
    </row>
    <row r="151" spans="1:38" ht="13.5" customHeight="1" x14ac:dyDescent="0.35">
      <c r="N151" s="48"/>
      <c r="R151" s="49"/>
      <c r="S151" s="49"/>
      <c r="T151" s="49"/>
    </row>
    <row r="152" spans="1:38" ht="13.5" customHeight="1" x14ac:dyDescent="0.35">
      <c r="F152" s="45">
        <v>1.3802771583864</v>
      </c>
    </row>
    <row r="153" spans="1:38" ht="13.5" customHeight="1" x14ac:dyDescent="0.35">
      <c r="F153" s="55">
        <v>1.3669935129999999</v>
      </c>
    </row>
    <row r="154" spans="1:38" ht="13.5" customHeight="1" x14ac:dyDescent="0.35">
      <c r="F154" s="41">
        <v>0.8999408521785871</v>
      </c>
    </row>
    <row r="155" spans="1:38" ht="13.5" customHeight="1" x14ac:dyDescent="0.35"/>
    <row r="156" spans="1:38" ht="13.5" customHeight="1" x14ac:dyDescent="0.35"/>
    <row r="157" spans="1:38" s="63" customFormat="1" ht="13.5" customHeight="1" x14ac:dyDescent="0.35">
      <c r="C157" s="64" t="s">
        <v>71</v>
      </c>
    </row>
    <row r="158" spans="1:38" ht="13.5" customHeight="1" x14ac:dyDescent="0.35"/>
    <row r="159" spans="1:38" ht="13.5" customHeight="1" x14ac:dyDescent="0.35">
      <c r="C159" s="48"/>
      <c r="D159" s="48"/>
      <c r="E159" s="48" t="s">
        <v>74</v>
      </c>
      <c r="F159" s="48"/>
      <c r="G159" s="48"/>
      <c r="H159" s="48"/>
      <c r="I159" s="48" t="s">
        <v>2</v>
      </c>
      <c r="J159" s="48"/>
      <c r="K159" s="48"/>
      <c r="N159" s="41" t="s">
        <v>87</v>
      </c>
    </row>
    <row r="160" spans="1:38" ht="13.5" customHeight="1" x14ac:dyDescent="0.35">
      <c r="A160" s="41" t="s">
        <v>18</v>
      </c>
      <c r="C160" s="48"/>
      <c r="D160" s="48"/>
      <c r="E160" s="48"/>
      <c r="F160" s="48"/>
      <c r="G160" s="48"/>
      <c r="H160" s="48"/>
      <c r="I160" s="48"/>
      <c r="J160" s="48"/>
      <c r="K160" s="48"/>
      <c r="T160" s="41" t="s">
        <v>87</v>
      </c>
    </row>
    <row r="161" spans="3:21" ht="13.5" customHeight="1" x14ac:dyDescent="0.35">
      <c r="C161" s="48" t="s">
        <v>75</v>
      </c>
      <c r="D161" s="48"/>
      <c r="E161" s="49">
        <v>32.530346324084</v>
      </c>
      <c r="F161" s="48"/>
      <c r="G161" s="48"/>
      <c r="H161" s="48"/>
      <c r="I161" s="49">
        <v>36.474735912006103</v>
      </c>
      <c r="J161" s="48"/>
      <c r="K161" s="48"/>
      <c r="M161" s="41" t="s">
        <v>75</v>
      </c>
      <c r="N161" s="41">
        <v>14.3</v>
      </c>
      <c r="S161" s="48" t="s">
        <v>88</v>
      </c>
      <c r="T161" s="49">
        <v>13.967576319933499</v>
      </c>
      <c r="U161" s="48"/>
    </row>
    <row r="162" spans="3:21" ht="13.5" customHeight="1" x14ac:dyDescent="0.35">
      <c r="C162" s="48"/>
      <c r="D162" s="48"/>
      <c r="E162" s="49">
        <v>32.875196213158702</v>
      </c>
      <c r="F162" s="48"/>
      <c r="G162" s="48"/>
      <c r="H162" s="48"/>
      <c r="I162" s="49">
        <v>36.5761679895014</v>
      </c>
      <c r="J162" s="48"/>
      <c r="K162" s="48"/>
      <c r="N162" s="41">
        <v>14.26</v>
      </c>
      <c r="S162" s="48"/>
      <c r="T162" s="49">
        <v>13.957819981782601</v>
      </c>
      <c r="U162" s="48"/>
    </row>
    <row r="163" spans="3:21" ht="13.5" customHeight="1" x14ac:dyDescent="0.35">
      <c r="C163" s="48"/>
      <c r="D163" s="48"/>
      <c r="E163" s="49">
        <v>32.771600867847603</v>
      </c>
      <c r="F163" s="48">
        <f>AVERAGE(E162:E163)</f>
        <v>32.823398540503149</v>
      </c>
      <c r="G163" s="48">
        <f>F163-F172</f>
        <v>-0.17366607546675539</v>
      </c>
      <c r="H163" s="48"/>
      <c r="I163" s="49">
        <v>35.096030899575297</v>
      </c>
      <c r="J163" s="48">
        <f>AVERAGE(I161:I162)</f>
        <v>36.525451950753748</v>
      </c>
      <c r="K163" s="48">
        <f>J163-J172</f>
        <v>2.1212320398845463</v>
      </c>
      <c r="N163" s="41">
        <v>14.16</v>
      </c>
      <c r="O163" s="41">
        <v>14.24</v>
      </c>
      <c r="P163" s="41">
        <v>-0.98822168790473197</v>
      </c>
      <c r="Q163" s="41">
        <v>1.9837382639334</v>
      </c>
      <c r="S163" s="48"/>
      <c r="T163" s="49">
        <v>14.084304781761301</v>
      </c>
      <c r="U163" s="48">
        <f>AVERAGE(T161:T163)</f>
        <v>14.003233694492465</v>
      </c>
    </row>
    <row r="164" spans="3:21" ht="13.5" customHeight="1" x14ac:dyDescent="0.35">
      <c r="C164" s="48" t="s">
        <v>76</v>
      </c>
      <c r="D164" s="48"/>
      <c r="E164" s="49">
        <v>32.607947241003998</v>
      </c>
      <c r="F164" s="48"/>
      <c r="G164" s="65">
        <f>2^-G163</f>
        <v>1.1279210399356401</v>
      </c>
      <c r="H164" s="48">
        <v>1.1279210399356401</v>
      </c>
      <c r="I164" s="49">
        <v>34.638486426189203</v>
      </c>
      <c r="J164" s="48"/>
      <c r="K164" s="48">
        <f>2^-K163</f>
        <v>0.22985053991150478</v>
      </c>
      <c r="M164" s="41" t="s">
        <v>76</v>
      </c>
      <c r="N164" s="41">
        <v>14.1</v>
      </c>
      <c r="S164" s="48" t="s">
        <v>89</v>
      </c>
      <c r="T164" s="49">
        <v>14.3468651778349</v>
      </c>
      <c r="U164" s="48"/>
    </row>
    <row r="165" spans="3:21" ht="13.5" customHeight="1" x14ac:dyDescent="0.35">
      <c r="C165" s="48"/>
      <c r="D165" s="48"/>
      <c r="E165" s="49">
        <v>33.092084568829002</v>
      </c>
      <c r="F165" s="48"/>
      <c r="G165" s="48"/>
      <c r="H165" s="48">
        <v>0.89113545720730258</v>
      </c>
      <c r="I165" s="49">
        <v>34.289705134917902</v>
      </c>
      <c r="J165" s="48"/>
      <c r="K165" s="48"/>
      <c r="N165" s="41">
        <v>14.69</v>
      </c>
      <c r="S165" s="48"/>
      <c r="T165" s="49">
        <v>14.170846819221101</v>
      </c>
      <c r="U165" s="48"/>
    </row>
    <row r="166" spans="3:21" ht="13.5" customHeight="1" x14ac:dyDescent="0.35">
      <c r="C166" s="48"/>
      <c r="D166" s="48"/>
      <c r="E166" s="49">
        <v>35.5696731119261</v>
      </c>
      <c r="F166" s="48">
        <f>AVERAGE(E164:E165)</f>
        <v>32.850015904916503</v>
      </c>
      <c r="G166" s="48">
        <f>F166-F175</f>
        <v>0.16628334934915756</v>
      </c>
      <c r="H166" s="48">
        <v>0.98537792852031658</v>
      </c>
      <c r="I166" s="49">
        <v>30.799153698559699</v>
      </c>
      <c r="J166" s="48">
        <f>AVERAGE(I164:I165)</f>
        <v>34.464095780553549</v>
      </c>
      <c r="K166" s="48">
        <f>J166-J175</f>
        <v>0.92129742953724758</v>
      </c>
      <c r="N166" s="41">
        <v>14.75</v>
      </c>
      <c r="O166" s="41">
        <v>14.85</v>
      </c>
      <c r="P166" s="41">
        <v>-0.12774246067060199</v>
      </c>
      <c r="Q166" s="41">
        <v>1.0925826818505</v>
      </c>
      <c r="S166" s="48"/>
      <c r="T166" s="49">
        <v>14.350589156522</v>
      </c>
      <c r="U166" s="48">
        <f>AVERAGE(T164:T166)</f>
        <v>14.289433717859334</v>
      </c>
    </row>
    <row r="167" spans="3:21" ht="13.5" customHeight="1" x14ac:dyDescent="0.35">
      <c r="C167" s="48" t="s">
        <v>77</v>
      </c>
      <c r="D167" s="48"/>
      <c r="E167" s="49">
        <v>34.059323425179699</v>
      </c>
      <c r="F167" s="48"/>
      <c r="G167" s="65">
        <f>2^-G166</f>
        <v>0.89113545720730258</v>
      </c>
      <c r="H167" s="48"/>
      <c r="I167" s="49">
        <v>34.077141381740198</v>
      </c>
      <c r="J167" s="48"/>
      <c r="K167" s="48">
        <f>2^-K166</f>
        <v>0.52803394068531806</v>
      </c>
      <c r="M167" s="41" t="s">
        <v>77</v>
      </c>
      <c r="N167" s="41">
        <v>14.57</v>
      </c>
      <c r="S167" s="48" t="s">
        <v>90</v>
      </c>
      <c r="T167" s="49">
        <v>14.5330032839042</v>
      </c>
      <c r="U167" s="48"/>
    </row>
    <row r="168" spans="3:21" ht="13.5" customHeight="1" x14ac:dyDescent="0.35">
      <c r="C168" s="48"/>
      <c r="D168" s="48"/>
      <c r="E168" s="49">
        <v>33.215819613589701</v>
      </c>
      <c r="F168" s="48"/>
      <c r="G168" s="48"/>
      <c r="H168" s="48"/>
      <c r="I168" s="49">
        <v>33.928964465097202</v>
      </c>
      <c r="J168" s="48"/>
      <c r="K168" s="48"/>
      <c r="N168" s="41">
        <v>14.45</v>
      </c>
      <c r="S168" s="48"/>
      <c r="T168" s="49">
        <v>14.0112643009232</v>
      </c>
      <c r="U168" s="48"/>
    </row>
    <row r="169" spans="3:21" ht="13.5" customHeight="1" x14ac:dyDescent="0.35">
      <c r="C169" s="48"/>
      <c r="D169" s="48"/>
      <c r="E169" s="49">
        <v>32.986778097306498</v>
      </c>
      <c r="F169" s="48">
        <f>AVERAGE(E168:E169)</f>
        <v>33.1012988554481</v>
      </c>
      <c r="G169" s="48">
        <f>F169-F178</f>
        <v>2.1250937800793679E-2</v>
      </c>
      <c r="H169" s="48"/>
      <c r="I169" s="49">
        <v>31.807655412086799</v>
      </c>
      <c r="J169" s="48">
        <f>AVERAGE(I167:I168)</f>
        <v>34.0030529234187</v>
      </c>
      <c r="K169" s="48">
        <f>J169-J178</f>
        <v>-1.5709851255481553</v>
      </c>
      <c r="N169" s="41">
        <v>14.2</v>
      </c>
      <c r="O169" s="41">
        <v>14.41</v>
      </c>
      <c r="P169" s="41">
        <v>-1.0082151855897299</v>
      </c>
      <c r="Q169" s="41">
        <v>2.0114211525185999</v>
      </c>
      <c r="S169" s="48"/>
      <c r="T169" s="49">
        <v>14.2300138046879</v>
      </c>
      <c r="U169" s="48">
        <f>AVERAGE(T167:T169)</f>
        <v>14.258093796505101</v>
      </c>
    </row>
    <row r="170" spans="3:21" ht="13.5" customHeight="1" x14ac:dyDescent="0.35">
      <c r="C170" s="48" t="s">
        <v>78</v>
      </c>
      <c r="D170" s="48"/>
      <c r="E170" s="49">
        <v>33.480567406718599</v>
      </c>
      <c r="F170" s="48"/>
      <c r="G170" s="65">
        <f>2^-G169</f>
        <v>0.98537792852031658</v>
      </c>
      <c r="H170" s="48"/>
      <c r="I170" s="49">
        <v>34.873521485782597</v>
      </c>
      <c r="J170" s="48"/>
      <c r="K170" s="48">
        <f>2^-K169</f>
        <v>2.9710752088305981</v>
      </c>
      <c r="M170" s="41" t="s">
        <v>78</v>
      </c>
      <c r="N170" s="41">
        <v>15.36</v>
      </c>
    </row>
    <row r="171" spans="3:21" ht="13.5" customHeight="1" x14ac:dyDescent="0.35">
      <c r="C171" s="48"/>
      <c r="D171" s="48"/>
      <c r="E171" s="49">
        <v>32.513561825221203</v>
      </c>
      <c r="F171" s="48"/>
      <c r="G171" s="48"/>
      <c r="H171" s="48"/>
      <c r="I171" s="49">
        <v>33.9349183359558</v>
      </c>
      <c r="J171" s="48"/>
      <c r="K171" s="48"/>
      <c r="N171" s="41">
        <v>15.3</v>
      </c>
    </row>
    <row r="172" spans="3:21" ht="13.5" customHeight="1" x14ac:dyDescent="0.35">
      <c r="C172" s="48"/>
      <c r="D172" s="48"/>
      <c r="E172" s="49">
        <v>29.653857208389098</v>
      </c>
      <c r="F172" s="48">
        <f>AVERAGE(E170:E171)</f>
        <v>32.997064615969904</v>
      </c>
      <c r="G172" s="48"/>
      <c r="H172" s="48"/>
      <c r="I172" s="49">
        <v>30.469597077823</v>
      </c>
      <c r="J172" s="48">
        <f>AVERAGE(I170:I171)</f>
        <v>34.404219910869202</v>
      </c>
      <c r="K172" s="48"/>
      <c r="N172" s="41">
        <v>15.03</v>
      </c>
      <c r="O172" s="41">
        <v>15.23</v>
      </c>
    </row>
    <row r="173" spans="3:21" ht="13.5" customHeight="1" x14ac:dyDescent="0.35">
      <c r="C173" s="48" t="s">
        <v>79</v>
      </c>
      <c r="D173" s="48"/>
      <c r="E173" s="49">
        <v>32.7626916173434</v>
      </c>
      <c r="F173" s="48"/>
      <c r="G173" s="48"/>
      <c r="H173" s="48"/>
      <c r="I173" s="49">
        <v>34.771563818061701</v>
      </c>
      <c r="J173" s="48"/>
      <c r="K173" s="48"/>
      <c r="M173" s="41" t="s">
        <v>79</v>
      </c>
      <c r="N173" s="41">
        <v>15.06</v>
      </c>
    </row>
    <row r="174" spans="3:21" ht="13.5" customHeight="1" x14ac:dyDescent="0.35">
      <c r="C174" s="48"/>
      <c r="D174" s="48"/>
      <c r="E174" s="49">
        <v>32.604773493791299</v>
      </c>
      <c r="F174" s="48"/>
      <c r="G174" s="48"/>
      <c r="H174" s="48"/>
      <c r="I174" s="49">
        <v>32.314032883970903</v>
      </c>
      <c r="J174" s="48"/>
      <c r="K174" s="48"/>
      <c r="N174" s="41">
        <v>15.07</v>
      </c>
    </row>
    <row r="175" spans="3:21" ht="13.5" customHeight="1" x14ac:dyDescent="0.35">
      <c r="C175" s="48"/>
      <c r="D175" s="48"/>
      <c r="E175" s="49">
        <v>30.710268800372699</v>
      </c>
      <c r="F175" s="48">
        <f>AVERAGE(E173:E174)</f>
        <v>32.683732555567346</v>
      </c>
      <c r="G175" s="48"/>
      <c r="H175" s="48"/>
      <c r="I175" s="49">
        <v>28.911807965780199</v>
      </c>
      <c r="J175" s="48">
        <f>AVERAGE(I173:I174)</f>
        <v>33.542798351016302</v>
      </c>
      <c r="K175" s="48"/>
      <c r="N175" s="41">
        <v>14.8</v>
      </c>
      <c r="O175" s="41">
        <v>14.98</v>
      </c>
    </row>
    <row r="176" spans="3:21" ht="13.5" customHeight="1" x14ac:dyDescent="0.35">
      <c r="C176" s="48" t="s">
        <v>80</v>
      </c>
      <c r="D176" s="48"/>
      <c r="E176" s="49">
        <v>33.128143316780502</v>
      </c>
      <c r="F176" s="48"/>
      <c r="G176" s="48"/>
      <c r="H176" s="48"/>
      <c r="I176" s="49">
        <v>35.514504547138102</v>
      </c>
      <c r="J176" s="48"/>
      <c r="K176" s="48"/>
      <c r="M176" s="41" t="s">
        <v>80</v>
      </c>
      <c r="N176" s="41">
        <v>15.57</v>
      </c>
    </row>
    <row r="177" spans="2:21" ht="13.5" customHeight="1" x14ac:dyDescent="0.35">
      <c r="C177" s="48"/>
      <c r="D177" s="48"/>
      <c r="E177" s="49">
        <v>33.031952518514103</v>
      </c>
      <c r="F177" s="48"/>
      <c r="G177" s="48"/>
      <c r="H177" s="48"/>
      <c r="I177" s="49">
        <v>35.633571550795601</v>
      </c>
      <c r="J177" s="48"/>
      <c r="K177" s="48"/>
      <c r="N177" s="41">
        <v>15.33</v>
      </c>
    </row>
    <row r="178" spans="2:21" ht="13.5" customHeight="1" x14ac:dyDescent="0.35">
      <c r="C178" s="48"/>
      <c r="D178" s="48"/>
      <c r="E178" s="49">
        <v>32.168894105329599</v>
      </c>
      <c r="F178" s="48">
        <f>AVERAGE(E176:E177)</f>
        <v>33.080047917647306</v>
      </c>
      <c r="G178" s="48"/>
      <c r="H178" s="48"/>
      <c r="I178" s="49">
        <v>31.095016109370398</v>
      </c>
      <c r="J178" s="48">
        <f>AVERAGE(I176:I177)</f>
        <v>35.574038048966855</v>
      </c>
      <c r="K178" s="48"/>
      <c r="N178" s="41">
        <v>15.35</v>
      </c>
      <c r="O178" s="41">
        <v>15.42</v>
      </c>
    </row>
    <row r="179" spans="2:21" ht="13.5" customHeight="1" x14ac:dyDescent="0.35">
      <c r="C179" s="48"/>
      <c r="D179" s="48"/>
      <c r="E179" s="49"/>
      <c r="F179" s="48"/>
      <c r="G179" s="48"/>
      <c r="H179" s="48"/>
      <c r="I179" s="49"/>
      <c r="J179" s="48"/>
      <c r="K179" s="48"/>
    </row>
    <row r="180" spans="2:21" s="63" customFormat="1" ht="13.5" customHeight="1" x14ac:dyDescent="0.35">
      <c r="B180" s="64" t="s">
        <v>16</v>
      </c>
    </row>
    <row r="181" spans="2:21" ht="13.5" customHeight="1" x14ac:dyDescent="0.35">
      <c r="C181" s="48"/>
      <c r="D181" s="48"/>
      <c r="E181" s="49"/>
      <c r="F181" s="48"/>
      <c r="G181" s="48"/>
      <c r="H181" s="48"/>
      <c r="I181" s="49"/>
      <c r="J181" s="48"/>
      <c r="K181" s="48"/>
    </row>
    <row r="182" spans="2:21" ht="13.5" customHeight="1" x14ac:dyDescent="0.35">
      <c r="C182" s="48" t="s">
        <v>81</v>
      </c>
      <c r="D182" s="48"/>
      <c r="E182" s="49">
        <v>33.513641753779197</v>
      </c>
      <c r="F182" s="48"/>
      <c r="G182" s="48"/>
      <c r="H182" s="48"/>
      <c r="I182" s="49">
        <v>39.017093302672997</v>
      </c>
      <c r="J182" s="48"/>
      <c r="K182" s="48"/>
      <c r="M182" s="48" t="s">
        <v>81</v>
      </c>
      <c r="N182" s="49">
        <v>13.8268283659127</v>
      </c>
      <c r="O182" s="48"/>
      <c r="P182" s="48"/>
      <c r="Q182" s="48"/>
    </row>
    <row r="183" spans="2:21" ht="13.5" customHeight="1" x14ac:dyDescent="0.35">
      <c r="C183" s="48"/>
      <c r="D183" s="48"/>
      <c r="E183" s="49">
        <v>33.069540936419301</v>
      </c>
      <c r="F183" s="48"/>
      <c r="G183" s="48"/>
      <c r="H183" s="48"/>
      <c r="I183" s="49">
        <v>35.832757920818302</v>
      </c>
      <c r="J183" s="48"/>
      <c r="K183" s="48"/>
      <c r="M183" s="48"/>
      <c r="N183" s="49">
        <v>13.8840129165358</v>
      </c>
      <c r="O183" s="48"/>
      <c r="P183" s="48"/>
      <c r="Q183" s="48"/>
      <c r="T183" s="41" t="s">
        <v>87</v>
      </c>
    </row>
    <row r="184" spans="2:21" ht="13.5" customHeight="1" x14ac:dyDescent="0.35">
      <c r="C184" s="48"/>
      <c r="D184" s="48"/>
      <c r="E184" s="49">
        <v>31.764534143129499</v>
      </c>
      <c r="F184" s="48">
        <f>AVERAGE(E182:E183)</f>
        <v>33.291591345099249</v>
      </c>
      <c r="G184" s="48">
        <f>F184-F193</f>
        <v>-0.16065781900434928</v>
      </c>
      <c r="H184" s="48"/>
      <c r="I184" s="49">
        <v>29.428681654698899</v>
      </c>
      <c r="J184" s="48">
        <f>AVERAGE(I182:I184)</f>
        <v>34.759510959396728</v>
      </c>
      <c r="K184" s="48">
        <f>J184-J193</f>
        <v>0.63244157348692909</v>
      </c>
      <c r="M184" s="48"/>
      <c r="N184" s="49">
        <v>13.9115611031032</v>
      </c>
      <c r="O184" s="48">
        <f>AVERAGE(N182:N184)</f>
        <v>13.874134128517232</v>
      </c>
      <c r="P184" s="48">
        <f>O184-O193</f>
        <v>-2.2582713841310689</v>
      </c>
      <c r="Q184" s="48">
        <f>2^-P184</f>
        <v>4.7841790502977037</v>
      </c>
      <c r="S184" s="41" t="s">
        <v>91</v>
      </c>
      <c r="T184" s="41">
        <v>14.49</v>
      </c>
    </row>
    <row r="185" spans="2:21" ht="13.5" customHeight="1" x14ac:dyDescent="0.35">
      <c r="C185" s="48" t="s">
        <v>82</v>
      </c>
      <c r="D185" s="48"/>
      <c r="E185" s="49">
        <v>34.207026854858398</v>
      </c>
      <c r="F185" s="48"/>
      <c r="G185" s="65">
        <f>2^-G184</f>
        <v>1.1177966984979737</v>
      </c>
      <c r="H185" s="48">
        <v>1.1177966984979737</v>
      </c>
      <c r="I185" s="49">
        <v>33.886812483309299</v>
      </c>
      <c r="J185" s="48"/>
      <c r="K185" s="48">
        <f>2^-K184</f>
        <v>0.64508377072195555</v>
      </c>
      <c r="M185" s="48" t="s">
        <v>82</v>
      </c>
      <c r="N185" s="49">
        <v>14.3676233614128</v>
      </c>
      <c r="O185" s="48"/>
      <c r="P185" s="48"/>
      <c r="Q185" s="48"/>
      <c r="T185" s="41">
        <v>14.39</v>
      </c>
    </row>
    <row r="186" spans="2:21" ht="13.5" customHeight="1" x14ac:dyDescent="0.35">
      <c r="C186" s="48"/>
      <c r="D186" s="48"/>
      <c r="E186" s="49">
        <v>34.099986168798402</v>
      </c>
      <c r="F186" s="48"/>
      <c r="G186" s="48"/>
      <c r="H186" s="48">
        <v>0.53161797074178552</v>
      </c>
      <c r="I186" s="49">
        <v>35.827801878803797</v>
      </c>
      <c r="J186" s="48"/>
      <c r="K186" s="48"/>
      <c r="M186" s="48"/>
      <c r="N186" s="49">
        <v>14.474080957844601</v>
      </c>
      <c r="O186" s="48"/>
      <c r="P186" s="48"/>
      <c r="Q186" s="48"/>
      <c r="T186" s="41">
        <v>14.52</v>
      </c>
      <c r="U186" s="41">
        <v>14.47</v>
      </c>
    </row>
    <row r="187" spans="2:21" ht="13.5" customHeight="1" x14ac:dyDescent="0.35">
      <c r="C187" s="48"/>
      <c r="D187" s="48"/>
      <c r="E187" s="49">
        <v>33.589213268738597</v>
      </c>
      <c r="F187" s="48">
        <f>AVERAGE(E185:E187)</f>
        <v>33.965408764131801</v>
      </c>
      <c r="G187" s="48">
        <f>F187-F196</f>
        <v>0.91153822078146618</v>
      </c>
      <c r="H187" s="48">
        <v>1.3560032858004187</v>
      </c>
      <c r="I187" s="49">
        <v>30.365492619659001</v>
      </c>
      <c r="J187" s="48">
        <f>AVERAGE(I185:I187)</f>
        <v>33.360035660590704</v>
      </c>
      <c r="K187" s="48">
        <f>J187-J196</f>
        <v>-0.92570109897564379</v>
      </c>
      <c r="M187" s="48"/>
      <c r="N187" s="49">
        <v>14.603769353735</v>
      </c>
      <c r="O187" s="48">
        <f>AVERAGE(N185:N187)</f>
        <v>14.481824557664135</v>
      </c>
      <c r="P187" s="48">
        <f>O187-O196</f>
        <v>-1.420580345385531</v>
      </c>
      <c r="Q187" s="48">
        <f>2^-P187</f>
        <v>2.6769317283347402</v>
      </c>
      <c r="S187" s="41" t="s">
        <v>92</v>
      </c>
      <c r="T187" s="41">
        <v>16.66</v>
      </c>
    </row>
    <row r="188" spans="2:21" ht="13.5" customHeight="1" x14ac:dyDescent="0.35">
      <c r="C188" s="48" t="s">
        <v>83</v>
      </c>
      <c r="D188" s="48"/>
      <c r="E188" s="49">
        <v>32.087145737181103</v>
      </c>
      <c r="F188" s="48"/>
      <c r="G188" s="65">
        <f>2^-G187</f>
        <v>0.53161797074178552</v>
      </c>
      <c r="H188" s="48"/>
      <c r="I188" s="49">
        <v>36.3300612506223</v>
      </c>
      <c r="J188" s="48"/>
      <c r="K188" s="48">
        <f>2^-K187</f>
        <v>1.899607159802275</v>
      </c>
      <c r="M188" s="48" t="s">
        <v>83</v>
      </c>
      <c r="N188" s="49">
        <v>15.1289685409398</v>
      </c>
      <c r="O188" s="48"/>
      <c r="P188" s="48"/>
      <c r="Q188" s="48"/>
      <c r="T188" s="41">
        <v>14.1</v>
      </c>
    </row>
    <row r="189" spans="2:21" ht="13.5" customHeight="1" x14ac:dyDescent="0.35">
      <c r="C189" s="48"/>
      <c r="D189" s="48"/>
      <c r="E189" s="49">
        <v>33.925063084030697</v>
      </c>
      <c r="F189" s="48"/>
      <c r="G189" s="48"/>
      <c r="H189" s="48"/>
      <c r="I189" s="49">
        <v>34.087670829191701</v>
      </c>
      <c r="J189" s="48"/>
      <c r="K189" s="48"/>
      <c r="M189" s="48"/>
      <c r="N189" s="49">
        <v>15.0604406374751</v>
      </c>
      <c r="O189" s="48"/>
      <c r="P189" s="48"/>
      <c r="Q189" s="48"/>
      <c r="T189" s="41">
        <v>14.07</v>
      </c>
      <c r="U189" s="41">
        <v>14.08</v>
      </c>
    </row>
    <row r="190" spans="2:21" ht="13.5" customHeight="1" x14ac:dyDescent="0.35">
      <c r="C190" s="48"/>
      <c r="D190" s="48"/>
      <c r="E190" s="49">
        <v>33.918825190616303</v>
      </c>
      <c r="F190" s="48">
        <f>AVERAGE(E189:E190)</f>
        <v>33.9219441373235</v>
      </c>
      <c r="G190" s="48">
        <f>F190-F199</f>
        <v>-0.43936067434610493</v>
      </c>
      <c r="H190" s="48"/>
      <c r="I190" s="49">
        <v>32.811752624056197</v>
      </c>
      <c r="J190" s="48">
        <f>AVERAGE(I189:I190)</f>
        <v>33.449711726623946</v>
      </c>
      <c r="K190" s="48">
        <f>J190-J199</f>
        <v>-1.1921704927957535</v>
      </c>
      <c r="M190" s="48"/>
      <c r="N190" s="49">
        <v>14.8069847978552</v>
      </c>
      <c r="O190" s="48">
        <f>AVERAGE(N188:N190)</f>
        <v>14.998797992090033</v>
      </c>
      <c r="P190" s="48">
        <f>O190-O199</f>
        <v>-0.56726268398876734</v>
      </c>
      <c r="Q190" s="48">
        <f>2^-P190</f>
        <v>1.4817095611610986</v>
      </c>
      <c r="S190" s="41" t="s">
        <v>93</v>
      </c>
      <c r="T190" s="41">
        <v>14.15</v>
      </c>
    </row>
    <row r="191" spans="2:21" ht="13.5" customHeight="1" x14ac:dyDescent="0.35">
      <c r="C191" s="48" t="s">
        <v>84</v>
      </c>
      <c r="D191" s="48"/>
      <c r="E191" s="49">
        <v>33.443722381702401</v>
      </c>
      <c r="F191" s="48"/>
      <c r="G191" s="65">
        <f>2^-G190</f>
        <v>1.3560032858004187</v>
      </c>
      <c r="H191" s="48"/>
      <c r="I191" s="49">
        <v>34.060922162059398</v>
      </c>
      <c r="J191" s="48"/>
      <c r="K191" s="48">
        <f>2^-K190</f>
        <v>2.2849625068439035</v>
      </c>
      <c r="M191" s="48" t="s">
        <v>84</v>
      </c>
      <c r="N191" s="49">
        <v>16.1517212191483</v>
      </c>
      <c r="O191" s="48"/>
      <c r="P191" s="48"/>
      <c r="Q191" s="48"/>
      <c r="T191" s="41">
        <v>14.08</v>
      </c>
    </row>
    <row r="192" spans="2:21" ht="13.5" customHeight="1" x14ac:dyDescent="0.35">
      <c r="C192" s="48"/>
      <c r="D192" s="48"/>
      <c r="E192" s="49">
        <v>33.680153563480502</v>
      </c>
      <c r="F192" s="48"/>
      <c r="G192" s="48"/>
      <c r="H192" s="48"/>
      <c r="I192" s="49">
        <v>34.193216609760199</v>
      </c>
      <c r="J192" s="48"/>
      <c r="K192" s="48"/>
      <c r="M192" s="48"/>
      <c r="N192" s="49">
        <v>16.149542149284699</v>
      </c>
      <c r="O192" s="48"/>
      <c r="P192" s="48"/>
      <c r="Q192" s="48"/>
      <c r="T192" s="41">
        <v>14.3</v>
      </c>
      <c r="U192" s="41">
        <v>14.18</v>
      </c>
    </row>
    <row r="193" spans="1:17" ht="13.5" customHeight="1" x14ac:dyDescent="0.35">
      <c r="C193" s="48"/>
      <c r="D193" s="48"/>
      <c r="E193" s="49">
        <v>33.2328715471279</v>
      </c>
      <c r="F193" s="48">
        <f>AVERAGE(E191:E193)</f>
        <v>33.452249164103598</v>
      </c>
      <c r="G193" s="48"/>
      <c r="H193" s="48"/>
      <c r="I193" s="49">
        <v>30.914016980075399</v>
      </c>
      <c r="J193" s="48">
        <f>AVERAGE(I191:I192)</f>
        <v>34.127069385909799</v>
      </c>
      <c r="K193" s="48"/>
      <c r="M193" s="48"/>
      <c r="N193" s="49">
        <v>16.095953169511901</v>
      </c>
      <c r="O193" s="48">
        <f>AVERAGE(N191:N193)</f>
        <v>16.132405512648301</v>
      </c>
      <c r="P193" s="48"/>
      <c r="Q193" s="48"/>
    </row>
    <row r="194" spans="1:17" ht="13.5" customHeight="1" x14ac:dyDescent="0.35">
      <c r="C194" s="48" t="s">
        <v>85</v>
      </c>
      <c r="D194" s="48"/>
      <c r="E194" s="49">
        <v>33.039501976626099</v>
      </c>
      <c r="F194" s="48"/>
      <c r="G194" s="48"/>
      <c r="H194" s="48"/>
      <c r="I194" s="49">
        <v>36.130730425414903</v>
      </c>
      <c r="J194" s="48"/>
      <c r="K194" s="48"/>
      <c r="M194" s="48" t="s">
        <v>85</v>
      </c>
      <c r="N194" s="49">
        <v>15.8708910952152</v>
      </c>
      <c r="O194" s="48"/>
      <c r="P194" s="48"/>
      <c r="Q194" s="48"/>
    </row>
    <row r="195" spans="1:17" ht="13.5" customHeight="1" x14ac:dyDescent="0.35">
      <c r="C195" s="48"/>
      <c r="D195" s="48"/>
      <c r="E195" s="49">
        <v>33.671588848627998</v>
      </c>
      <c r="F195" s="48"/>
      <c r="G195" s="48"/>
      <c r="H195" s="48"/>
      <c r="I195" s="49">
        <v>34.944094691010399</v>
      </c>
      <c r="J195" s="48"/>
      <c r="K195" s="48"/>
      <c r="M195" s="48"/>
      <c r="N195" s="49">
        <v>15.933352632457099</v>
      </c>
      <c r="O195" s="48"/>
      <c r="P195" s="48"/>
      <c r="Q195" s="48"/>
    </row>
    <row r="196" spans="1:17" ht="13.5" customHeight="1" x14ac:dyDescent="0.35">
      <c r="C196" s="48"/>
      <c r="D196" s="48"/>
      <c r="E196" s="49">
        <v>32.450520804796902</v>
      </c>
      <c r="F196" s="48">
        <f>AVERAGE(E194:E196)</f>
        <v>33.053870543350335</v>
      </c>
      <c r="G196" s="48"/>
      <c r="H196" s="48"/>
      <c r="I196" s="49">
        <v>33.627378828122303</v>
      </c>
      <c r="J196" s="48">
        <f>AVERAGE(I195:I196)</f>
        <v>34.285736759566348</v>
      </c>
      <c r="K196" s="48"/>
      <c r="M196" s="48"/>
      <c r="N196" s="49">
        <v>15.902970981476701</v>
      </c>
      <c r="O196" s="48">
        <f>AVERAGE(N194:N196)</f>
        <v>15.902404903049666</v>
      </c>
      <c r="P196" s="48"/>
      <c r="Q196" s="48"/>
    </row>
    <row r="197" spans="1:17" ht="13.5" customHeight="1" x14ac:dyDescent="0.35">
      <c r="C197" s="48" t="s">
        <v>86</v>
      </c>
      <c r="D197" s="48"/>
      <c r="E197" s="49">
        <v>34.489009717435501</v>
      </c>
      <c r="F197" s="48"/>
      <c r="G197" s="48"/>
      <c r="H197" s="48"/>
      <c r="I197" s="49">
        <v>34.972327837568798</v>
      </c>
      <c r="J197" s="48"/>
      <c r="K197" s="48"/>
      <c r="M197" s="48" t="s">
        <v>86</v>
      </c>
      <c r="N197" s="49">
        <v>15.7423103812029</v>
      </c>
      <c r="O197" s="48"/>
      <c r="P197" s="48"/>
      <c r="Q197" s="48"/>
    </row>
    <row r="198" spans="1:17" ht="13.5" customHeight="1" x14ac:dyDescent="0.35">
      <c r="C198" s="48"/>
      <c r="D198" s="48"/>
      <c r="E198" s="49">
        <v>34.260805214269702</v>
      </c>
      <c r="F198" s="48"/>
      <c r="G198" s="48"/>
      <c r="H198" s="48"/>
      <c r="I198" s="49">
        <v>34.3114366012706</v>
      </c>
      <c r="J198" s="48"/>
      <c r="K198" s="48"/>
      <c r="M198" s="48"/>
      <c r="N198" s="49">
        <v>15.6171442205939</v>
      </c>
      <c r="O198" s="48"/>
      <c r="P198" s="48"/>
      <c r="Q198" s="48"/>
    </row>
    <row r="199" spans="1:17" ht="13.5" customHeight="1" x14ac:dyDescent="0.35">
      <c r="C199" s="48"/>
      <c r="D199" s="48"/>
      <c r="E199" s="49">
        <v>34.334099503303598</v>
      </c>
      <c r="F199" s="48">
        <f>AVERAGE(E197:E199)</f>
        <v>34.361304811669605</v>
      </c>
      <c r="G199" s="48"/>
      <c r="H199" s="48"/>
      <c r="I199" s="49">
        <v>30.285986337776698</v>
      </c>
      <c r="J199" s="48">
        <f>AVERAGE(I197:I198)</f>
        <v>34.641882219419699</v>
      </c>
      <c r="K199" s="48"/>
      <c r="M199" s="48"/>
      <c r="N199" s="49">
        <v>15.338727426439601</v>
      </c>
      <c r="O199" s="48">
        <f>AVERAGE(N197:N199)</f>
        <v>15.5660606760788</v>
      </c>
      <c r="P199" s="48"/>
      <c r="Q199" s="48"/>
    </row>
    <row r="201" spans="1:17" ht="13.5" customHeight="1" x14ac:dyDescent="0.35"/>
    <row r="202" spans="1:17" ht="13.5" customHeight="1" x14ac:dyDescent="0.35"/>
    <row r="203" spans="1:17" ht="13.5" customHeight="1" x14ac:dyDescent="0.35">
      <c r="A203" s="41" t="s">
        <v>18</v>
      </c>
      <c r="C203" s="66"/>
      <c r="D203" s="49"/>
      <c r="E203" s="48"/>
      <c r="F203" s="48"/>
      <c r="G203" s="48"/>
      <c r="H203" s="48"/>
    </row>
    <row r="204" spans="1:17" ht="13.5" customHeight="1" x14ac:dyDescent="0.35">
      <c r="C204" s="48"/>
      <c r="D204" s="49"/>
      <c r="E204" s="48"/>
      <c r="F204" s="48"/>
      <c r="G204" s="48"/>
      <c r="H204" s="48"/>
    </row>
    <row r="205" spans="1:17" ht="13.5" customHeight="1" x14ac:dyDescent="0.35">
      <c r="C205" s="48"/>
      <c r="D205" s="49"/>
      <c r="E205" s="48"/>
      <c r="F205" s="48"/>
      <c r="G205" s="48"/>
      <c r="H205" s="48"/>
    </row>
    <row r="206" spans="1:17" ht="13.5" customHeight="1" x14ac:dyDescent="0.35">
      <c r="C206" s="48"/>
      <c r="D206" s="49"/>
      <c r="E206" s="48"/>
      <c r="F206" s="48"/>
      <c r="G206" s="48"/>
      <c r="H206" s="48"/>
    </row>
    <row r="207" spans="1:17" ht="13.5" customHeight="1" x14ac:dyDescent="0.35">
      <c r="C207" s="48"/>
      <c r="D207" s="49"/>
      <c r="E207" s="48"/>
      <c r="F207" s="48"/>
      <c r="G207" s="48"/>
      <c r="H207" s="48"/>
    </row>
    <row r="208" spans="1:17" ht="13.5" customHeight="1" x14ac:dyDescent="0.35">
      <c r="C208" s="48"/>
      <c r="D208" s="49"/>
      <c r="E208" s="48"/>
      <c r="G208" s="48"/>
      <c r="H208" s="48"/>
    </row>
    <row r="209" spans="3:15" ht="13.5" customHeight="1" x14ac:dyDescent="0.35">
      <c r="C209" s="48"/>
      <c r="D209" s="49"/>
      <c r="E209" s="48"/>
      <c r="G209" s="48"/>
      <c r="H209" s="48"/>
    </row>
    <row r="210" spans="3:15" ht="13.5" customHeight="1" x14ac:dyDescent="0.35">
      <c r="C210" s="48"/>
      <c r="D210" s="49"/>
      <c r="E210" s="48"/>
      <c r="F210" s="48"/>
      <c r="G210" s="48"/>
      <c r="H210" s="48"/>
    </row>
    <row r="211" spans="3:15" ht="13.5" customHeight="1" x14ac:dyDescent="0.35">
      <c r="C211" s="48"/>
      <c r="D211" s="49"/>
      <c r="E211" s="48"/>
      <c r="F211" s="48"/>
      <c r="G211" s="48"/>
      <c r="H211" s="48"/>
    </row>
    <row r="212" spans="3:15" ht="13.5" customHeight="1" x14ac:dyDescent="0.35">
      <c r="F212" s="48"/>
      <c r="G212" s="48"/>
      <c r="H212" s="48"/>
    </row>
    <row r="213" spans="3:15" ht="13.5" customHeight="1" x14ac:dyDescent="0.35">
      <c r="F213" s="48"/>
      <c r="G213" s="48"/>
      <c r="H213" s="48"/>
    </row>
    <row r="214" spans="3:15" ht="13.5" customHeight="1" x14ac:dyDescent="0.35">
      <c r="C214" s="48"/>
      <c r="D214" s="49"/>
      <c r="E214" s="48"/>
      <c r="F214" s="48"/>
      <c r="G214" s="48"/>
      <c r="H214" s="48"/>
    </row>
    <row r="215" spans="3:15" ht="13.5" customHeight="1" x14ac:dyDescent="0.35">
      <c r="C215" s="48"/>
      <c r="D215" s="49"/>
      <c r="E215" s="48"/>
      <c r="F215" s="48"/>
      <c r="G215" s="48"/>
      <c r="H215" s="48"/>
    </row>
    <row r="216" spans="3:15" ht="13.5" customHeight="1" x14ac:dyDescent="0.35">
      <c r="C216" s="48"/>
      <c r="D216" s="49"/>
      <c r="E216" s="48"/>
      <c r="F216" s="48"/>
      <c r="G216" s="48"/>
      <c r="H216" s="48"/>
    </row>
    <row r="217" spans="3:15" ht="13.5" customHeight="1" x14ac:dyDescent="0.35">
      <c r="C217" s="48"/>
      <c r="D217" s="49"/>
      <c r="E217" s="48"/>
      <c r="F217" s="48"/>
      <c r="G217" s="48"/>
      <c r="H217" s="48"/>
      <c r="K217" s="49"/>
      <c r="L217" s="49"/>
      <c r="M217" s="67"/>
      <c r="N217" s="49"/>
      <c r="O217" s="49"/>
    </row>
    <row r="218" spans="3:15" ht="13.5" customHeight="1" x14ac:dyDescent="0.35">
      <c r="C218" s="48"/>
      <c r="D218" s="68"/>
      <c r="E218" s="68"/>
      <c r="F218" s="68"/>
      <c r="K218" s="48"/>
      <c r="L218" s="49"/>
      <c r="M218" s="49"/>
      <c r="N218" s="49"/>
      <c r="O218" s="49"/>
    </row>
    <row r="219" spans="3:15" ht="13.5" customHeight="1" x14ac:dyDescent="0.35">
      <c r="C219" s="48"/>
      <c r="D219" s="68"/>
      <c r="E219" s="68"/>
      <c r="F219" s="68"/>
      <c r="K219" s="48"/>
      <c r="L219" s="49"/>
      <c r="M219" s="49"/>
      <c r="N219" s="49"/>
      <c r="O219" s="49"/>
    </row>
    <row r="220" spans="3:15" ht="13.5" customHeight="1" x14ac:dyDescent="0.35">
      <c r="D220" s="68"/>
      <c r="E220" s="68"/>
      <c r="F220" s="68"/>
      <c r="K220" s="48"/>
      <c r="L220" s="49"/>
      <c r="M220" s="49"/>
      <c r="N220" s="49"/>
      <c r="O220" s="49"/>
    </row>
    <row r="221" spans="3:15" ht="13.5" customHeight="1" x14ac:dyDescent="0.35">
      <c r="K221" s="48"/>
      <c r="L221" s="49"/>
      <c r="M221" s="49"/>
      <c r="N221" s="49"/>
      <c r="O221" s="49"/>
    </row>
    <row r="222" spans="3:15" ht="13.5" customHeight="1" x14ac:dyDescent="0.35">
      <c r="K222" s="48"/>
      <c r="L222" s="49"/>
      <c r="M222" s="49"/>
      <c r="N222" s="49"/>
      <c r="O222" s="49"/>
    </row>
    <row r="223" spans="3:15" ht="13.5" customHeight="1" x14ac:dyDescent="0.35">
      <c r="K223" s="48"/>
      <c r="L223" s="49"/>
      <c r="M223" s="49"/>
      <c r="N223" s="49"/>
      <c r="O223" s="49"/>
    </row>
    <row r="224" spans="3:15" ht="13.5" customHeight="1" x14ac:dyDescent="0.35">
      <c r="D224" s="68"/>
      <c r="E224" s="68"/>
      <c r="F224" s="68"/>
      <c r="K224" s="48"/>
      <c r="L224" s="49"/>
      <c r="M224" s="49"/>
      <c r="N224" s="49"/>
      <c r="O224" s="49"/>
    </row>
    <row r="225" spans="4:15" ht="13.5" customHeight="1" x14ac:dyDescent="0.35">
      <c r="D225" s="68"/>
      <c r="E225" s="68"/>
      <c r="F225" s="68"/>
      <c r="K225" s="48"/>
      <c r="L225" s="49"/>
      <c r="M225" s="49"/>
      <c r="N225" s="49"/>
      <c r="O225" s="49"/>
    </row>
    <row r="226" spans="4:15" ht="13.5" customHeight="1" x14ac:dyDescent="0.35">
      <c r="D226" s="68"/>
      <c r="E226" s="68"/>
      <c r="F226" s="68"/>
      <c r="K226" s="48"/>
      <c r="L226" s="49"/>
      <c r="M226" s="49"/>
      <c r="N226" s="49"/>
      <c r="O226" s="49"/>
    </row>
    <row r="227" spans="4:15" ht="13.5" customHeight="1" x14ac:dyDescent="0.35">
      <c r="K227" s="48"/>
      <c r="L227" s="49"/>
      <c r="M227" s="49"/>
      <c r="N227" s="49"/>
      <c r="O227" s="49"/>
    </row>
    <row r="228" spans="4:15" ht="13.5" customHeight="1" x14ac:dyDescent="0.35">
      <c r="K228" s="48"/>
      <c r="L228" s="49"/>
      <c r="M228" s="49"/>
      <c r="N228" s="49"/>
      <c r="O228" s="49"/>
    </row>
    <row r="229" spans="4:15" ht="13.5" customHeight="1" x14ac:dyDescent="0.35">
      <c r="K229" s="48"/>
      <c r="L229" s="49"/>
      <c r="M229" s="49"/>
      <c r="N229" s="49"/>
      <c r="O229" s="49"/>
    </row>
    <row r="230" spans="4:15" ht="13.5" customHeight="1" x14ac:dyDescent="0.35">
      <c r="K230" s="48"/>
      <c r="L230" s="49"/>
      <c r="M230" s="49"/>
      <c r="N230" s="49"/>
      <c r="O230" s="49"/>
    </row>
    <row r="231" spans="4:15" ht="13.5" customHeight="1" x14ac:dyDescent="0.35">
      <c r="K231" s="48"/>
      <c r="L231" s="49"/>
      <c r="M231" s="49"/>
      <c r="N231" s="49"/>
      <c r="O231" s="49"/>
    </row>
    <row r="232" spans="4:15" ht="13.5" customHeight="1" x14ac:dyDescent="0.35">
      <c r="K232" s="48"/>
      <c r="L232" s="49"/>
      <c r="M232" s="49"/>
      <c r="N232" s="49"/>
      <c r="O232" s="49"/>
    </row>
    <row r="233" spans="4:15" ht="13.5" customHeight="1" x14ac:dyDescent="0.35">
      <c r="F233" s="48"/>
      <c r="K233" s="48"/>
      <c r="L233" s="49"/>
      <c r="M233" s="49"/>
      <c r="N233" s="49"/>
      <c r="O233" s="49"/>
    </row>
    <row r="234" spans="4:15" ht="13.5" customHeight="1" x14ac:dyDescent="0.35">
      <c r="F234" s="48"/>
      <c r="K234" s="48"/>
      <c r="L234" s="49"/>
      <c r="M234" s="49"/>
      <c r="N234" s="49"/>
      <c r="O234" s="49"/>
    </row>
    <row r="235" spans="4:15" ht="13.5" customHeight="1" x14ac:dyDescent="0.35">
      <c r="K235" s="48"/>
      <c r="L235" s="49"/>
      <c r="M235" s="49"/>
      <c r="N235" s="49"/>
      <c r="O235" s="49"/>
    </row>
    <row r="236" spans="4:15" ht="13.5" customHeight="1" x14ac:dyDescent="0.35">
      <c r="K236" s="48"/>
      <c r="L236" s="49"/>
      <c r="M236" s="49"/>
      <c r="N236" s="49"/>
      <c r="O236" s="49"/>
    </row>
    <row r="237" spans="4:15" ht="13.5" customHeight="1" x14ac:dyDescent="0.35">
      <c r="K237" s="48"/>
      <c r="L237" s="49"/>
      <c r="M237" s="49"/>
      <c r="N237" s="49"/>
      <c r="O237" s="49"/>
    </row>
    <row r="238" spans="4:15" ht="13.5" customHeight="1" x14ac:dyDescent="0.35">
      <c r="K238" s="48"/>
      <c r="L238" s="49"/>
      <c r="M238" s="49"/>
      <c r="N238" s="49"/>
      <c r="O238" s="49"/>
    </row>
    <row r="239" spans="4:15" ht="13.5" customHeight="1" x14ac:dyDescent="0.35">
      <c r="K239" s="48"/>
      <c r="L239" s="49"/>
      <c r="M239" s="49"/>
      <c r="N239" s="49"/>
      <c r="O239" s="49"/>
    </row>
    <row r="240" spans="4:15" ht="13.5" customHeight="1" x14ac:dyDescent="0.35">
      <c r="K240" s="48"/>
      <c r="L240" s="49"/>
      <c r="M240" s="49"/>
      <c r="N240" s="49"/>
      <c r="O240" s="49"/>
    </row>
    <row r="241" spans="11:15" ht="13.5" customHeight="1" x14ac:dyDescent="0.35">
      <c r="K241" s="48"/>
      <c r="L241" s="49"/>
      <c r="M241" s="49"/>
      <c r="N241" s="49"/>
      <c r="O241" s="49"/>
    </row>
    <row r="242" spans="11:15" ht="13.5" customHeight="1" x14ac:dyDescent="0.35">
      <c r="K242" s="48"/>
      <c r="L242" s="49"/>
      <c r="M242" s="49"/>
      <c r="N242" s="49"/>
      <c r="O242" s="49"/>
    </row>
    <row r="243" spans="11:15" ht="13.5" customHeight="1" x14ac:dyDescent="0.35">
      <c r="K243" s="48"/>
      <c r="L243" s="49"/>
      <c r="M243" s="49"/>
      <c r="N243" s="49"/>
      <c r="O243" s="49"/>
    </row>
    <row r="244" spans="11:15" ht="13.5" customHeight="1" x14ac:dyDescent="0.35">
      <c r="K244" s="48"/>
      <c r="L244" s="49"/>
      <c r="M244" s="49"/>
      <c r="N244" s="49"/>
      <c r="O244" s="49"/>
    </row>
    <row r="245" spans="11:15" ht="13.5" customHeight="1" x14ac:dyDescent="0.35">
      <c r="K245" s="48"/>
      <c r="L245" s="49"/>
      <c r="M245" s="49"/>
      <c r="N245" s="49"/>
      <c r="O245" s="49"/>
    </row>
    <row r="246" spans="11:15" ht="13.5" customHeight="1" x14ac:dyDescent="0.35">
      <c r="K246" s="48"/>
      <c r="L246" s="49"/>
      <c r="M246" s="49"/>
      <c r="N246" s="49"/>
      <c r="O246" s="49"/>
    </row>
    <row r="247" spans="11:15" ht="13.5" customHeight="1" x14ac:dyDescent="0.35">
      <c r="K247" s="48"/>
      <c r="L247" s="49"/>
      <c r="M247" s="49"/>
      <c r="N247" s="49"/>
      <c r="O247" s="49"/>
    </row>
    <row r="248" spans="11:15" ht="13.5" customHeight="1" x14ac:dyDescent="0.35">
      <c r="K248" s="48"/>
      <c r="L248" s="49"/>
      <c r="M248" s="49"/>
      <c r="N248" s="49"/>
      <c r="O248" s="49"/>
    </row>
    <row r="249" spans="11:15" ht="13.5" customHeight="1" x14ac:dyDescent="0.35">
      <c r="K249" s="48"/>
      <c r="L249" s="49"/>
      <c r="M249" s="49"/>
      <c r="N249" s="49"/>
      <c r="O249" s="49"/>
    </row>
    <row r="250" spans="11:15" ht="13.5" customHeight="1" x14ac:dyDescent="0.35">
      <c r="K250" s="48"/>
      <c r="L250" s="49"/>
      <c r="M250" s="49"/>
      <c r="N250" s="49"/>
      <c r="O250" s="49"/>
    </row>
    <row r="251" spans="11:15" ht="13.5" customHeight="1" x14ac:dyDescent="0.35">
      <c r="K251" s="48"/>
      <c r="L251" s="49"/>
      <c r="M251" s="49"/>
      <c r="N251" s="49"/>
      <c r="O251" s="49"/>
    </row>
    <row r="252" spans="11:15" ht="13.5" customHeight="1" x14ac:dyDescent="0.35">
      <c r="K252" s="48"/>
      <c r="L252" s="49"/>
      <c r="M252" s="49"/>
      <c r="N252" s="49"/>
      <c r="O252" s="49"/>
    </row>
    <row r="253" spans="11:15" ht="13.5" customHeight="1" x14ac:dyDescent="0.35">
      <c r="K253" s="48"/>
      <c r="L253" s="49"/>
      <c r="M253" s="49"/>
      <c r="N253" s="49"/>
      <c r="O253" s="49"/>
    </row>
    <row r="254" spans="11:15" ht="13.5" customHeight="1" x14ac:dyDescent="0.35">
      <c r="K254" s="48"/>
      <c r="L254" s="49"/>
      <c r="M254" s="49"/>
      <c r="N254" s="49"/>
      <c r="O254" s="49"/>
    </row>
    <row r="255" spans="11:15" ht="13.5" customHeight="1" x14ac:dyDescent="0.35">
      <c r="K255" s="48"/>
      <c r="L255" s="49"/>
      <c r="M255" s="49"/>
      <c r="N255" s="49"/>
      <c r="O255" s="49"/>
    </row>
    <row r="256" spans="11:15" ht="13.5" customHeight="1" x14ac:dyDescent="0.35">
      <c r="K256" s="48"/>
      <c r="L256" s="49"/>
      <c r="M256" s="49"/>
      <c r="N256" s="49"/>
      <c r="O256" s="49"/>
    </row>
    <row r="257" spans="11:15" ht="13.5" customHeight="1" x14ac:dyDescent="0.35">
      <c r="K257" s="48"/>
      <c r="L257" s="49"/>
      <c r="M257" s="49"/>
      <c r="N257" s="49"/>
      <c r="O257" s="49"/>
    </row>
    <row r="258" spans="11:15" ht="13.5" customHeight="1" x14ac:dyDescent="0.35">
      <c r="K258" s="48"/>
      <c r="L258" s="49"/>
      <c r="M258" s="49"/>
      <c r="N258" s="49"/>
      <c r="O258" s="49"/>
    </row>
    <row r="259" spans="11:15" ht="13.5" customHeight="1" x14ac:dyDescent="0.35">
      <c r="K259" s="48"/>
      <c r="L259" s="49"/>
      <c r="M259" s="49"/>
      <c r="N259" s="49"/>
      <c r="O259" s="49"/>
    </row>
    <row r="260" spans="11:15" ht="13.5" customHeight="1" x14ac:dyDescent="0.35">
      <c r="K260" s="49"/>
      <c r="L260" s="49"/>
      <c r="M260" s="49"/>
      <c r="N260" s="49"/>
      <c r="O260" s="49"/>
    </row>
    <row r="261" spans="11:15" ht="13.5" customHeight="1" x14ac:dyDescent="0.35">
      <c r="K261" s="49"/>
      <c r="L261" s="49"/>
      <c r="M261" s="49"/>
      <c r="N261" s="49"/>
      <c r="O261" s="49"/>
    </row>
    <row r="262" spans="11:15" ht="13.5" customHeight="1" x14ac:dyDescent="0.35">
      <c r="K262" s="49"/>
      <c r="L262" s="49"/>
      <c r="M262" s="49"/>
      <c r="N262" s="49"/>
      <c r="O262" s="49"/>
    </row>
    <row r="263" spans="11:15" ht="13.5" customHeight="1" x14ac:dyDescent="0.35">
      <c r="K263" s="49"/>
      <c r="L263" s="49"/>
      <c r="M263" s="49"/>
      <c r="N263" s="49"/>
      <c r="O263" s="49"/>
    </row>
    <row r="264" spans="11:15" ht="13.5" customHeight="1" x14ac:dyDescent="0.35">
      <c r="K264" s="49"/>
      <c r="L264" s="49"/>
      <c r="M264" s="49"/>
      <c r="N264" s="49"/>
      <c r="O264" s="49"/>
    </row>
    <row r="265" spans="11:15" ht="13.5" customHeight="1" x14ac:dyDescent="0.35">
      <c r="K265" s="49"/>
      <c r="L265" s="49"/>
      <c r="M265" s="49"/>
      <c r="N265" s="49"/>
      <c r="O265" s="49"/>
    </row>
    <row r="266" spans="11:15" ht="13.5" customHeight="1" x14ac:dyDescent="0.35">
      <c r="K266" s="49"/>
      <c r="L266" s="49"/>
      <c r="M266" s="49"/>
      <c r="N266" s="49"/>
      <c r="O266" s="49"/>
    </row>
    <row r="267" spans="11:15" ht="13.5" customHeight="1" x14ac:dyDescent="0.35">
      <c r="K267" s="49"/>
      <c r="L267" s="49"/>
      <c r="M267" s="49"/>
      <c r="N267" s="49"/>
      <c r="O267" s="49"/>
    </row>
    <row r="268" spans="11:15" ht="13.5" customHeight="1" x14ac:dyDescent="0.35"/>
    <row r="269" spans="11:15" ht="13.5" customHeight="1" x14ac:dyDescent="0.35"/>
    <row r="270" spans="11:15" ht="13.5" customHeight="1" x14ac:dyDescent="0.35"/>
    <row r="271" spans="11:15" ht="13.5" customHeight="1" x14ac:dyDescent="0.35"/>
    <row r="272" spans="11:15" ht="13.5" customHeight="1" x14ac:dyDescent="0.35"/>
    <row r="273" s="41" customFormat="1" ht="13.5" customHeight="1" x14ac:dyDescent="0.35"/>
    <row r="274" s="41" customFormat="1" ht="13.5" customHeight="1" x14ac:dyDescent="0.35"/>
    <row r="275" s="41" customFormat="1" ht="13.5" customHeight="1" x14ac:dyDescent="0.35"/>
    <row r="276" s="41" customFormat="1" ht="13.5" customHeight="1" x14ac:dyDescent="0.35"/>
    <row r="277" s="41" customFormat="1" ht="13.5" customHeight="1" x14ac:dyDescent="0.35"/>
    <row r="278" s="41" customFormat="1" ht="13.5" customHeight="1" x14ac:dyDescent="0.35"/>
    <row r="279" s="41" customFormat="1" ht="13.5" customHeight="1" x14ac:dyDescent="0.35"/>
    <row r="280" s="41" customFormat="1" ht="13.5" customHeight="1" x14ac:dyDescent="0.35"/>
    <row r="281" s="41" customFormat="1" ht="13.5" customHeight="1" x14ac:dyDescent="0.35"/>
    <row r="282" s="41" customFormat="1" ht="13.5" customHeight="1" x14ac:dyDescent="0.35"/>
    <row r="283" s="41" customFormat="1" ht="13.5" customHeight="1" x14ac:dyDescent="0.35"/>
    <row r="284" s="41" customFormat="1" ht="13.5" customHeight="1" x14ac:dyDescent="0.35"/>
    <row r="285" s="41" customFormat="1" ht="13.5" customHeight="1" x14ac:dyDescent="0.35"/>
    <row r="286" s="41" customFormat="1" ht="13.5" customHeight="1" x14ac:dyDescent="0.35"/>
    <row r="287" s="41" customFormat="1" ht="13.5" customHeight="1" x14ac:dyDescent="0.35"/>
    <row r="288" s="41" customFormat="1" ht="13.5" customHeight="1" x14ac:dyDescent="0.35"/>
    <row r="289" s="41" customFormat="1" ht="13.5" customHeight="1" x14ac:dyDescent="0.35"/>
    <row r="290" s="41" customFormat="1" ht="13.5" customHeight="1" x14ac:dyDescent="0.35"/>
    <row r="291" s="41" customFormat="1" ht="13.5" customHeight="1" x14ac:dyDescent="0.35"/>
    <row r="292" s="41" customFormat="1" ht="13.5" customHeight="1" x14ac:dyDescent="0.35"/>
    <row r="293" s="41" customFormat="1" ht="13.5" customHeight="1" x14ac:dyDescent="0.35"/>
    <row r="294" s="41" customFormat="1" ht="13.5" customHeight="1" x14ac:dyDescent="0.35"/>
    <row r="295" s="41" customFormat="1" ht="13.5" customHeight="1" x14ac:dyDescent="0.35"/>
    <row r="296" s="41" customFormat="1" ht="13.5" customHeight="1" x14ac:dyDescent="0.35"/>
    <row r="297" s="41" customFormat="1" ht="13.5" customHeight="1" x14ac:dyDescent="0.35"/>
    <row r="298" s="41" customFormat="1" ht="13.5" customHeight="1" x14ac:dyDescent="0.35"/>
    <row r="299" s="41" customFormat="1" ht="13.5" customHeight="1" x14ac:dyDescent="0.35"/>
    <row r="300" s="41" customFormat="1" ht="13.5" customHeight="1" x14ac:dyDescent="0.35"/>
    <row r="301" s="41" customFormat="1" ht="13.5" customHeight="1" x14ac:dyDescent="0.35"/>
    <row r="302" s="41" customFormat="1" ht="13.5" customHeight="1" x14ac:dyDescent="0.35"/>
    <row r="303" s="41" customFormat="1" ht="13.5" customHeight="1" x14ac:dyDescent="0.35"/>
    <row r="304" s="41" customFormat="1" ht="13.5" customHeight="1" x14ac:dyDescent="0.35"/>
    <row r="305" s="41" customFormat="1" ht="13.5" customHeight="1" x14ac:dyDescent="0.35"/>
    <row r="306" s="41" customFormat="1" ht="13.5" customHeight="1" x14ac:dyDescent="0.35"/>
    <row r="307" s="41" customFormat="1" ht="13.5" customHeight="1" x14ac:dyDescent="0.35"/>
    <row r="308" s="41" customFormat="1" ht="13.5" customHeight="1" x14ac:dyDescent="0.35"/>
    <row r="309" s="41" customFormat="1" ht="13.5" customHeight="1" x14ac:dyDescent="0.35"/>
    <row r="310" s="41" customFormat="1" ht="13.5" customHeight="1" x14ac:dyDescent="0.35"/>
    <row r="311" s="41" customFormat="1" ht="13.5" customHeight="1" x14ac:dyDescent="0.35"/>
    <row r="312" s="41" customFormat="1" ht="13.5" customHeight="1" x14ac:dyDescent="0.35"/>
    <row r="313" s="41" customFormat="1" ht="13.5" customHeight="1" x14ac:dyDescent="0.35"/>
    <row r="314" s="41" customFormat="1" ht="13.5" customHeight="1" x14ac:dyDescent="0.35"/>
    <row r="315" s="41" customFormat="1" ht="13.5" customHeight="1" x14ac:dyDescent="0.35"/>
    <row r="316" s="41" customFormat="1" ht="13.5" customHeight="1" x14ac:dyDescent="0.35"/>
    <row r="317" s="41" customFormat="1" ht="13.5" customHeight="1" x14ac:dyDescent="0.35"/>
    <row r="318" s="41" customFormat="1" ht="13.5" customHeight="1" x14ac:dyDescent="0.35"/>
    <row r="319" s="41" customFormat="1" ht="13.5" customHeight="1" x14ac:dyDescent="0.35"/>
    <row r="320" s="41" customFormat="1" ht="13.5" customHeight="1" x14ac:dyDescent="0.35"/>
    <row r="321" s="41" customFormat="1" ht="13.5" customHeight="1" x14ac:dyDescent="0.35"/>
    <row r="322" s="41" customFormat="1" ht="13.5" customHeight="1" x14ac:dyDescent="0.35"/>
    <row r="323" s="41" customFormat="1" ht="13.5" customHeight="1" x14ac:dyDescent="0.35"/>
    <row r="324" s="41" customFormat="1" ht="13.5" customHeight="1" x14ac:dyDescent="0.35"/>
    <row r="325" s="41" customFormat="1" ht="13.5" customHeight="1" x14ac:dyDescent="0.35"/>
    <row r="326" s="41" customFormat="1" ht="13.5" customHeight="1" x14ac:dyDescent="0.35"/>
    <row r="327" s="41" customFormat="1" ht="13.5" customHeight="1" x14ac:dyDescent="0.35"/>
    <row r="328" s="41" customFormat="1" ht="13.5" customHeight="1" x14ac:dyDescent="0.35"/>
    <row r="329" s="41" customFormat="1" ht="13.5" customHeight="1" x14ac:dyDescent="0.35"/>
    <row r="330" s="41" customFormat="1" ht="13.5" customHeight="1" x14ac:dyDescent="0.35"/>
    <row r="331" s="41" customFormat="1" ht="13.5" customHeight="1" x14ac:dyDescent="0.35"/>
    <row r="332" s="41" customFormat="1" ht="13.5" customHeight="1" x14ac:dyDescent="0.35"/>
    <row r="333" s="41" customFormat="1" ht="13.5" customHeight="1" x14ac:dyDescent="0.35"/>
    <row r="334" s="41" customFormat="1" ht="13.5" customHeight="1" x14ac:dyDescent="0.35"/>
    <row r="335" s="41" customFormat="1" ht="13.5" customHeight="1" x14ac:dyDescent="0.35"/>
    <row r="336" s="41" customFormat="1" ht="13.5" customHeight="1" x14ac:dyDescent="0.35"/>
    <row r="337" s="41" customFormat="1" ht="13.5" customHeight="1" x14ac:dyDescent="0.35"/>
    <row r="338" s="41" customFormat="1" ht="13.5" customHeight="1" x14ac:dyDescent="0.35"/>
    <row r="339" s="41" customFormat="1" ht="13.5" customHeight="1" x14ac:dyDescent="0.35"/>
    <row r="340" s="41" customFormat="1" ht="13.5" customHeight="1" x14ac:dyDescent="0.35"/>
    <row r="341" s="41" customFormat="1" ht="13.5" customHeight="1" x14ac:dyDescent="0.35"/>
    <row r="342" s="41" customFormat="1" ht="13.5" customHeight="1" x14ac:dyDescent="0.35"/>
    <row r="343" s="41" customFormat="1" ht="13.5" customHeight="1" x14ac:dyDescent="0.35"/>
    <row r="344" s="41" customFormat="1" ht="13.5" customHeight="1" x14ac:dyDescent="0.35"/>
    <row r="345" s="41" customFormat="1" ht="13.5" customHeight="1" x14ac:dyDescent="0.35"/>
    <row r="346" s="41" customFormat="1" ht="13.5" customHeight="1" x14ac:dyDescent="0.35"/>
    <row r="347" s="41" customFormat="1" ht="13.5" customHeight="1" x14ac:dyDescent="0.35"/>
    <row r="348" s="41" customFormat="1" ht="13.5" customHeight="1" x14ac:dyDescent="0.35"/>
    <row r="349" s="41" customFormat="1" ht="13.5" customHeight="1" x14ac:dyDescent="0.35"/>
    <row r="350" s="41" customFormat="1" ht="13.5" customHeight="1" x14ac:dyDescent="0.35"/>
    <row r="351" s="41" customFormat="1" ht="13.5" customHeight="1" x14ac:dyDescent="0.35"/>
    <row r="352" s="41" customFormat="1" ht="13.5" customHeight="1" x14ac:dyDescent="0.35"/>
    <row r="353" s="41" customFormat="1" ht="13.5" customHeight="1" x14ac:dyDescent="0.35"/>
    <row r="354" s="41" customFormat="1" ht="13.5" customHeight="1" x14ac:dyDescent="0.35"/>
    <row r="355" s="41" customFormat="1" ht="13.5" customHeight="1" x14ac:dyDescent="0.35"/>
    <row r="356" s="41" customFormat="1" ht="13.5" customHeight="1" x14ac:dyDescent="0.35"/>
    <row r="357" s="41" customFormat="1" ht="13.5" customHeight="1" x14ac:dyDescent="0.35"/>
    <row r="358" s="41" customFormat="1" ht="13.5" customHeight="1" x14ac:dyDescent="0.35"/>
    <row r="359" s="41" customFormat="1" ht="13.5" customHeight="1" x14ac:dyDescent="0.35"/>
    <row r="360" s="41" customFormat="1" ht="13.5" customHeight="1" x14ac:dyDescent="0.35"/>
    <row r="361" s="41" customFormat="1" ht="13.5" customHeight="1" x14ac:dyDescent="0.35"/>
    <row r="362" s="41" customFormat="1" ht="13.5" customHeight="1" x14ac:dyDescent="0.35"/>
    <row r="363" s="41" customFormat="1" ht="13.5" customHeight="1" x14ac:dyDescent="0.35"/>
    <row r="364" s="41" customFormat="1" ht="13.5" customHeight="1" x14ac:dyDescent="0.35"/>
    <row r="365" s="41" customFormat="1" ht="13.5" customHeight="1" x14ac:dyDescent="0.35"/>
    <row r="366" s="41" customFormat="1" ht="13.5" customHeight="1" x14ac:dyDescent="0.35"/>
    <row r="367" s="41" customFormat="1" ht="13.5" customHeight="1" x14ac:dyDescent="0.35"/>
    <row r="368" s="41" customFormat="1" ht="13.5" customHeight="1" x14ac:dyDescent="0.35"/>
    <row r="369" s="41" customFormat="1" ht="13.5" customHeight="1" x14ac:dyDescent="0.35"/>
    <row r="370" s="41" customFormat="1" ht="13.5" customHeight="1" x14ac:dyDescent="0.35"/>
    <row r="371" s="41" customFormat="1" ht="13.5" customHeight="1" x14ac:dyDescent="0.35"/>
    <row r="372" s="41" customFormat="1" ht="13.5" customHeight="1" x14ac:dyDescent="0.35"/>
    <row r="373" s="41" customFormat="1" ht="13.5" customHeight="1" x14ac:dyDescent="0.35"/>
    <row r="374" s="41" customFormat="1" ht="13.5" customHeight="1" x14ac:dyDescent="0.35"/>
    <row r="375" s="41" customFormat="1" ht="13.5" customHeight="1" x14ac:dyDescent="0.35"/>
    <row r="376" s="41" customFormat="1" ht="13.5" customHeight="1" x14ac:dyDescent="0.35"/>
    <row r="377" s="41" customFormat="1" ht="13.5" customHeight="1" x14ac:dyDescent="0.35"/>
    <row r="378" s="41" customFormat="1" ht="13.5" customHeight="1" x14ac:dyDescent="0.35"/>
    <row r="379" s="41" customFormat="1" ht="13.5" customHeight="1" x14ac:dyDescent="0.35"/>
    <row r="380" s="41" customFormat="1" ht="13.5" customHeight="1" x14ac:dyDescent="0.35"/>
    <row r="381" s="41" customFormat="1" ht="13.5" customHeight="1" x14ac:dyDescent="0.35"/>
    <row r="382" s="41" customFormat="1" ht="13.5" customHeight="1" x14ac:dyDescent="0.35"/>
    <row r="383" s="41" customFormat="1" ht="13.5" customHeight="1" x14ac:dyDescent="0.35"/>
    <row r="384" s="41" customFormat="1" ht="13.5" customHeight="1" x14ac:dyDescent="0.35"/>
    <row r="385" s="41" customFormat="1" ht="13.5" customHeight="1" x14ac:dyDescent="0.35"/>
    <row r="386" s="41" customFormat="1" ht="13.5" customHeight="1" x14ac:dyDescent="0.35"/>
    <row r="387" s="41" customFormat="1" ht="13.5" customHeight="1" x14ac:dyDescent="0.35"/>
    <row r="388" s="41" customFormat="1" ht="13.5" customHeight="1" x14ac:dyDescent="0.35"/>
    <row r="389" s="41" customFormat="1" ht="13.5" customHeight="1" x14ac:dyDescent="0.35"/>
    <row r="390" s="41" customFormat="1" ht="13.5" customHeight="1" x14ac:dyDescent="0.35"/>
    <row r="391" s="41" customFormat="1" ht="13.5" customHeight="1" x14ac:dyDescent="0.35"/>
    <row r="392" s="41" customFormat="1" ht="13.5" customHeight="1" x14ac:dyDescent="0.35"/>
    <row r="393" s="41" customFormat="1" ht="13.5" customHeight="1" x14ac:dyDescent="0.35"/>
    <row r="394" s="41" customFormat="1" ht="13.5" customHeight="1" x14ac:dyDescent="0.35"/>
    <row r="395" s="41" customFormat="1" ht="13.5" customHeight="1" x14ac:dyDescent="0.35"/>
    <row r="396" s="41" customFormat="1" ht="13.5" customHeight="1" x14ac:dyDescent="0.35"/>
    <row r="397" s="41" customFormat="1" ht="13.5" customHeight="1" x14ac:dyDescent="0.35"/>
    <row r="398" s="41" customFormat="1" ht="13.5" customHeight="1" x14ac:dyDescent="0.35"/>
    <row r="399" s="41" customFormat="1" ht="13.5" customHeight="1" x14ac:dyDescent="0.35"/>
    <row r="400" s="41" customFormat="1" ht="13.5" customHeight="1" x14ac:dyDescent="0.35"/>
    <row r="401" s="41" customFormat="1" ht="13.5" customHeight="1" x14ac:dyDescent="0.35"/>
    <row r="402" s="41" customFormat="1" ht="13.5" customHeight="1" x14ac:dyDescent="0.35"/>
    <row r="403" s="41" customFormat="1" ht="13.5" customHeight="1" x14ac:dyDescent="0.35"/>
    <row r="404" s="41" customFormat="1" ht="13.5" customHeight="1" x14ac:dyDescent="0.35"/>
    <row r="405" s="41" customFormat="1" ht="13.5" customHeight="1" x14ac:dyDescent="0.35"/>
    <row r="406" s="41" customFormat="1" ht="13.5" customHeight="1" x14ac:dyDescent="0.35"/>
    <row r="407" s="41" customFormat="1" ht="13.5" customHeight="1" x14ac:dyDescent="0.35"/>
    <row r="408" s="41" customFormat="1" ht="13.5" customHeight="1" x14ac:dyDescent="0.35"/>
    <row r="409" s="41" customFormat="1" ht="13.5" customHeight="1" x14ac:dyDescent="0.35"/>
    <row r="410" s="41" customFormat="1" ht="13.5" customHeight="1" x14ac:dyDescent="0.35"/>
    <row r="411" s="41" customFormat="1" ht="13.5" customHeight="1" x14ac:dyDescent="0.35"/>
    <row r="412" s="41" customFormat="1" ht="13.5" customHeight="1" x14ac:dyDescent="0.35"/>
    <row r="413" s="41" customFormat="1" ht="13.5" customHeight="1" x14ac:dyDescent="0.35"/>
    <row r="414" s="41" customFormat="1" ht="13.5" customHeight="1" x14ac:dyDescent="0.35"/>
    <row r="415" s="41" customFormat="1" ht="13.5" customHeight="1" x14ac:dyDescent="0.35"/>
    <row r="416" s="41" customFormat="1" ht="13.5" customHeight="1" x14ac:dyDescent="0.35"/>
    <row r="417" s="41" customFormat="1" ht="13.5" customHeight="1" x14ac:dyDescent="0.35"/>
    <row r="418" s="41" customFormat="1" ht="13.5" customHeight="1" x14ac:dyDescent="0.35"/>
    <row r="419" s="41" customFormat="1" ht="13.5" customHeight="1" x14ac:dyDescent="0.35"/>
    <row r="420" s="41" customFormat="1" ht="13.5" customHeight="1" x14ac:dyDescent="0.35"/>
    <row r="421" s="41" customFormat="1" ht="13.5" customHeight="1" x14ac:dyDescent="0.35"/>
    <row r="422" s="41" customFormat="1" ht="13.5" customHeight="1" x14ac:dyDescent="0.35"/>
    <row r="423" s="41" customFormat="1" ht="13.5" customHeight="1" x14ac:dyDescent="0.35"/>
    <row r="424" s="41" customFormat="1" ht="13.5" customHeight="1" x14ac:dyDescent="0.35"/>
    <row r="425" s="41" customFormat="1" ht="13.5" customHeight="1" x14ac:dyDescent="0.35"/>
    <row r="426" s="41" customFormat="1" ht="13.5" customHeight="1" x14ac:dyDescent="0.35"/>
    <row r="427" s="41" customFormat="1" ht="13.5" customHeight="1" x14ac:dyDescent="0.35"/>
    <row r="428" s="41" customFormat="1" ht="13.5" customHeight="1" x14ac:dyDescent="0.35"/>
    <row r="429" s="41" customFormat="1" ht="13.5" customHeight="1" x14ac:dyDescent="0.35"/>
    <row r="430" s="41" customFormat="1" ht="13.5" customHeight="1" x14ac:dyDescent="0.35"/>
    <row r="431" s="41" customFormat="1" ht="13.5" customHeight="1" x14ac:dyDescent="0.35"/>
    <row r="432" s="41" customFormat="1" ht="13.5" customHeight="1" x14ac:dyDescent="0.35"/>
    <row r="433" s="41" customFormat="1" ht="13.5" customHeight="1" x14ac:dyDescent="0.35"/>
    <row r="434" s="41" customFormat="1" ht="13.5" customHeight="1" x14ac:dyDescent="0.35"/>
    <row r="435" s="41" customFormat="1" ht="13.5" customHeight="1" x14ac:dyDescent="0.35"/>
    <row r="436" s="41" customFormat="1" ht="13.5" customHeight="1" x14ac:dyDescent="0.35"/>
    <row r="437" s="41" customFormat="1" ht="13.5" customHeight="1" x14ac:dyDescent="0.35"/>
    <row r="438" s="41" customFormat="1" ht="13.5" customHeight="1" x14ac:dyDescent="0.35"/>
    <row r="439" s="41" customFormat="1" ht="13.5" customHeight="1" x14ac:dyDescent="0.35"/>
    <row r="440" s="41" customFormat="1" ht="13.5" customHeight="1" x14ac:dyDescent="0.35"/>
    <row r="441" s="41" customFormat="1" ht="13.5" customHeight="1" x14ac:dyDescent="0.35"/>
    <row r="442" s="41" customFormat="1" ht="13.5" customHeight="1" x14ac:dyDescent="0.35"/>
    <row r="443" s="41" customFormat="1" ht="13.5" customHeight="1" x14ac:dyDescent="0.35"/>
    <row r="444" s="41" customFormat="1" ht="13.5" customHeight="1" x14ac:dyDescent="0.35"/>
    <row r="445" s="41" customFormat="1" ht="13.5" customHeight="1" x14ac:dyDescent="0.35"/>
    <row r="446" s="41" customFormat="1" ht="13.5" customHeight="1" x14ac:dyDescent="0.35"/>
    <row r="447" s="41" customFormat="1" ht="13.5" customHeight="1" x14ac:dyDescent="0.35"/>
    <row r="448" s="41" customFormat="1" ht="13.5" customHeight="1" x14ac:dyDescent="0.35"/>
    <row r="449" s="41" customFormat="1" ht="13.5" customHeight="1" x14ac:dyDescent="0.35"/>
    <row r="450" s="41" customFormat="1" ht="13.5" customHeight="1" x14ac:dyDescent="0.35"/>
    <row r="451" s="41" customFormat="1" ht="13.5" customHeight="1" x14ac:dyDescent="0.35"/>
    <row r="452" s="41" customFormat="1" ht="13.5" customHeight="1" x14ac:dyDescent="0.35"/>
    <row r="453" s="41" customFormat="1" ht="13.5" customHeight="1" x14ac:dyDescent="0.35"/>
    <row r="454" s="41" customFormat="1" ht="13.5" customHeight="1" x14ac:dyDescent="0.35"/>
    <row r="455" s="41" customFormat="1" ht="13.5" customHeight="1" x14ac:dyDescent="0.35"/>
    <row r="456" s="41" customFormat="1" ht="13.5" customHeight="1" x14ac:dyDescent="0.35"/>
    <row r="457" s="41" customFormat="1" ht="13.5" customHeight="1" x14ac:dyDescent="0.35"/>
    <row r="458" s="41" customFormat="1" ht="13.5" customHeight="1" x14ac:dyDescent="0.35"/>
    <row r="459" s="41" customFormat="1" ht="13.5" customHeight="1" x14ac:dyDescent="0.35"/>
    <row r="460" s="41" customFormat="1" ht="13.5" customHeight="1" x14ac:dyDescent="0.35"/>
    <row r="461" s="41" customFormat="1" ht="13.5" customHeight="1" x14ac:dyDescent="0.35"/>
    <row r="462" s="41" customFormat="1" ht="13.5" customHeight="1" x14ac:dyDescent="0.35"/>
    <row r="463" s="41" customFormat="1" ht="13.5" customHeight="1" x14ac:dyDescent="0.35"/>
    <row r="464" s="41" customFormat="1" ht="13.5" customHeight="1" x14ac:dyDescent="0.35"/>
    <row r="465" s="41" customFormat="1" ht="13.5" customHeight="1" x14ac:dyDescent="0.35"/>
    <row r="466" s="41" customFormat="1" ht="13.5" customHeight="1" x14ac:dyDescent="0.35"/>
    <row r="467" s="41" customFormat="1" ht="13.5" customHeight="1" x14ac:dyDescent="0.35"/>
    <row r="468" s="41" customFormat="1" ht="13.5" customHeight="1" x14ac:dyDescent="0.35"/>
    <row r="469" s="41" customFormat="1" ht="13.5" customHeight="1" x14ac:dyDescent="0.35"/>
    <row r="470" s="41" customFormat="1" ht="13.5" customHeight="1" x14ac:dyDescent="0.35"/>
    <row r="471" s="41" customFormat="1" ht="13.5" customHeight="1" x14ac:dyDescent="0.35"/>
    <row r="472" s="41" customFormat="1" ht="13.5" customHeight="1" x14ac:dyDescent="0.35"/>
    <row r="473" s="41" customFormat="1" ht="13.5" customHeight="1" x14ac:dyDescent="0.35"/>
    <row r="474" s="41" customFormat="1" ht="13.5" customHeight="1" x14ac:dyDescent="0.35"/>
    <row r="475" s="41" customFormat="1" ht="13.5" customHeight="1" x14ac:dyDescent="0.35"/>
    <row r="476" s="41" customFormat="1" ht="13.5" customHeight="1" x14ac:dyDescent="0.35"/>
    <row r="477" s="41" customFormat="1" ht="13.5" customHeight="1" x14ac:dyDescent="0.35"/>
    <row r="478" s="41" customFormat="1" ht="13.5" customHeight="1" x14ac:dyDescent="0.35"/>
    <row r="479" s="41" customFormat="1" ht="13.5" customHeight="1" x14ac:dyDescent="0.35"/>
    <row r="480" s="41" customFormat="1" ht="13.5" customHeight="1" x14ac:dyDescent="0.35"/>
    <row r="481" s="41" customFormat="1" ht="13.5" customHeight="1" x14ac:dyDescent="0.35"/>
    <row r="482" s="41" customFormat="1" ht="13.5" customHeight="1" x14ac:dyDescent="0.35"/>
    <row r="483" s="41" customFormat="1" ht="13.5" customHeight="1" x14ac:dyDescent="0.35"/>
    <row r="484" s="41" customFormat="1" ht="13.5" customHeight="1" x14ac:dyDescent="0.35"/>
    <row r="485" s="41" customFormat="1" ht="13.5" customHeight="1" x14ac:dyDescent="0.35"/>
    <row r="486" s="41" customFormat="1" ht="13.5" customHeight="1" x14ac:dyDescent="0.35"/>
    <row r="487" s="41" customFormat="1" ht="13.5" customHeight="1" x14ac:dyDescent="0.35"/>
    <row r="488" s="41" customFormat="1" ht="13.5" customHeight="1" x14ac:dyDescent="0.35"/>
    <row r="489" s="41" customFormat="1" ht="13.5" customHeight="1" x14ac:dyDescent="0.35"/>
    <row r="490" s="41" customFormat="1" ht="13.5" customHeight="1" x14ac:dyDescent="0.35"/>
    <row r="491" s="41" customFormat="1" ht="13.5" customHeight="1" x14ac:dyDescent="0.35"/>
    <row r="492" s="41" customFormat="1" ht="13.5" customHeight="1" x14ac:dyDescent="0.35"/>
    <row r="493" s="41" customFormat="1" ht="13.5" customHeight="1" x14ac:dyDescent="0.35"/>
    <row r="494" s="41" customFormat="1" ht="13.5" customHeight="1" x14ac:dyDescent="0.35"/>
    <row r="495" s="41" customFormat="1" ht="13.5" customHeight="1" x14ac:dyDescent="0.35"/>
    <row r="496" s="41" customFormat="1" ht="13.5" customHeight="1" x14ac:dyDescent="0.35"/>
    <row r="497" s="41" customFormat="1" ht="13.5" customHeight="1" x14ac:dyDescent="0.35"/>
    <row r="498" s="41" customFormat="1" ht="13.5" customHeight="1" x14ac:dyDescent="0.35"/>
    <row r="499" s="41" customFormat="1" ht="13.5" customHeight="1" x14ac:dyDescent="0.35"/>
    <row r="500" s="41" customFormat="1" ht="13.5" customHeight="1" x14ac:dyDescent="0.35"/>
    <row r="501" s="41" customFormat="1" ht="13.5" customHeight="1" x14ac:dyDescent="0.35"/>
    <row r="502" s="41" customFormat="1" ht="13.5" customHeight="1" x14ac:dyDescent="0.35"/>
    <row r="503" s="41" customFormat="1" ht="13.5" customHeight="1" x14ac:dyDescent="0.35"/>
    <row r="504" s="41" customFormat="1" ht="13.5" customHeight="1" x14ac:dyDescent="0.35"/>
    <row r="505" s="41" customFormat="1" ht="13.5" customHeight="1" x14ac:dyDescent="0.35"/>
    <row r="506" s="41" customFormat="1" ht="13.5" customHeight="1" x14ac:dyDescent="0.35"/>
    <row r="507" s="41" customFormat="1" ht="13.5" customHeight="1" x14ac:dyDescent="0.35"/>
    <row r="508" s="41" customFormat="1" ht="13.5" customHeight="1" x14ac:dyDescent="0.35"/>
    <row r="509" s="41" customFormat="1" ht="13.5" customHeight="1" x14ac:dyDescent="0.35"/>
    <row r="510" s="41" customFormat="1" ht="13.5" customHeight="1" x14ac:dyDescent="0.35"/>
    <row r="511" s="41" customFormat="1" ht="13.5" customHeight="1" x14ac:dyDescent="0.35"/>
    <row r="512" s="41" customFormat="1" ht="13.5" customHeight="1" x14ac:dyDescent="0.35"/>
    <row r="513" s="41" customFormat="1" ht="13.5" customHeight="1" x14ac:dyDescent="0.35"/>
    <row r="514" s="41" customFormat="1" ht="13.5" customHeight="1" x14ac:dyDescent="0.35"/>
    <row r="515" s="41" customFormat="1" ht="13.5" customHeight="1" x14ac:dyDescent="0.35"/>
    <row r="516" s="41" customFormat="1" ht="13.5" customHeight="1" x14ac:dyDescent="0.35"/>
    <row r="517" s="41" customFormat="1" ht="13.5" customHeight="1" x14ac:dyDescent="0.35"/>
    <row r="518" s="41" customFormat="1" ht="13.5" customHeight="1" x14ac:dyDescent="0.35"/>
    <row r="519" s="41" customFormat="1" ht="13.5" customHeight="1" x14ac:dyDescent="0.35"/>
    <row r="520" s="41" customFormat="1" ht="13.5" customHeight="1" x14ac:dyDescent="0.35"/>
    <row r="521" s="41" customFormat="1" ht="13.5" customHeight="1" x14ac:dyDescent="0.35"/>
    <row r="522" s="41" customFormat="1" ht="13.5" customHeight="1" x14ac:dyDescent="0.35"/>
    <row r="523" s="41" customFormat="1" ht="13.5" customHeight="1" x14ac:dyDescent="0.35"/>
    <row r="524" s="41" customFormat="1" ht="13.5" customHeight="1" x14ac:dyDescent="0.35"/>
    <row r="525" s="41" customFormat="1" ht="13.5" customHeight="1" x14ac:dyDescent="0.35"/>
    <row r="526" s="41" customFormat="1" ht="13.5" customHeight="1" x14ac:dyDescent="0.35"/>
    <row r="527" s="41" customFormat="1" ht="13.5" customHeight="1" x14ac:dyDescent="0.35"/>
    <row r="528" s="41" customFormat="1" ht="13.5" customHeight="1" x14ac:dyDescent="0.35"/>
    <row r="529" s="41" customFormat="1" ht="13.5" customHeight="1" x14ac:dyDescent="0.35"/>
    <row r="530" s="41" customFormat="1" ht="13.5" customHeight="1" x14ac:dyDescent="0.35"/>
    <row r="531" s="41" customFormat="1" ht="13.5" customHeight="1" x14ac:dyDescent="0.35"/>
    <row r="532" s="41" customFormat="1" ht="13.5" customHeight="1" x14ac:dyDescent="0.35"/>
    <row r="533" s="41" customFormat="1" ht="13.5" customHeight="1" x14ac:dyDescent="0.35"/>
    <row r="534" s="41" customFormat="1" ht="13.5" customHeight="1" x14ac:dyDescent="0.35"/>
    <row r="535" s="41" customFormat="1" ht="13.5" customHeight="1" x14ac:dyDescent="0.35"/>
    <row r="536" s="41" customFormat="1" ht="13.5" customHeight="1" x14ac:dyDescent="0.35"/>
    <row r="537" s="41" customFormat="1" ht="13.5" customHeight="1" x14ac:dyDescent="0.35"/>
    <row r="538" s="41" customFormat="1" ht="13.5" customHeight="1" x14ac:dyDescent="0.35"/>
    <row r="539" s="41" customFormat="1" ht="13.5" customHeight="1" x14ac:dyDescent="0.35"/>
    <row r="540" s="41" customFormat="1" ht="13.5" customHeight="1" x14ac:dyDescent="0.35"/>
    <row r="541" s="41" customFormat="1" ht="13.5" customHeight="1" x14ac:dyDescent="0.35"/>
    <row r="542" s="41" customFormat="1" ht="13.5" customHeight="1" x14ac:dyDescent="0.35"/>
    <row r="543" s="41" customFormat="1" ht="13.5" customHeight="1" x14ac:dyDescent="0.35"/>
    <row r="544" s="41" customFormat="1" ht="13.5" customHeight="1" x14ac:dyDescent="0.35"/>
    <row r="545" s="41" customFormat="1" ht="13.5" customHeight="1" x14ac:dyDescent="0.35"/>
    <row r="546" s="41" customFormat="1" ht="13.5" customHeight="1" x14ac:dyDescent="0.35"/>
    <row r="547" s="41" customFormat="1" ht="13.5" customHeight="1" x14ac:dyDescent="0.35"/>
    <row r="548" s="41" customFormat="1" ht="13.5" customHeight="1" x14ac:dyDescent="0.35"/>
    <row r="549" s="41" customFormat="1" ht="13.5" customHeight="1" x14ac:dyDescent="0.35"/>
    <row r="550" s="41" customFormat="1" ht="13.5" customHeight="1" x14ac:dyDescent="0.35"/>
    <row r="551" s="41" customFormat="1" ht="13.5" customHeight="1" x14ac:dyDescent="0.35"/>
    <row r="552" s="41" customFormat="1" ht="13.5" customHeight="1" x14ac:dyDescent="0.35"/>
    <row r="553" s="41" customFormat="1" ht="13.5" customHeight="1" x14ac:dyDescent="0.35"/>
    <row r="554" s="41" customFormat="1" ht="13.5" customHeight="1" x14ac:dyDescent="0.35"/>
    <row r="555" s="41" customFormat="1" ht="13.5" customHeight="1" x14ac:dyDescent="0.35"/>
    <row r="556" s="41" customFormat="1" ht="13.5" customHeight="1" x14ac:dyDescent="0.35"/>
    <row r="557" s="41" customFormat="1" ht="13.5" customHeight="1" x14ac:dyDescent="0.35"/>
    <row r="558" s="41" customFormat="1" ht="13.5" customHeight="1" x14ac:dyDescent="0.35"/>
    <row r="559" s="41" customFormat="1" ht="13.5" customHeight="1" x14ac:dyDescent="0.35"/>
    <row r="560" s="41" customFormat="1" ht="13.5" customHeight="1" x14ac:dyDescent="0.35"/>
    <row r="561" s="41" customFormat="1" ht="13.5" customHeight="1" x14ac:dyDescent="0.35"/>
    <row r="562" s="41" customFormat="1" ht="13.5" customHeight="1" x14ac:dyDescent="0.35"/>
    <row r="563" s="41" customFormat="1" ht="13.5" customHeight="1" x14ac:dyDescent="0.35"/>
    <row r="564" s="41" customFormat="1" ht="13.5" customHeight="1" x14ac:dyDescent="0.35"/>
    <row r="565" s="41" customFormat="1" ht="13.5" customHeight="1" x14ac:dyDescent="0.35"/>
    <row r="566" s="41" customFormat="1" ht="13.5" customHeight="1" x14ac:dyDescent="0.35"/>
    <row r="567" s="41" customFormat="1" ht="13.5" customHeight="1" x14ac:dyDescent="0.35"/>
    <row r="568" s="41" customFormat="1" ht="13.5" customHeight="1" x14ac:dyDescent="0.35"/>
    <row r="569" s="41" customFormat="1" ht="13.5" customHeight="1" x14ac:dyDescent="0.35"/>
    <row r="570" s="41" customFormat="1" ht="13.5" customHeight="1" x14ac:dyDescent="0.35"/>
    <row r="571" s="41" customFormat="1" ht="13.5" customHeight="1" x14ac:dyDescent="0.35"/>
    <row r="572" s="41" customFormat="1" ht="13.5" customHeight="1" x14ac:dyDescent="0.35"/>
    <row r="573" s="41" customFormat="1" ht="13.5" customHeight="1" x14ac:dyDescent="0.35"/>
    <row r="574" s="41" customFormat="1" ht="13.5" customHeight="1" x14ac:dyDescent="0.35"/>
    <row r="575" s="41" customFormat="1" ht="13.5" customHeight="1" x14ac:dyDescent="0.35"/>
    <row r="576" s="41" customFormat="1" ht="13.5" customHeight="1" x14ac:dyDescent="0.35"/>
    <row r="577" s="41" customFormat="1" ht="13.5" customHeight="1" x14ac:dyDescent="0.35"/>
    <row r="578" s="41" customFormat="1" ht="13.5" customHeight="1" x14ac:dyDescent="0.35"/>
    <row r="579" s="41" customFormat="1" ht="13.5" customHeight="1" x14ac:dyDescent="0.35"/>
    <row r="580" s="41" customFormat="1" ht="13.5" customHeight="1" x14ac:dyDescent="0.35"/>
    <row r="581" s="41" customFormat="1" ht="13.5" customHeight="1" x14ac:dyDescent="0.35"/>
    <row r="582" s="41" customFormat="1" ht="13.5" customHeight="1" x14ac:dyDescent="0.35"/>
    <row r="583" s="41" customFormat="1" ht="13.5" customHeight="1" x14ac:dyDescent="0.35"/>
    <row r="584" s="41" customFormat="1" ht="13.5" customHeight="1" x14ac:dyDescent="0.35"/>
    <row r="585" s="41" customFormat="1" ht="13.5" customHeight="1" x14ac:dyDescent="0.35"/>
    <row r="586" s="41" customFormat="1" ht="13.5" customHeight="1" x14ac:dyDescent="0.35"/>
    <row r="587" s="41" customFormat="1" ht="13.5" customHeight="1" x14ac:dyDescent="0.35"/>
    <row r="588" s="41" customFormat="1" ht="13.5" customHeight="1" x14ac:dyDescent="0.35"/>
    <row r="589" s="41" customFormat="1" ht="13.5" customHeight="1" x14ac:dyDescent="0.35"/>
    <row r="590" s="41" customFormat="1" ht="13.5" customHeight="1" x14ac:dyDescent="0.35"/>
    <row r="591" s="41" customFormat="1" ht="13.5" customHeight="1" x14ac:dyDescent="0.35"/>
    <row r="592" s="41" customFormat="1" ht="13.5" customHeight="1" x14ac:dyDescent="0.35"/>
    <row r="593" s="41" customFormat="1" ht="13.5" customHeight="1" x14ac:dyDescent="0.35"/>
    <row r="594" s="41" customFormat="1" ht="13.5" customHeight="1" x14ac:dyDescent="0.35"/>
    <row r="595" s="41" customFormat="1" ht="13.5" customHeight="1" x14ac:dyDescent="0.35"/>
    <row r="596" s="41" customFormat="1" ht="13.5" customHeight="1" x14ac:dyDescent="0.35"/>
    <row r="597" s="41" customFormat="1" ht="13.5" customHeight="1" x14ac:dyDescent="0.35"/>
    <row r="598" s="41" customFormat="1" ht="13.5" customHeight="1" x14ac:dyDescent="0.35"/>
    <row r="599" s="41" customFormat="1" ht="13.5" customHeight="1" x14ac:dyDescent="0.35"/>
    <row r="600" s="41" customFormat="1" ht="13.5" customHeight="1" x14ac:dyDescent="0.35"/>
    <row r="601" s="41" customFormat="1" ht="13.5" customHeight="1" x14ac:dyDescent="0.35"/>
    <row r="602" s="41" customFormat="1" ht="13.5" customHeight="1" x14ac:dyDescent="0.35"/>
    <row r="603" s="41" customFormat="1" ht="13.5" customHeight="1" x14ac:dyDescent="0.35"/>
    <row r="604" s="41" customFormat="1" ht="13.5" customHeight="1" x14ac:dyDescent="0.35"/>
    <row r="605" s="41" customFormat="1" ht="13.5" customHeight="1" x14ac:dyDescent="0.35"/>
    <row r="606" s="41" customFormat="1" ht="13.5" customHeight="1" x14ac:dyDescent="0.35"/>
    <row r="607" s="41" customFormat="1" ht="13.5" customHeight="1" x14ac:dyDescent="0.35"/>
    <row r="608" s="41" customFormat="1" ht="13.5" customHeight="1" x14ac:dyDescent="0.35"/>
    <row r="609" s="41" customFormat="1" ht="13.5" customHeight="1" x14ac:dyDescent="0.35"/>
    <row r="610" s="41" customFormat="1" ht="13.5" customHeight="1" x14ac:dyDescent="0.35"/>
    <row r="611" s="41" customFormat="1" ht="13.5" customHeight="1" x14ac:dyDescent="0.35"/>
    <row r="612" s="41" customFormat="1" ht="13.5" customHeight="1" x14ac:dyDescent="0.35"/>
    <row r="613" s="41" customFormat="1" ht="13.5" customHeight="1" x14ac:dyDescent="0.35"/>
    <row r="614" s="41" customFormat="1" ht="13.5" customHeight="1" x14ac:dyDescent="0.35"/>
    <row r="615" s="41" customFormat="1" ht="13.5" customHeight="1" x14ac:dyDescent="0.35"/>
    <row r="616" s="41" customFormat="1" ht="13.5" customHeight="1" x14ac:dyDescent="0.35"/>
    <row r="617" s="41" customFormat="1" ht="13.5" customHeight="1" x14ac:dyDescent="0.35"/>
    <row r="618" s="41" customFormat="1" ht="13.5" customHeight="1" x14ac:dyDescent="0.35"/>
    <row r="619" s="41" customFormat="1" ht="13.5" customHeight="1" x14ac:dyDescent="0.35"/>
    <row r="620" s="41" customFormat="1" ht="13.5" customHeight="1" x14ac:dyDescent="0.35"/>
    <row r="621" s="41" customFormat="1" ht="13.5" customHeight="1" x14ac:dyDescent="0.35"/>
    <row r="622" s="41" customFormat="1" ht="13.5" customHeight="1" x14ac:dyDescent="0.35"/>
    <row r="623" s="41" customFormat="1" ht="13.5" customHeight="1" x14ac:dyDescent="0.35"/>
    <row r="624" s="41" customFormat="1" ht="13.5" customHeight="1" x14ac:dyDescent="0.35"/>
    <row r="625" s="41" customFormat="1" ht="13.5" customHeight="1" x14ac:dyDescent="0.35"/>
    <row r="626" s="41" customFormat="1" ht="13.5" customHeight="1" x14ac:dyDescent="0.35"/>
    <row r="627" s="41" customFormat="1" ht="13.5" customHeight="1" x14ac:dyDescent="0.35"/>
    <row r="628" s="41" customFormat="1" ht="13.5" customHeight="1" x14ac:dyDescent="0.35"/>
    <row r="629" s="41" customFormat="1" ht="13.5" customHeight="1" x14ac:dyDescent="0.35"/>
    <row r="630" s="41" customFormat="1" ht="13.5" customHeight="1" x14ac:dyDescent="0.35"/>
    <row r="631" s="41" customFormat="1" ht="13.5" customHeight="1" x14ac:dyDescent="0.35"/>
    <row r="632" s="41" customFormat="1" ht="13.5" customHeight="1" x14ac:dyDescent="0.35"/>
    <row r="633" s="41" customFormat="1" ht="13.5" customHeight="1" x14ac:dyDescent="0.35"/>
    <row r="634" s="41" customFormat="1" ht="13.5" customHeight="1" x14ac:dyDescent="0.35"/>
    <row r="635" s="41" customFormat="1" ht="13.5" customHeight="1" x14ac:dyDescent="0.35"/>
    <row r="636" s="41" customFormat="1" ht="13.5" customHeight="1" x14ac:dyDescent="0.35"/>
    <row r="637" s="41" customFormat="1" ht="13.5" customHeight="1" x14ac:dyDescent="0.35"/>
    <row r="638" s="41" customFormat="1" ht="13.5" customHeight="1" x14ac:dyDescent="0.35"/>
    <row r="639" s="41" customFormat="1" ht="13.5" customHeight="1" x14ac:dyDescent="0.35"/>
    <row r="640" s="41" customFormat="1" ht="13.5" customHeight="1" x14ac:dyDescent="0.35"/>
    <row r="641" s="41" customFormat="1" ht="13.5" customHeight="1" x14ac:dyDescent="0.35"/>
    <row r="642" s="41" customFormat="1" ht="13.5" customHeight="1" x14ac:dyDescent="0.35"/>
    <row r="643" s="41" customFormat="1" ht="13.5" customHeight="1" x14ac:dyDescent="0.35"/>
    <row r="644" s="41" customFormat="1" ht="13.5" customHeight="1" x14ac:dyDescent="0.35"/>
    <row r="645" s="41" customFormat="1" ht="13.5" customHeight="1" x14ac:dyDescent="0.35"/>
    <row r="646" s="41" customFormat="1" ht="13.5" customHeight="1" x14ac:dyDescent="0.35"/>
    <row r="647" s="41" customFormat="1" ht="13.5" customHeight="1" x14ac:dyDescent="0.35"/>
    <row r="648" s="41" customFormat="1" ht="13.5" customHeight="1" x14ac:dyDescent="0.35"/>
    <row r="649" s="41" customFormat="1" ht="13.5" customHeight="1" x14ac:dyDescent="0.35"/>
    <row r="650" s="41" customFormat="1" ht="13.5" customHeight="1" x14ac:dyDescent="0.35"/>
    <row r="651" s="41" customFormat="1" ht="13.5" customHeight="1" x14ac:dyDescent="0.35"/>
    <row r="652" s="41" customFormat="1" ht="13.5" customHeight="1" x14ac:dyDescent="0.35"/>
    <row r="653" s="41" customFormat="1" ht="13.5" customHeight="1" x14ac:dyDescent="0.35"/>
    <row r="654" s="41" customFormat="1" ht="13.5" customHeight="1" x14ac:dyDescent="0.35"/>
    <row r="655" s="41" customFormat="1" ht="13.5" customHeight="1" x14ac:dyDescent="0.35"/>
    <row r="656" s="41" customFormat="1" ht="13.5" customHeight="1" x14ac:dyDescent="0.35"/>
    <row r="657" s="41" customFormat="1" ht="13.5" customHeight="1" x14ac:dyDescent="0.35"/>
    <row r="658" s="41" customFormat="1" ht="13.5" customHeight="1" x14ac:dyDescent="0.35"/>
    <row r="659" s="41" customFormat="1" ht="13.5" customHeight="1" x14ac:dyDescent="0.35"/>
    <row r="660" s="41" customFormat="1" ht="13.5" customHeight="1" x14ac:dyDescent="0.35"/>
    <row r="661" s="41" customFormat="1" ht="13.5" customHeight="1" x14ac:dyDescent="0.35"/>
    <row r="662" s="41" customFormat="1" ht="13.5" customHeight="1" x14ac:dyDescent="0.35"/>
    <row r="663" s="41" customFormat="1" ht="13.5" customHeight="1" x14ac:dyDescent="0.35"/>
    <row r="664" s="41" customFormat="1" ht="13.5" customHeight="1" x14ac:dyDescent="0.35"/>
    <row r="665" s="41" customFormat="1" ht="13.5" customHeight="1" x14ac:dyDescent="0.35"/>
    <row r="666" s="41" customFormat="1" ht="13.5" customHeight="1" x14ac:dyDescent="0.35"/>
    <row r="667" s="41" customFormat="1" ht="13.5" customHeight="1" x14ac:dyDescent="0.35"/>
    <row r="668" s="41" customFormat="1" ht="13.5" customHeight="1" x14ac:dyDescent="0.35"/>
    <row r="669" s="41" customFormat="1" ht="13.5" customHeight="1" x14ac:dyDescent="0.35"/>
    <row r="670" s="41" customFormat="1" ht="13.5" customHeight="1" x14ac:dyDescent="0.35"/>
    <row r="671" s="41" customFormat="1" ht="13.5" customHeight="1" x14ac:dyDescent="0.35"/>
    <row r="672" s="41" customFormat="1" ht="13.5" customHeight="1" x14ac:dyDescent="0.35"/>
    <row r="673" s="41" customFormat="1" ht="13.5" customHeight="1" x14ac:dyDescent="0.35"/>
    <row r="674" s="41" customFormat="1" ht="13.5" customHeight="1" x14ac:dyDescent="0.35"/>
    <row r="675" s="41" customFormat="1" ht="13.5" customHeight="1" x14ac:dyDescent="0.35"/>
    <row r="676" s="41" customFormat="1" ht="13.5" customHeight="1" x14ac:dyDescent="0.35"/>
    <row r="677" s="41" customFormat="1" ht="13.5" customHeight="1" x14ac:dyDescent="0.35"/>
    <row r="678" s="41" customFormat="1" ht="13.5" customHeight="1" x14ac:dyDescent="0.35"/>
    <row r="679" s="41" customFormat="1" ht="13.5" customHeight="1" x14ac:dyDescent="0.35"/>
    <row r="680" s="41" customFormat="1" ht="13.5" customHeight="1" x14ac:dyDescent="0.35"/>
    <row r="681" s="41" customFormat="1" ht="13.5" customHeight="1" x14ac:dyDescent="0.35"/>
    <row r="682" s="41" customFormat="1" ht="13.5" customHeight="1" x14ac:dyDescent="0.35"/>
    <row r="683" s="41" customFormat="1" ht="13.5" customHeight="1" x14ac:dyDescent="0.35"/>
    <row r="684" s="41" customFormat="1" ht="13.5" customHeight="1" x14ac:dyDescent="0.35"/>
    <row r="685" s="41" customFormat="1" ht="13.5" customHeight="1" x14ac:dyDescent="0.35"/>
    <row r="686" s="41" customFormat="1" ht="13.5" customHeight="1" x14ac:dyDescent="0.35"/>
    <row r="687" s="41" customFormat="1" ht="13.5" customHeight="1" x14ac:dyDescent="0.35"/>
    <row r="688" s="41" customFormat="1" ht="13.5" customHeight="1" x14ac:dyDescent="0.35"/>
    <row r="689" s="41" customFormat="1" ht="13.5" customHeight="1" x14ac:dyDescent="0.35"/>
    <row r="690" s="41" customFormat="1" ht="13.5" customHeight="1" x14ac:dyDescent="0.35"/>
    <row r="691" s="41" customFormat="1" ht="13.5" customHeight="1" x14ac:dyDescent="0.35"/>
    <row r="692" s="41" customFormat="1" ht="13.5" customHeight="1" x14ac:dyDescent="0.35"/>
    <row r="693" s="41" customFormat="1" ht="13.5" customHeight="1" x14ac:dyDescent="0.35"/>
    <row r="694" s="41" customFormat="1" ht="13.5" customHeight="1" x14ac:dyDescent="0.35"/>
    <row r="695" s="41" customFormat="1" ht="13.5" customHeight="1" x14ac:dyDescent="0.35"/>
    <row r="696" s="41" customFormat="1" ht="13.5" customHeight="1" x14ac:dyDescent="0.35"/>
    <row r="697" s="41" customFormat="1" ht="13.5" customHeight="1" x14ac:dyDescent="0.35"/>
    <row r="698" s="41" customFormat="1" ht="13.5" customHeight="1" x14ac:dyDescent="0.35"/>
    <row r="699" s="41" customFormat="1" ht="13.5" customHeight="1" x14ac:dyDescent="0.35"/>
    <row r="700" s="41" customFormat="1" ht="13.5" customHeight="1" x14ac:dyDescent="0.35"/>
    <row r="701" s="41" customFormat="1" ht="13.5" customHeight="1" x14ac:dyDescent="0.35"/>
    <row r="702" s="41" customFormat="1" ht="13.5" customHeight="1" x14ac:dyDescent="0.35"/>
    <row r="703" s="41" customFormat="1" ht="13.5" customHeight="1" x14ac:dyDescent="0.35"/>
    <row r="704" s="41" customFormat="1" ht="13.5" customHeight="1" x14ac:dyDescent="0.35"/>
    <row r="705" s="41" customFormat="1" ht="13.5" customHeight="1" x14ac:dyDescent="0.35"/>
    <row r="706" s="41" customFormat="1" ht="13.5" customHeight="1" x14ac:dyDescent="0.35"/>
    <row r="707" s="41" customFormat="1" ht="13.5" customHeight="1" x14ac:dyDescent="0.35"/>
    <row r="708" s="41" customFormat="1" ht="13.5" customHeight="1" x14ac:dyDescent="0.35"/>
    <row r="709" s="41" customFormat="1" ht="13.5" customHeight="1" x14ac:dyDescent="0.35"/>
    <row r="710" s="41" customFormat="1" ht="13.5" customHeight="1" x14ac:dyDescent="0.35"/>
    <row r="711" s="41" customFormat="1" ht="13.5" customHeight="1" x14ac:dyDescent="0.35"/>
    <row r="712" s="41" customFormat="1" ht="13.5" customHeight="1" x14ac:dyDescent="0.35"/>
    <row r="713" s="41" customFormat="1" ht="13.5" customHeight="1" x14ac:dyDescent="0.35"/>
    <row r="714" s="41" customFormat="1" ht="13.5" customHeight="1" x14ac:dyDescent="0.35"/>
    <row r="715" s="41" customFormat="1" ht="13.5" customHeight="1" x14ac:dyDescent="0.35"/>
    <row r="716" s="41" customFormat="1" ht="13.5" customHeight="1" x14ac:dyDescent="0.35"/>
    <row r="717" s="41" customFormat="1" ht="13.5" customHeight="1" x14ac:dyDescent="0.35"/>
    <row r="718" s="41" customFormat="1" ht="13.5" customHeight="1" x14ac:dyDescent="0.35"/>
    <row r="719" s="41" customFormat="1" ht="13.5" customHeight="1" x14ac:dyDescent="0.35"/>
    <row r="720" s="41" customFormat="1" ht="13.5" customHeight="1" x14ac:dyDescent="0.35"/>
    <row r="721" s="41" customFormat="1" ht="13.5" customHeight="1" x14ac:dyDescent="0.35"/>
    <row r="722" s="41" customFormat="1" ht="13.5" customHeight="1" x14ac:dyDescent="0.35"/>
    <row r="723" s="41" customFormat="1" ht="13.5" customHeight="1" x14ac:dyDescent="0.35"/>
    <row r="724" s="41" customFormat="1" ht="13.5" customHeight="1" x14ac:dyDescent="0.35"/>
    <row r="725" s="41" customFormat="1" ht="13.5" customHeight="1" x14ac:dyDescent="0.35"/>
    <row r="726" s="41" customFormat="1" ht="13.5" customHeight="1" x14ac:dyDescent="0.35"/>
    <row r="727" s="41" customFormat="1" ht="13.5" customHeight="1" x14ac:dyDescent="0.35"/>
    <row r="728" s="41" customFormat="1" ht="13.5" customHeight="1" x14ac:dyDescent="0.35"/>
    <row r="729" s="41" customFormat="1" ht="13.5" customHeight="1" x14ac:dyDescent="0.35"/>
    <row r="730" s="41" customFormat="1" ht="13.5" customHeight="1" x14ac:dyDescent="0.35"/>
    <row r="731" s="41" customFormat="1" ht="13.5" customHeight="1" x14ac:dyDescent="0.35"/>
    <row r="732" s="41" customFormat="1" ht="13.5" customHeight="1" x14ac:dyDescent="0.35"/>
    <row r="733" s="41" customFormat="1" ht="13.5" customHeight="1" x14ac:dyDescent="0.35"/>
    <row r="734" s="41" customFormat="1" ht="13.5" customHeight="1" x14ac:dyDescent="0.35"/>
    <row r="735" s="41" customFormat="1" ht="13.5" customHeight="1" x14ac:dyDescent="0.35"/>
    <row r="736" s="41" customFormat="1" ht="13.5" customHeight="1" x14ac:dyDescent="0.35"/>
    <row r="737" s="41" customFormat="1" ht="13.5" customHeight="1" x14ac:dyDescent="0.35"/>
    <row r="738" s="41" customFormat="1" ht="13.5" customHeight="1" x14ac:dyDescent="0.35"/>
    <row r="739" s="41" customFormat="1" ht="13.5" customHeight="1" x14ac:dyDescent="0.35"/>
    <row r="740" s="41" customFormat="1" ht="13.5" customHeight="1" x14ac:dyDescent="0.35"/>
    <row r="741" s="41" customFormat="1" ht="13.5" customHeight="1" x14ac:dyDescent="0.35"/>
    <row r="742" s="41" customFormat="1" ht="13.5" customHeight="1" x14ac:dyDescent="0.35"/>
    <row r="743" s="41" customFormat="1" ht="13.5" customHeight="1" x14ac:dyDescent="0.35"/>
    <row r="744" s="41" customFormat="1" ht="13.5" customHeight="1" x14ac:dyDescent="0.35"/>
    <row r="745" s="41" customFormat="1" ht="13.5" customHeight="1" x14ac:dyDescent="0.35"/>
    <row r="746" s="41" customFormat="1" ht="13.5" customHeight="1" x14ac:dyDescent="0.35"/>
    <row r="747" s="41" customFormat="1" ht="13.5" customHeight="1" x14ac:dyDescent="0.35"/>
    <row r="748" s="41" customFormat="1" ht="13.5" customHeight="1" x14ac:dyDescent="0.35"/>
    <row r="749" s="41" customFormat="1" ht="13.5" customHeight="1" x14ac:dyDescent="0.35"/>
    <row r="750" s="41" customFormat="1" ht="13.5" customHeight="1" x14ac:dyDescent="0.35"/>
    <row r="751" s="41" customFormat="1" ht="13.5" customHeight="1" x14ac:dyDescent="0.35"/>
    <row r="752" s="41" customFormat="1" ht="13.5" customHeight="1" x14ac:dyDescent="0.35"/>
    <row r="753" s="41" customFormat="1" ht="13.5" customHeight="1" x14ac:dyDescent="0.35"/>
    <row r="754" s="41" customFormat="1" ht="13.5" customHeight="1" x14ac:dyDescent="0.35"/>
    <row r="755" s="41" customFormat="1" ht="13.5" customHeight="1" x14ac:dyDescent="0.35"/>
    <row r="756" s="41" customFormat="1" ht="13.5" customHeight="1" x14ac:dyDescent="0.35"/>
    <row r="757" s="41" customFormat="1" ht="13.5" customHeight="1" x14ac:dyDescent="0.35"/>
    <row r="758" s="41" customFormat="1" ht="13.5" customHeight="1" x14ac:dyDescent="0.35"/>
    <row r="759" s="41" customFormat="1" ht="13.5" customHeight="1" x14ac:dyDescent="0.35"/>
    <row r="760" s="41" customFormat="1" ht="13.5" customHeight="1" x14ac:dyDescent="0.35"/>
    <row r="761" s="41" customFormat="1" ht="13.5" customHeight="1" x14ac:dyDescent="0.35"/>
    <row r="762" s="41" customFormat="1" ht="13.5" customHeight="1" x14ac:dyDescent="0.35"/>
    <row r="763" s="41" customFormat="1" ht="13.5" customHeight="1" x14ac:dyDescent="0.35"/>
    <row r="764" s="41" customFormat="1" ht="13.5" customHeight="1" x14ac:dyDescent="0.35"/>
    <row r="765" s="41" customFormat="1" ht="13.5" customHeight="1" x14ac:dyDescent="0.35"/>
    <row r="766" s="41" customFormat="1" ht="13.5" customHeight="1" x14ac:dyDescent="0.35"/>
    <row r="767" s="41" customFormat="1" ht="13.5" customHeight="1" x14ac:dyDescent="0.35"/>
    <row r="768" s="41" customFormat="1" ht="13.5" customHeight="1" x14ac:dyDescent="0.35"/>
    <row r="769" s="41" customFormat="1" ht="13.5" customHeight="1" x14ac:dyDescent="0.35"/>
    <row r="770" s="41" customFormat="1" ht="13.5" customHeight="1" x14ac:dyDescent="0.35"/>
    <row r="771" s="41" customFormat="1" ht="13.5" customHeight="1" x14ac:dyDescent="0.35"/>
    <row r="772" s="41" customFormat="1" ht="13.5" customHeight="1" x14ac:dyDescent="0.35"/>
    <row r="773" s="41" customFormat="1" ht="13.5" customHeight="1" x14ac:dyDescent="0.35"/>
    <row r="774" s="41" customFormat="1" ht="13.5" customHeight="1" x14ac:dyDescent="0.35"/>
    <row r="775" s="41" customFormat="1" ht="13.5" customHeight="1" x14ac:dyDescent="0.35"/>
    <row r="776" s="41" customFormat="1" ht="13.5" customHeight="1" x14ac:dyDescent="0.35"/>
    <row r="777" s="41" customFormat="1" ht="13.5" customHeight="1" x14ac:dyDescent="0.35"/>
    <row r="778" s="41" customFormat="1" ht="13.5" customHeight="1" x14ac:dyDescent="0.35"/>
    <row r="779" s="41" customFormat="1" ht="13.5" customHeight="1" x14ac:dyDescent="0.35"/>
    <row r="780" s="41" customFormat="1" ht="13.5" customHeight="1" x14ac:dyDescent="0.35"/>
    <row r="781" s="41" customFormat="1" ht="13.5" customHeight="1" x14ac:dyDescent="0.35"/>
    <row r="782" s="41" customFormat="1" ht="13.5" customHeight="1" x14ac:dyDescent="0.35"/>
    <row r="783" s="41" customFormat="1" ht="13.5" customHeight="1" x14ac:dyDescent="0.35"/>
    <row r="784" s="41" customFormat="1" ht="13.5" customHeight="1" x14ac:dyDescent="0.35"/>
    <row r="785" s="41" customFormat="1" ht="13.5" customHeight="1" x14ac:dyDescent="0.35"/>
    <row r="786" s="41" customFormat="1" ht="13.5" customHeight="1" x14ac:dyDescent="0.35"/>
    <row r="787" s="41" customFormat="1" ht="13.5" customHeight="1" x14ac:dyDescent="0.35"/>
    <row r="788" s="41" customFormat="1" ht="13.5" customHeight="1" x14ac:dyDescent="0.35"/>
    <row r="789" s="41" customFormat="1" ht="13.5" customHeight="1" x14ac:dyDescent="0.35"/>
    <row r="790" s="41" customFormat="1" ht="13.5" customHeight="1" x14ac:dyDescent="0.35"/>
    <row r="791" s="41" customFormat="1" ht="13.5" customHeight="1" x14ac:dyDescent="0.35"/>
    <row r="792" s="41" customFormat="1" ht="13.5" customHeight="1" x14ac:dyDescent="0.35"/>
    <row r="793" s="41" customFormat="1" ht="13.5" customHeight="1" x14ac:dyDescent="0.35"/>
    <row r="794" s="41" customFormat="1" ht="13.5" customHeight="1" x14ac:dyDescent="0.35"/>
    <row r="795" s="41" customFormat="1" ht="13.5" customHeight="1" x14ac:dyDescent="0.35"/>
    <row r="796" s="41" customFormat="1" ht="13.5" customHeight="1" x14ac:dyDescent="0.35"/>
    <row r="797" s="41" customFormat="1" ht="13.5" customHeight="1" x14ac:dyDescent="0.35"/>
    <row r="798" s="41" customFormat="1" ht="13.5" customHeight="1" x14ac:dyDescent="0.35"/>
    <row r="799" s="41" customFormat="1" ht="13.5" customHeight="1" x14ac:dyDescent="0.35"/>
    <row r="800" s="41" customFormat="1" ht="13.5" customHeight="1" x14ac:dyDescent="0.35"/>
    <row r="801" s="41" customFormat="1" ht="13.5" customHeight="1" x14ac:dyDescent="0.35"/>
    <row r="802" s="41" customFormat="1" ht="13.5" customHeight="1" x14ac:dyDescent="0.35"/>
    <row r="803" s="41" customFormat="1" ht="13.5" customHeight="1" x14ac:dyDescent="0.35"/>
    <row r="804" s="41" customFormat="1" ht="13.5" customHeight="1" x14ac:dyDescent="0.35"/>
    <row r="805" s="41" customFormat="1" ht="13.5" customHeight="1" x14ac:dyDescent="0.35"/>
    <row r="806" s="41" customFormat="1" ht="13.5" customHeight="1" x14ac:dyDescent="0.35"/>
    <row r="807" s="41" customFormat="1" ht="13.5" customHeight="1" x14ac:dyDescent="0.35"/>
    <row r="808" s="41" customFormat="1" ht="13.5" customHeight="1" x14ac:dyDescent="0.35"/>
    <row r="809" s="41" customFormat="1" ht="13.5" customHeight="1" x14ac:dyDescent="0.35"/>
    <row r="810" s="41" customFormat="1" ht="13.5" customHeight="1" x14ac:dyDescent="0.35"/>
    <row r="811" s="41" customFormat="1" ht="13.5" customHeight="1" x14ac:dyDescent="0.35"/>
    <row r="812" s="41" customFormat="1" ht="13.5" customHeight="1" x14ac:dyDescent="0.35"/>
    <row r="813" s="41" customFormat="1" ht="13.5" customHeight="1" x14ac:dyDescent="0.35"/>
    <row r="814" s="41" customFormat="1" ht="13.5" customHeight="1" x14ac:dyDescent="0.35"/>
    <row r="815" s="41" customFormat="1" ht="13.5" customHeight="1" x14ac:dyDescent="0.35"/>
    <row r="816" s="41" customFormat="1" ht="13.5" customHeight="1" x14ac:dyDescent="0.35"/>
    <row r="817" s="41" customFormat="1" ht="13.5" customHeight="1" x14ac:dyDescent="0.35"/>
    <row r="818" s="41" customFormat="1" ht="13.5" customHeight="1" x14ac:dyDescent="0.35"/>
    <row r="819" s="41" customFormat="1" ht="13.5" customHeight="1" x14ac:dyDescent="0.35"/>
    <row r="820" s="41" customFormat="1" ht="13.5" customHeight="1" x14ac:dyDescent="0.35"/>
    <row r="821" s="41" customFormat="1" ht="13.5" customHeight="1" x14ac:dyDescent="0.35"/>
    <row r="822" s="41" customFormat="1" ht="13.5" customHeight="1" x14ac:dyDescent="0.35"/>
    <row r="823" s="41" customFormat="1" ht="13.5" customHeight="1" x14ac:dyDescent="0.35"/>
    <row r="824" s="41" customFormat="1" ht="13.5" customHeight="1" x14ac:dyDescent="0.35"/>
    <row r="825" s="41" customFormat="1" ht="13.5" customHeight="1" x14ac:dyDescent="0.35"/>
    <row r="826" s="41" customFormat="1" ht="13.5" customHeight="1" x14ac:dyDescent="0.35"/>
    <row r="827" s="41" customFormat="1" ht="13.5" customHeight="1" x14ac:dyDescent="0.35"/>
    <row r="828" s="41" customFormat="1" ht="13.5" customHeight="1" x14ac:dyDescent="0.35"/>
    <row r="829" s="41" customFormat="1" ht="13.5" customHeight="1" x14ac:dyDescent="0.35"/>
    <row r="830" s="41" customFormat="1" ht="13.5" customHeight="1" x14ac:dyDescent="0.35"/>
    <row r="831" s="41" customFormat="1" ht="13.5" customHeight="1" x14ac:dyDescent="0.35"/>
    <row r="832" s="41" customFormat="1" ht="13.5" customHeight="1" x14ac:dyDescent="0.35"/>
    <row r="833" s="41" customFormat="1" ht="13.5" customHeight="1" x14ac:dyDescent="0.35"/>
    <row r="834" s="41" customFormat="1" ht="13.5" customHeight="1" x14ac:dyDescent="0.35"/>
    <row r="835" s="41" customFormat="1" ht="13.5" customHeight="1" x14ac:dyDescent="0.35"/>
    <row r="836" s="41" customFormat="1" ht="13.5" customHeight="1" x14ac:dyDescent="0.35"/>
    <row r="837" s="41" customFormat="1" ht="13.5" customHeight="1" x14ac:dyDescent="0.35"/>
    <row r="838" s="41" customFormat="1" ht="13.5" customHeight="1" x14ac:dyDescent="0.35"/>
    <row r="839" s="41" customFormat="1" ht="13.5" customHeight="1" x14ac:dyDescent="0.35"/>
    <row r="840" s="41" customFormat="1" ht="13.5" customHeight="1" x14ac:dyDescent="0.35"/>
    <row r="841" s="41" customFormat="1" ht="13.5" customHeight="1" x14ac:dyDescent="0.35"/>
    <row r="842" s="41" customFormat="1" ht="13.5" customHeight="1" x14ac:dyDescent="0.35"/>
    <row r="843" s="41" customFormat="1" ht="13.5" customHeight="1" x14ac:dyDescent="0.35"/>
    <row r="844" s="41" customFormat="1" ht="13.5" customHeight="1" x14ac:dyDescent="0.35"/>
    <row r="845" s="41" customFormat="1" ht="13.5" customHeight="1" x14ac:dyDescent="0.35"/>
    <row r="846" s="41" customFormat="1" ht="13.5" customHeight="1" x14ac:dyDescent="0.35"/>
    <row r="847" s="41" customFormat="1" ht="13.5" customHeight="1" x14ac:dyDescent="0.35"/>
    <row r="848" s="41" customFormat="1" ht="13.5" customHeight="1" x14ac:dyDescent="0.35"/>
    <row r="849" s="41" customFormat="1" ht="13.5" customHeight="1" x14ac:dyDescent="0.35"/>
    <row r="850" s="41" customFormat="1" ht="13.5" customHeight="1" x14ac:dyDescent="0.35"/>
    <row r="851" s="41" customFormat="1" ht="13.5" customHeight="1" x14ac:dyDescent="0.35"/>
    <row r="852" s="41" customFormat="1" ht="13.5" customHeight="1" x14ac:dyDescent="0.35"/>
    <row r="853" s="41" customFormat="1" ht="13.5" customHeight="1" x14ac:dyDescent="0.35"/>
    <row r="854" s="41" customFormat="1" ht="13.5" customHeight="1" x14ac:dyDescent="0.35"/>
    <row r="855" s="41" customFormat="1" ht="13.5" customHeight="1" x14ac:dyDescent="0.35"/>
    <row r="856" s="41" customFormat="1" ht="13.5" customHeight="1" x14ac:dyDescent="0.35"/>
    <row r="857" s="41" customFormat="1" ht="13.5" customHeight="1" x14ac:dyDescent="0.35"/>
    <row r="858" s="41" customFormat="1" ht="13.5" customHeight="1" x14ac:dyDescent="0.35"/>
    <row r="859" s="41" customFormat="1" ht="13.5" customHeight="1" x14ac:dyDescent="0.35"/>
    <row r="860" s="41" customFormat="1" ht="13.5" customHeight="1" x14ac:dyDescent="0.35"/>
    <row r="861" s="41" customFormat="1" ht="13.5" customHeight="1" x14ac:dyDescent="0.35"/>
    <row r="862" s="41" customFormat="1" ht="13.5" customHeight="1" x14ac:dyDescent="0.35"/>
    <row r="863" s="41" customFormat="1" ht="13.5" customHeight="1" x14ac:dyDescent="0.35"/>
    <row r="864" s="41" customFormat="1" ht="13.5" customHeight="1" x14ac:dyDescent="0.35"/>
    <row r="865" s="41" customFormat="1" ht="13.5" customHeight="1" x14ac:dyDescent="0.35"/>
    <row r="866" s="41" customFormat="1" ht="13.5" customHeight="1" x14ac:dyDescent="0.35"/>
    <row r="867" s="41" customFormat="1" ht="13.5" customHeight="1" x14ac:dyDescent="0.35"/>
    <row r="868" s="41" customFormat="1" ht="13.5" customHeight="1" x14ac:dyDescent="0.35"/>
    <row r="869" s="41" customFormat="1" ht="13.5" customHeight="1" x14ac:dyDescent="0.35"/>
    <row r="870" s="41" customFormat="1" ht="13.5" customHeight="1" x14ac:dyDescent="0.35"/>
    <row r="871" s="41" customFormat="1" ht="13.5" customHeight="1" x14ac:dyDescent="0.35"/>
    <row r="872" s="41" customFormat="1" ht="13.5" customHeight="1" x14ac:dyDescent="0.35"/>
    <row r="873" s="41" customFormat="1" ht="13.5" customHeight="1" x14ac:dyDescent="0.35"/>
    <row r="874" s="41" customFormat="1" ht="13.5" customHeight="1" x14ac:dyDescent="0.35"/>
    <row r="875" s="41" customFormat="1" ht="13.5" customHeight="1" x14ac:dyDescent="0.35"/>
    <row r="876" s="41" customFormat="1" ht="13.5" customHeight="1" x14ac:dyDescent="0.35"/>
    <row r="877" s="41" customFormat="1" ht="13.5" customHeight="1" x14ac:dyDescent="0.35"/>
    <row r="878" s="41" customFormat="1" ht="13.5" customHeight="1" x14ac:dyDescent="0.35"/>
    <row r="879" s="41" customFormat="1" ht="13.5" customHeight="1" x14ac:dyDescent="0.35"/>
    <row r="880" s="41" customFormat="1" ht="13.5" customHeight="1" x14ac:dyDescent="0.35"/>
    <row r="881" s="41" customFormat="1" ht="13.5" customHeight="1" x14ac:dyDescent="0.35"/>
    <row r="882" s="41" customFormat="1" ht="13.5" customHeight="1" x14ac:dyDescent="0.35"/>
    <row r="883" s="41" customFormat="1" ht="13.5" customHeight="1" x14ac:dyDescent="0.35"/>
    <row r="884" s="41" customFormat="1" ht="13.5" customHeight="1" x14ac:dyDescent="0.35"/>
    <row r="885" s="41" customFormat="1" ht="13.5" customHeight="1" x14ac:dyDescent="0.35"/>
    <row r="886" s="41" customFormat="1" ht="13.5" customHeight="1" x14ac:dyDescent="0.35"/>
    <row r="887" s="41" customFormat="1" ht="13.5" customHeight="1" x14ac:dyDescent="0.35"/>
    <row r="888" s="41" customFormat="1" ht="13.5" customHeight="1" x14ac:dyDescent="0.35"/>
    <row r="889" s="41" customFormat="1" ht="13.5" customHeight="1" x14ac:dyDescent="0.35"/>
    <row r="890" s="41" customFormat="1" ht="13.5" customHeight="1" x14ac:dyDescent="0.35"/>
    <row r="891" s="41" customFormat="1" ht="13.5" customHeight="1" x14ac:dyDescent="0.35"/>
    <row r="892" s="41" customFormat="1" ht="13.5" customHeight="1" x14ac:dyDescent="0.35"/>
    <row r="893" s="41" customFormat="1" ht="13.5" customHeight="1" x14ac:dyDescent="0.35"/>
    <row r="894" s="41" customFormat="1" ht="13.5" customHeight="1" x14ac:dyDescent="0.35"/>
    <row r="895" s="41" customFormat="1" ht="13.5" customHeight="1" x14ac:dyDescent="0.35"/>
    <row r="896" s="41" customFormat="1" ht="13.5" customHeight="1" x14ac:dyDescent="0.35"/>
    <row r="897" s="41" customFormat="1" ht="13.5" customHeight="1" x14ac:dyDescent="0.35"/>
    <row r="898" s="41" customFormat="1" ht="13.5" customHeight="1" x14ac:dyDescent="0.35"/>
    <row r="899" s="41" customFormat="1" ht="13.5" customHeight="1" x14ac:dyDescent="0.35"/>
    <row r="900" s="41" customFormat="1" ht="13.5" customHeight="1" x14ac:dyDescent="0.35"/>
    <row r="901" s="41" customFormat="1" ht="13.5" customHeight="1" x14ac:dyDescent="0.35"/>
    <row r="902" s="41" customFormat="1" ht="13.5" customHeight="1" x14ac:dyDescent="0.35"/>
    <row r="903" s="41" customFormat="1" ht="13.5" customHeight="1" x14ac:dyDescent="0.35"/>
    <row r="904" s="41" customFormat="1" ht="13.5" customHeight="1" x14ac:dyDescent="0.35"/>
    <row r="905" s="41" customFormat="1" ht="13.5" customHeight="1" x14ac:dyDescent="0.35"/>
    <row r="906" s="41" customFormat="1" ht="13.5" customHeight="1" x14ac:dyDescent="0.35"/>
    <row r="907" s="41" customFormat="1" ht="13.5" customHeight="1" x14ac:dyDescent="0.35"/>
    <row r="908" s="41" customFormat="1" ht="13.5" customHeight="1" x14ac:dyDescent="0.35"/>
    <row r="909" s="41" customFormat="1" ht="13.5" customHeight="1" x14ac:dyDescent="0.35"/>
    <row r="910" s="41" customFormat="1" ht="13.5" customHeight="1" x14ac:dyDescent="0.35"/>
    <row r="911" s="41" customFormat="1" ht="13.5" customHeight="1" x14ac:dyDescent="0.35"/>
    <row r="912" s="41" customFormat="1" ht="13.5" customHeight="1" x14ac:dyDescent="0.35"/>
    <row r="913" s="41" customFormat="1" ht="13.5" customHeight="1" x14ac:dyDescent="0.35"/>
    <row r="914" s="41" customFormat="1" ht="13.5" customHeight="1" x14ac:dyDescent="0.35"/>
    <row r="915" s="41" customFormat="1" ht="13.5" customHeight="1" x14ac:dyDescent="0.35"/>
    <row r="916" s="41" customFormat="1" ht="13.5" customHeight="1" x14ac:dyDescent="0.35"/>
    <row r="917" s="41" customFormat="1" ht="13.5" customHeight="1" x14ac:dyDescent="0.35"/>
    <row r="918" s="41" customFormat="1" ht="13.5" customHeight="1" x14ac:dyDescent="0.35"/>
    <row r="919" s="41" customFormat="1" ht="13.5" customHeight="1" x14ac:dyDescent="0.35"/>
    <row r="920" s="41" customFormat="1" ht="13.5" customHeight="1" x14ac:dyDescent="0.35"/>
    <row r="921" s="41" customFormat="1" ht="13.5" customHeight="1" x14ac:dyDescent="0.35"/>
    <row r="922" s="41" customFormat="1" ht="13.5" customHeight="1" x14ac:dyDescent="0.35"/>
    <row r="923" s="41" customFormat="1" ht="13.5" customHeight="1" x14ac:dyDescent="0.35"/>
    <row r="924" s="41" customFormat="1" ht="13.5" customHeight="1" x14ac:dyDescent="0.35"/>
    <row r="925" s="41" customFormat="1" ht="13.5" customHeight="1" x14ac:dyDescent="0.35"/>
    <row r="926" s="41" customFormat="1" ht="13.5" customHeight="1" x14ac:dyDescent="0.35"/>
    <row r="927" s="41" customFormat="1" ht="13.5" customHeight="1" x14ac:dyDescent="0.35"/>
    <row r="928" s="41" customFormat="1" ht="13.5" customHeight="1" x14ac:dyDescent="0.35"/>
    <row r="929" s="41" customFormat="1" ht="13.5" customHeight="1" x14ac:dyDescent="0.35"/>
    <row r="930" s="41" customFormat="1" ht="13.5" customHeight="1" x14ac:dyDescent="0.35"/>
    <row r="931" s="41" customFormat="1" ht="13.5" customHeight="1" x14ac:dyDescent="0.35"/>
    <row r="932" s="41" customFormat="1" ht="13.5" customHeight="1" x14ac:dyDescent="0.35"/>
    <row r="933" s="41" customFormat="1" ht="13.5" customHeight="1" x14ac:dyDescent="0.35"/>
    <row r="934" s="41" customFormat="1" ht="13.5" customHeight="1" x14ac:dyDescent="0.35"/>
    <row r="935" s="41" customFormat="1" ht="13.5" customHeight="1" x14ac:dyDescent="0.35"/>
    <row r="936" s="41" customFormat="1" ht="13.5" customHeight="1" x14ac:dyDescent="0.35"/>
    <row r="937" s="41" customFormat="1" ht="13.5" customHeight="1" x14ac:dyDescent="0.35"/>
    <row r="938" s="41" customFormat="1" ht="13.5" customHeight="1" x14ac:dyDescent="0.35"/>
    <row r="939" s="41" customFormat="1" ht="13.5" customHeight="1" x14ac:dyDescent="0.35"/>
    <row r="940" s="41" customFormat="1" ht="13.5" customHeight="1" x14ac:dyDescent="0.35"/>
    <row r="941" s="41" customFormat="1" ht="13.5" customHeight="1" x14ac:dyDescent="0.35"/>
    <row r="942" s="41" customFormat="1" ht="13.5" customHeight="1" x14ac:dyDescent="0.35"/>
    <row r="943" s="41" customFormat="1" ht="13.5" customHeight="1" x14ac:dyDescent="0.35"/>
    <row r="944" s="41" customFormat="1" ht="13.5" customHeight="1" x14ac:dyDescent="0.35"/>
    <row r="945" s="41" customFormat="1" ht="13.5" customHeight="1" x14ac:dyDescent="0.35"/>
    <row r="946" s="41" customFormat="1" ht="13.5" customHeight="1" x14ac:dyDescent="0.35"/>
    <row r="947" s="41" customFormat="1" ht="13.5" customHeight="1" x14ac:dyDescent="0.35"/>
    <row r="948" s="41" customFormat="1" ht="13.5" customHeight="1" x14ac:dyDescent="0.35"/>
    <row r="949" s="41" customFormat="1" ht="13.5" customHeight="1" x14ac:dyDescent="0.35"/>
    <row r="950" s="41" customFormat="1" ht="13.5" customHeight="1" x14ac:dyDescent="0.35"/>
    <row r="951" s="41" customFormat="1" ht="13.5" customHeight="1" x14ac:dyDescent="0.35"/>
    <row r="952" s="41" customFormat="1" ht="13.5" customHeight="1" x14ac:dyDescent="0.35"/>
    <row r="953" s="41" customFormat="1" ht="13.5" customHeight="1" x14ac:dyDescent="0.35"/>
    <row r="954" s="41" customFormat="1" ht="13.5" customHeight="1" x14ac:dyDescent="0.35"/>
    <row r="955" s="41" customFormat="1" ht="13.5" customHeight="1" x14ac:dyDescent="0.35"/>
    <row r="956" s="41" customFormat="1" ht="13.5" customHeight="1" x14ac:dyDescent="0.35"/>
    <row r="957" s="41" customFormat="1" ht="13.5" customHeight="1" x14ac:dyDescent="0.35"/>
    <row r="958" s="41" customFormat="1" ht="13.5" customHeight="1" x14ac:dyDescent="0.35"/>
    <row r="959" s="41" customFormat="1" ht="13.5" customHeight="1" x14ac:dyDescent="0.35"/>
    <row r="960" s="41" customFormat="1" ht="13.5" customHeight="1" x14ac:dyDescent="0.35"/>
    <row r="961" s="41" customFormat="1" ht="13.5" customHeight="1" x14ac:dyDescent="0.35"/>
    <row r="962" s="41" customFormat="1" ht="13.5" customHeight="1" x14ac:dyDescent="0.35"/>
    <row r="963" s="41" customFormat="1" ht="13.5" customHeight="1" x14ac:dyDescent="0.35"/>
    <row r="964" s="41" customFormat="1" ht="13.5" customHeight="1" x14ac:dyDescent="0.35"/>
    <row r="965" s="41" customFormat="1" ht="13.5" customHeight="1" x14ac:dyDescent="0.35"/>
    <row r="966" s="41" customFormat="1" ht="13.5" customHeight="1" x14ac:dyDescent="0.35"/>
    <row r="967" s="41" customFormat="1" ht="13.5" customHeight="1" x14ac:dyDescent="0.35"/>
    <row r="968" s="41" customFormat="1" ht="13.5" customHeight="1" x14ac:dyDescent="0.35"/>
    <row r="969" s="41" customFormat="1" ht="13.5" customHeight="1" x14ac:dyDescent="0.35"/>
    <row r="970" s="41" customFormat="1" ht="13.5" customHeight="1" x14ac:dyDescent="0.35"/>
    <row r="971" s="41" customFormat="1" ht="13.5" customHeight="1" x14ac:dyDescent="0.35"/>
    <row r="972" s="41" customFormat="1" ht="13.5" customHeight="1" x14ac:dyDescent="0.35"/>
    <row r="973" s="41" customFormat="1" ht="13.5" customHeight="1" x14ac:dyDescent="0.35"/>
    <row r="974" s="41" customFormat="1" ht="13.5" customHeight="1" x14ac:dyDescent="0.35"/>
    <row r="975" s="41" customFormat="1" ht="13.5" customHeight="1" x14ac:dyDescent="0.35"/>
    <row r="976" s="41" customFormat="1" ht="13.5" customHeight="1" x14ac:dyDescent="0.35"/>
    <row r="977" s="41" customFormat="1" ht="13.5" customHeight="1" x14ac:dyDescent="0.35"/>
    <row r="978" s="41" customFormat="1" ht="13.5" customHeight="1" x14ac:dyDescent="0.35"/>
    <row r="979" s="41" customFormat="1" ht="13.5" customHeight="1" x14ac:dyDescent="0.35"/>
    <row r="980" s="41" customFormat="1" ht="13.5" customHeight="1" x14ac:dyDescent="0.35"/>
  </sheetData>
  <mergeCells count="17">
    <mergeCell ref="C142:D142"/>
    <mergeCell ref="C145:D145"/>
    <mergeCell ref="B117:D117"/>
    <mergeCell ref="C132:D132"/>
    <mergeCell ref="B81:C81"/>
    <mergeCell ref="C83:D83"/>
    <mergeCell ref="C135:D135"/>
    <mergeCell ref="C119:D119"/>
    <mergeCell ref="C122:D122"/>
    <mergeCell ref="C125:E125"/>
    <mergeCell ref="C101:D101"/>
    <mergeCell ref="C105:D105"/>
    <mergeCell ref="E17:G17"/>
    <mergeCell ref="E25:G25"/>
    <mergeCell ref="C98:D98"/>
    <mergeCell ref="C86:D86"/>
    <mergeCell ref="C95:D95"/>
  </mergeCells>
  <phoneticPr fontId="4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89"/>
  <sheetViews>
    <sheetView zoomScale="56" zoomScaleNormal="56" workbookViewId="0">
      <selection activeCell="V10" sqref="V10"/>
    </sheetView>
  </sheetViews>
  <sheetFormatPr defaultColWidth="14.453125" defaultRowHeight="15" customHeight="1" x14ac:dyDescent="0.35"/>
  <cols>
    <col min="1" max="3" width="8.7265625" style="4" customWidth="1"/>
    <col min="4" max="4" width="20.81640625" style="4" customWidth="1"/>
    <col min="5" max="5" width="8.7265625" style="4" customWidth="1"/>
    <col min="6" max="6" width="12.7265625" style="4" customWidth="1"/>
    <col min="7" max="7" width="15.90625" style="4" customWidth="1"/>
    <col min="8" max="8" width="10.54296875" style="4" customWidth="1"/>
    <col min="9" max="31" width="8.7265625" style="4" customWidth="1"/>
    <col min="32" max="16384" width="14.453125" style="4"/>
  </cols>
  <sheetData>
    <row r="1" spans="1:31" ht="14.25" customHeight="1" x14ac:dyDescent="0.35">
      <c r="A1" s="16"/>
      <c r="B1" s="16"/>
      <c r="C1" s="16" t="s">
        <v>55</v>
      </c>
      <c r="D1" s="16"/>
      <c r="E1" s="12"/>
      <c r="F1" s="13"/>
      <c r="G1" s="13"/>
      <c r="H1" s="13"/>
      <c r="I1" s="13"/>
      <c r="J1" s="13"/>
      <c r="K1" s="13"/>
      <c r="L1" s="13"/>
      <c r="M1" s="1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14.25" customHeigh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14.25" customHeight="1" x14ac:dyDescent="0.35">
      <c r="A3" s="9"/>
      <c r="B3" s="9"/>
      <c r="C3" s="7"/>
      <c r="D3" s="7"/>
      <c r="E3" s="14" t="s">
        <v>1</v>
      </c>
      <c r="F3" s="9"/>
      <c r="G3" s="9"/>
      <c r="H3" s="73"/>
      <c r="I3" s="74"/>
      <c r="J3" s="7"/>
      <c r="K3" s="7" t="s">
        <v>6</v>
      </c>
      <c r="L3" s="7"/>
      <c r="M3" s="7"/>
      <c r="N3" s="7"/>
      <c r="U3" s="7"/>
      <c r="V3" s="9"/>
      <c r="W3" s="9"/>
      <c r="X3" s="9"/>
      <c r="Y3" s="7"/>
      <c r="Z3" s="7"/>
      <c r="AA3" s="7"/>
      <c r="AB3" s="7"/>
      <c r="AC3" s="7"/>
      <c r="AD3" s="9"/>
      <c r="AE3" s="9"/>
    </row>
    <row r="4" spans="1:31" ht="14.25" customHeight="1" x14ac:dyDescent="0.35">
      <c r="A4" s="9"/>
      <c r="B4" s="9"/>
      <c r="C4" s="7" t="s">
        <v>46</v>
      </c>
      <c r="D4" s="7"/>
      <c r="E4" s="6">
        <v>31.61</v>
      </c>
      <c r="F4" s="7"/>
      <c r="G4" s="7"/>
      <c r="H4" s="6"/>
      <c r="I4" s="7"/>
      <c r="J4" s="7"/>
      <c r="K4" s="6">
        <v>43.86</v>
      </c>
      <c r="L4" s="7"/>
      <c r="M4" s="7"/>
      <c r="V4" s="7"/>
      <c r="W4" s="7"/>
      <c r="X4" s="7"/>
      <c r="Y4" s="7"/>
      <c r="Z4" s="7"/>
      <c r="AA4" s="9"/>
      <c r="AB4" s="9"/>
      <c r="AC4" s="9"/>
      <c r="AD4" s="9"/>
      <c r="AE4" s="9"/>
    </row>
    <row r="5" spans="1:31" ht="14.25" customHeight="1" x14ac:dyDescent="0.35">
      <c r="A5" s="9"/>
      <c r="B5" s="9"/>
      <c r="C5" s="7"/>
      <c r="D5" s="7"/>
      <c r="E5" s="6">
        <v>33.14</v>
      </c>
      <c r="F5" s="7"/>
      <c r="G5" s="7"/>
      <c r="H5" s="6"/>
      <c r="I5" s="7"/>
      <c r="J5" s="7"/>
      <c r="K5" s="6">
        <v>43.23</v>
      </c>
      <c r="L5" s="7"/>
      <c r="M5" s="7"/>
      <c r="V5" s="7"/>
      <c r="W5" s="7"/>
      <c r="X5" s="7"/>
      <c r="Y5" s="7"/>
      <c r="Z5" s="7"/>
      <c r="AA5" s="9"/>
      <c r="AB5" s="9"/>
      <c r="AC5" s="9"/>
      <c r="AD5" s="9"/>
      <c r="AE5" s="9"/>
    </row>
    <row r="6" spans="1:31" ht="14.25" customHeight="1" x14ac:dyDescent="0.35">
      <c r="A6" s="9"/>
      <c r="B6" s="9"/>
      <c r="C6" s="7"/>
      <c r="D6" s="7"/>
      <c r="E6" s="6">
        <v>31.39</v>
      </c>
      <c r="F6" s="8">
        <v>31.5</v>
      </c>
      <c r="G6" s="7"/>
      <c r="H6" s="6"/>
      <c r="I6" s="8"/>
      <c r="J6" s="7"/>
      <c r="K6" s="6">
        <v>42.7</v>
      </c>
      <c r="L6" s="8">
        <v>42.96</v>
      </c>
      <c r="M6" s="7"/>
      <c r="V6" s="7"/>
      <c r="W6" s="7"/>
      <c r="X6" s="7"/>
      <c r="Y6" s="7"/>
      <c r="Z6" s="7"/>
      <c r="AA6" s="9"/>
      <c r="AB6" s="9"/>
      <c r="AC6" s="9"/>
      <c r="AD6" s="9"/>
      <c r="AE6" s="9"/>
    </row>
    <row r="7" spans="1:31" ht="14.25" customHeight="1" x14ac:dyDescent="0.35">
      <c r="A7" s="9"/>
      <c r="B7" s="9"/>
      <c r="C7" s="73" t="s">
        <v>47</v>
      </c>
      <c r="D7" s="74"/>
      <c r="E7" s="6">
        <v>31.43</v>
      </c>
      <c r="F7" s="7"/>
      <c r="G7" s="7"/>
      <c r="H7" s="6"/>
      <c r="I7" s="7"/>
      <c r="J7" s="7"/>
      <c r="K7" s="6">
        <v>0</v>
      </c>
      <c r="L7" s="7"/>
      <c r="M7" s="7"/>
      <c r="V7" s="7"/>
      <c r="W7" s="7"/>
      <c r="X7" s="7"/>
      <c r="Y7" s="7"/>
      <c r="Z7" s="7"/>
      <c r="AA7" s="9"/>
      <c r="AB7" s="9"/>
      <c r="AC7" s="9"/>
      <c r="AD7" s="9"/>
      <c r="AE7" s="9"/>
    </row>
    <row r="8" spans="1:31" ht="14.25" customHeight="1" x14ac:dyDescent="0.35">
      <c r="A8" s="9"/>
      <c r="B8" s="9"/>
      <c r="C8" s="7"/>
      <c r="D8" s="7"/>
      <c r="E8" s="6">
        <v>32.26</v>
      </c>
      <c r="F8" s="7"/>
      <c r="G8" s="7"/>
      <c r="H8" s="6"/>
      <c r="I8" s="7"/>
      <c r="J8" s="7"/>
      <c r="K8" s="6">
        <v>43.94</v>
      </c>
      <c r="L8" s="7"/>
      <c r="M8" s="7"/>
      <c r="V8" s="7"/>
      <c r="W8" s="7"/>
      <c r="X8" s="7"/>
      <c r="Y8" s="7"/>
      <c r="Z8" s="7"/>
      <c r="AA8" s="9"/>
      <c r="AB8" s="9"/>
      <c r="AC8" s="9"/>
      <c r="AD8" s="9"/>
      <c r="AE8" s="9"/>
    </row>
    <row r="9" spans="1:31" ht="14.25" customHeight="1" x14ac:dyDescent="0.35">
      <c r="A9" s="9"/>
      <c r="B9" s="9"/>
      <c r="C9" s="7"/>
      <c r="D9" s="7"/>
      <c r="E9" s="6">
        <v>30.34</v>
      </c>
      <c r="F9" s="8">
        <v>31.34</v>
      </c>
      <c r="G9" s="8">
        <v>-0.15466114140106399</v>
      </c>
      <c r="H9" s="6"/>
      <c r="I9" s="8"/>
      <c r="J9" s="8"/>
      <c r="K9" s="6">
        <v>44.5</v>
      </c>
      <c r="L9" s="8">
        <v>44.22</v>
      </c>
      <c r="M9" s="8">
        <f>L9-L6</f>
        <v>1.259999999999998</v>
      </c>
      <c r="V9" s="7"/>
      <c r="W9" s="7"/>
      <c r="X9" s="7"/>
      <c r="Y9" s="7"/>
      <c r="Z9" s="7"/>
      <c r="AA9" s="9"/>
      <c r="AB9" s="9"/>
      <c r="AC9" s="9"/>
      <c r="AD9" s="9"/>
      <c r="AE9" s="9"/>
    </row>
    <row r="10" spans="1:31" ht="14.25" customHeight="1" x14ac:dyDescent="0.35">
      <c r="A10" s="9"/>
      <c r="B10" s="9"/>
      <c r="C10" s="7" t="s">
        <v>48</v>
      </c>
      <c r="D10" s="7"/>
      <c r="E10" s="6">
        <v>31.84</v>
      </c>
      <c r="F10" s="7"/>
      <c r="G10" s="8">
        <v>1.11316012971356</v>
      </c>
      <c r="H10" s="6"/>
      <c r="I10" s="7"/>
      <c r="J10" s="8"/>
      <c r="K10" s="6">
        <v>42.31</v>
      </c>
      <c r="L10" s="7"/>
      <c r="M10" s="8">
        <f>2^-M9</f>
        <v>0.41754395971418523</v>
      </c>
      <c r="V10" s="7"/>
      <c r="W10" s="7"/>
      <c r="X10" s="7"/>
      <c r="Y10" s="7"/>
      <c r="Z10" s="7"/>
      <c r="AA10" s="9"/>
      <c r="AB10" s="9"/>
      <c r="AC10" s="9"/>
      <c r="AD10" s="9"/>
      <c r="AE10" s="9"/>
    </row>
    <row r="11" spans="1:31" ht="14.25" customHeight="1" x14ac:dyDescent="0.35">
      <c r="A11" s="9"/>
      <c r="B11" s="9"/>
      <c r="C11" s="7"/>
      <c r="D11" s="7"/>
      <c r="E11" s="6">
        <v>31.19</v>
      </c>
      <c r="F11" s="7"/>
      <c r="G11" s="7"/>
      <c r="H11" s="6"/>
      <c r="I11" s="7"/>
      <c r="J11" s="7"/>
      <c r="K11" s="6">
        <v>42.98</v>
      </c>
      <c r="L11" s="7"/>
      <c r="M11" s="7"/>
      <c r="V11" s="7"/>
      <c r="W11" s="7"/>
      <c r="X11" s="7"/>
      <c r="Y11" s="7"/>
      <c r="Z11" s="7"/>
      <c r="AA11" s="9"/>
      <c r="AB11" s="9"/>
      <c r="AC11" s="9"/>
      <c r="AD11" s="9"/>
      <c r="AE11" s="9"/>
    </row>
    <row r="12" spans="1:31" ht="14.25" customHeight="1" x14ac:dyDescent="0.35">
      <c r="A12" s="9"/>
      <c r="B12" s="9"/>
      <c r="C12" s="7"/>
      <c r="D12" s="7"/>
      <c r="E12" s="6">
        <v>30.88</v>
      </c>
      <c r="F12" s="8">
        <v>31.3</v>
      </c>
      <c r="G12" s="7"/>
      <c r="H12" s="6"/>
      <c r="I12" s="8"/>
      <c r="J12" s="7"/>
      <c r="K12" s="6">
        <v>41.64</v>
      </c>
      <c r="L12" s="8">
        <v>42.31</v>
      </c>
      <c r="M12" s="7"/>
      <c r="V12" s="7"/>
      <c r="W12" s="7"/>
      <c r="X12" s="7"/>
      <c r="Y12" s="7"/>
      <c r="Z12" s="7"/>
      <c r="AA12" s="9"/>
      <c r="AB12" s="9"/>
      <c r="AC12" s="9"/>
      <c r="AD12" s="9"/>
      <c r="AE12" s="9"/>
    </row>
    <row r="13" spans="1:31" ht="14.2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14.25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14.2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14.2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14.25" customHeight="1" x14ac:dyDescent="0.35">
      <c r="A17" s="9"/>
      <c r="B17" s="9"/>
      <c r="C17" s="7"/>
      <c r="D17" s="7"/>
      <c r="E17" s="75" t="s">
        <v>1</v>
      </c>
      <c r="F17" s="74"/>
      <c r="G17" s="74"/>
      <c r="H17" s="7"/>
      <c r="I17" s="7"/>
      <c r="J17" s="7"/>
      <c r="K17" s="7" t="s">
        <v>6</v>
      </c>
      <c r="L17" s="7"/>
      <c r="M17" s="7"/>
      <c r="N17" s="7"/>
      <c r="T17" s="7"/>
      <c r="U17" s="7"/>
      <c r="V17" s="7"/>
      <c r="W17" s="7"/>
      <c r="X17" s="7"/>
      <c r="Y17" s="7"/>
      <c r="Z17" s="7"/>
      <c r="AA17" s="9"/>
      <c r="AB17" s="9"/>
      <c r="AC17" s="9"/>
      <c r="AD17" s="9"/>
      <c r="AE17" s="9"/>
    </row>
    <row r="18" spans="1:31" ht="14.25" customHeight="1" x14ac:dyDescent="0.35">
      <c r="A18" s="9"/>
      <c r="B18" s="9"/>
      <c r="C18" s="73" t="s">
        <v>47</v>
      </c>
      <c r="D18" s="74"/>
      <c r="E18" s="6">
        <v>34.14</v>
      </c>
      <c r="F18" s="7"/>
      <c r="G18" s="7"/>
      <c r="H18" s="6"/>
      <c r="I18" s="7"/>
      <c r="J18" s="9"/>
      <c r="K18" s="6">
        <v>37.56</v>
      </c>
      <c r="L18" s="7"/>
      <c r="M18" s="7"/>
      <c r="T18" s="7"/>
      <c r="X18" s="9"/>
      <c r="Y18" s="7"/>
      <c r="Z18" s="7"/>
      <c r="AA18" s="9"/>
      <c r="AB18" s="9"/>
      <c r="AC18" s="9"/>
      <c r="AD18" s="9"/>
      <c r="AE18" s="9"/>
    </row>
    <row r="19" spans="1:31" ht="14.25" customHeight="1" x14ac:dyDescent="0.35">
      <c r="A19" s="9"/>
      <c r="B19" s="9"/>
      <c r="C19" s="7"/>
      <c r="D19" s="7"/>
      <c r="E19" s="6">
        <v>33.78</v>
      </c>
      <c r="F19" s="7"/>
      <c r="G19" s="7"/>
      <c r="I19" s="7"/>
      <c r="J19" s="9"/>
      <c r="K19" s="6">
        <v>35.11</v>
      </c>
      <c r="L19" s="7"/>
      <c r="M19" s="7"/>
      <c r="T19" s="7"/>
      <c r="X19" s="9"/>
      <c r="Y19" s="7"/>
      <c r="Z19" s="7"/>
      <c r="AA19" s="9"/>
      <c r="AB19" s="9"/>
      <c r="AC19" s="9"/>
      <c r="AD19" s="9"/>
      <c r="AE19" s="9"/>
    </row>
    <row r="20" spans="1:31" ht="14.25" customHeight="1" x14ac:dyDescent="0.35">
      <c r="A20" s="9"/>
      <c r="B20" s="9"/>
      <c r="C20" s="7"/>
      <c r="D20" s="7"/>
      <c r="F20" s="8">
        <f>AVERAGE(E18:E19)</f>
        <v>33.96</v>
      </c>
      <c r="G20" s="8">
        <f>F20-F23</f>
        <v>-0.57000000000000028</v>
      </c>
      <c r="H20" s="6"/>
      <c r="I20" s="8"/>
      <c r="J20" s="15"/>
      <c r="K20" s="6">
        <v>34.89</v>
      </c>
      <c r="L20" s="8">
        <f>AVERAGE(K19:K20)</f>
        <v>35</v>
      </c>
      <c r="M20" s="8">
        <f>L20-L23</f>
        <v>2.6766666666666694</v>
      </c>
      <c r="T20" s="8"/>
      <c r="X20" s="9"/>
      <c r="Y20" s="7"/>
      <c r="Z20" s="7"/>
      <c r="AA20" s="9"/>
      <c r="AB20" s="9"/>
      <c r="AC20" s="9"/>
      <c r="AD20" s="9"/>
      <c r="AE20" s="9"/>
    </row>
    <row r="21" spans="1:31" ht="14.25" customHeight="1" x14ac:dyDescent="0.35">
      <c r="A21" s="9"/>
      <c r="B21" s="9"/>
      <c r="C21" s="7" t="s">
        <v>46</v>
      </c>
      <c r="E21" s="6">
        <v>34.549999999999997</v>
      </c>
      <c r="F21" s="7"/>
      <c r="G21" s="8">
        <f>2^-G20</f>
        <v>1.4845235706290494</v>
      </c>
      <c r="H21" s="6"/>
      <c r="I21" s="7"/>
      <c r="J21" s="15"/>
      <c r="K21" s="6">
        <v>32.51</v>
      </c>
      <c r="L21" s="7"/>
      <c r="M21" s="7">
        <f>2^-M20</f>
        <v>0.15640226743671842</v>
      </c>
      <c r="N21" s="8"/>
      <c r="T21" s="8"/>
      <c r="X21" s="9"/>
      <c r="Y21" s="7"/>
      <c r="Z21" s="7"/>
      <c r="AA21" s="9"/>
      <c r="AB21" s="9"/>
      <c r="AC21" s="9"/>
      <c r="AD21" s="9"/>
      <c r="AE21" s="9"/>
    </row>
    <row r="22" spans="1:31" ht="14.25" customHeight="1" x14ac:dyDescent="0.35">
      <c r="A22" s="9"/>
      <c r="B22" s="9"/>
      <c r="C22" s="7"/>
      <c r="D22" s="7"/>
      <c r="E22" s="6">
        <v>34.51</v>
      </c>
      <c r="F22" s="7"/>
      <c r="G22" s="7"/>
      <c r="I22" s="7"/>
      <c r="J22" s="9"/>
      <c r="K22" s="6">
        <v>32.44</v>
      </c>
      <c r="L22" s="7"/>
      <c r="M22" s="7"/>
      <c r="N22" s="7"/>
      <c r="T22" s="7"/>
      <c r="X22" s="9"/>
      <c r="Y22" s="7"/>
      <c r="Z22" s="7"/>
      <c r="AA22" s="9"/>
      <c r="AB22" s="9"/>
      <c r="AC22" s="9"/>
      <c r="AD22" s="9"/>
      <c r="AE22" s="9"/>
    </row>
    <row r="23" spans="1:31" ht="14.25" customHeight="1" x14ac:dyDescent="0.35">
      <c r="A23" s="9"/>
      <c r="B23" s="9"/>
      <c r="F23" s="8">
        <f>AVERAGE(E21:E22)</f>
        <v>34.53</v>
      </c>
      <c r="G23" s="7"/>
      <c r="H23" s="6"/>
      <c r="I23" s="8"/>
      <c r="J23" s="9"/>
      <c r="K23" s="6">
        <v>32.020000000000003</v>
      </c>
      <c r="L23" s="8">
        <f>AVERAGE(K21:K23)</f>
        <v>32.323333333333331</v>
      </c>
      <c r="M23" s="8"/>
      <c r="N23" s="7"/>
      <c r="T23" s="7"/>
      <c r="X23" s="9"/>
      <c r="Y23" s="7"/>
      <c r="Z23" s="7"/>
      <c r="AA23" s="9"/>
      <c r="AB23" s="7"/>
      <c r="AC23" s="7"/>
      <c r="AD23" s="7"/>
      <c r="AE23" s="7"/>
    </row>
    <row r="24" spans="1:31" ht="14.25" customHeight="1" x14ac:dyDescent="0.35">
      <c r="A24" s="9"/>
      <c r="B24" s="9"/>
      <c r="C24" s="7"/>
      <c r="E24" s="9"/>
      <c r="F24" s="9"/>
      <c r="G24" s="9"/>
      <c r="H24" s="9"/>
      <c r="I24" s="9"/>
      <c r="J24" s="9"/>
      <c r="K24" s="9"/>
      <c r="L24" s="9"/>
      <c r="M24" s="9"/>
      <c r="N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ht="14.25" customHeight="1" x14ac:dyDescent="0.35">
      <c r="A25" s="9"/>
      <c r="B25" s="9"/>
      <c r="C25" s="7"/>
      <c r="D25" s="7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ht="14.25" customHeight="1" x14ac:dyDescent="0.35">
      <c r="A26" s="9"/>
      <c r="B26" s="9"/>
      <c r="D26" s="7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ht="14.25" customHeight="1" x14ac:dyDescent="0.35">
      <c r="A27" s="9"/>
      <c r="B27" s="9"/>
      <c r="C27" s="7"/>
      <c r="D27" s="7"/>
      <c r="E27" s="75" t="s">
        <v>1</v>
      </c>
      <c r="F27" s="74"/>
      <c r="G27" s="74"/>
      <c r="H27" s="7"/>
      <c r="I27" s="7"/>
      <c r="J27" s="7"/>
      <c r="K27" s="7" t="s">
        <v>6</v>
      </c>
      <c r="L27" s="7"/>
      <c r="M27" s="7"/>
      <c r="N27" s="7"/>
      <c r="O27" s="7"/>
      <c r="P27" s="7"/>
      <c r="X27" s="7"/>
      <c r="Y27" s="7"/>
      <c r="Z27" s="7"/>
      <c r="AA27" s="9"/>
      <c r="AB27" s="9"/>
      <c r="AC27" s="9"/>
      <c r="AD27" s="9"/>
      <c r="AE27" s="9"/>
    </row>
    <row r="28" spans="1:31" ht="14.25" customHeight="1" x14ac:dyDescent="0.35">
      <c r="A28" s="9"/>
      <c r="B28" s="9"/>
      <c r="C28" s="7" t="s">
        <v>46</v>
      </c>
      <c r="D28" s="7"/>
      <c r="E28" s="6">
        <v>28.53</v>
      </c>
      <c r="F28" s="7"/>
      <c r="G28" s="7"/>
      <c r="H28" s="9"/>
      <c r="I28" s="9"/>
      <c r="J28" s="7"/>
      <c r="K28" s="6">
        <v>29.15</v>
      </c>
      <c r="L28" s="7"/>
      <c r="M28" s="7"/>
      <c r="N28" s="9"/>
      <c r="O28" s="6"/>
      <c r="P28" s="7"/>
      <c r="Q28" s="7"/>
      <c r="X28" s="9"/>
      <c r="Y28" s="9"/>
      <c r="Z28" s="9"/>
      <c r="AA28" s="9"/>
      <c r="AB28" s="9"/>
      <c r="AC28" s="9"/>
      <c r="AD28" s="9"/>
      <c r="AE28" s="9"/>
    </row>
    <row r="29" spans="1:31" ht="14.25" customHeight="1" x14ac:dyDescent="0.35">
      <c r="A29" s="9"/>
      <c r="B29" s="9"/>
      <c r="C29" s="7"/>
      <c r="D29" s="7"/>
      <c r="E29" s="6">
        <v>28.33</v>
      </c>
      <c r="F29" s="7"/>
      <c r="G29" s="7"/>
      <c r="H29" s="9"/>
      <c r="I29" s="9"/>
      <c r="J29" s="7"/>
      <c r="K29" s="6">
        <v>29.19</v>
      </c>
      <c r="L29" s="7"/>
      <c r="M29" s="7"/>
      <c r="N29" s="9"/>
      <c r="O29" s="6"/>
      <c r="P29" s="7"/>
      <c r="Q29" s="7"/>
      <c r="X29" s="9"/>
      <c r="Y29" s="9"/>
      <c r="Z29" s="9"/>
      <c r="AA29" s="9"/>
      <c r="AB29" s="9"/>
      <c r="AC29" s="9"/>
      <c r="AD29" s="9"/>
      <c r="AE29" s="9"/>
    </row>
    <row r="30" spans="1:31" ht="14.25" customHeight="1" x14ac:dyDescent="0.35">
      <c r="A30" s="9"/>
      <c r="B30" s="9"/>
      <c r="C30" s="7"/>
      <c r="D30" s="7"/>
      <c r="E30" s="6">
        <v>28.45</v>
      </c>
      <c r="F30" s="8">
        <v>28.44</v>
      </c>
      <c r="G30" s="7"/>
      <c r="H30" s="9"/>
      <c r="I30" s="9"/>
      <c r="J30" s="8"/>
      <c r="K30" s="6">
        <v>29.01</v>
      </c>
      <c r="L30" s="8">
        <v>29.12</v>
      </c>
      <c r="M30" s="8"/>
      <c r="N30" s="9"/>
      <c r="O30" s="6"/>
      <c r="P30" s="8"/>
      <c r="Q30" s="8"/>
      <c r="X30" s="9"/>
      <c r="Y30" s="9"/>
      <c r="Z30" s="9"/>
      <c r="AA30" s="9"/>
      <c r="AB30" s="9"/>
      <c r="AC30" s="9"/>
      <c r="AD30" s="9"/>
      <c r="AE30" s="9"/>
    </row>
    <row r="31" spans="1:31" ht="14.25" customHeight="1" x14ac:dyDescent="0.35">
      <c r="A31" s="9"/>
      <c r="B31" s="9"/>
      <c r="C31" s="73" t="s">
        <v>47</v>
      </c>
      <c r="D31" s="74"/>
      <c r="E31" s="6">
        <v>28.13</v>
      </c>
      <c r="F31" s="7"/>
      <c r="G31" s="7"/>
      <c r="H31" s="9"/>
      <c r="I31" s="9"/>
      <c r="J31" s="8"/>
      <c r="K31" s="6">
        <v>28.33</v>
      </c>
      <c r="L31" s="7"/>
      <c r="M31" s="8"/>
      <c r="N31" s="9"/>
      <c r="O31" s="6"/>
      <c r="P31" s="7"/>
      <c r="Q31" s="8"/>
      <c r="X31" s="9"/>
      <c r="Y31" s="9"/>
      <c r="Z31" s="9"/>
      <c r="AA31" s="9"/>
      <c r="AB31" s="9"/>
      <c r="AC31" s="9"/>
      <c r="AD31" s="9"/>
      <c r="AE31" s="9"/>
    </row>
    <row r="32" spans="1:31" ht="14.25" customHeight="1" x14ac:dyDescent="0.35">
      <c r="A32" s="9"/>
      <c r="B32" s="9"/>
      <c r="C32" s="7"/>
      <c r="D32" s="7"/>
      <c r="E32" s="6">
        <v>28.13</v>
      </c>
      <c r="F32" s="7"/>
      <c r="G32" s="7"/>
      <c r="H32" s="9"/>
      <c r="I32" s="9"/>
      <c r="J32" s="8"/>
      <c r="K32" s="6">
        <v>28.32</v>
      </c>
      <c r="L32" s="7"/>
      <c r="N32" s="9"/>
      <c r="O32" s="6"/>
      <c r="P32" s="7"/>
      <c r="Q32" s="7"/>
      <c r="X32" s="9"/>
      <c r="Y32" s="9"/>
      <c r="Z32" s="9"/>
      <c r="AA32" s="9"/>
      <c r="AB32" s="9"/>
      <c r="AC32" s="9"/>
      <c r="AD32" s="9"/>
      <c r="AE32" s="9"/>
    </row>
    <row r="33" spans="1:31" ht="14.25" customHeight="1" x14ac:dyDescent="0.35">
      <c r="A33" s="9"/>
      <c r="B33" s="9"/>
      <c r="C33" s="7"/>
      <c r="D33" s="7"/>
      <c r="E33" s="6">
        <v>28.06</v>
      </c>
      <c r="F33" s="8">
        <v>28.11</v>
      </c>
      <c r="G33" s="8">
        <f>F33-F30</f>
        <v>-0.33000000000000185</v>
      </c>
      <c r="H33" s="9"/>
      <c r="I33" s="9"/>
      <c r="J33" s="8"/>
      <c r="K33" s="6">
        <v>28.12</v>
      </c>
      <c r="L33" s="8">
        <v>28.26</v>
      </c>
      <c r="M33" s="7">
        <f>L33-L30</f>
        <v>-0.85999999999999943</v>
      </c>
      <c r="N33" s="9"/>
      <c r="O33" s="6"/>
      <c r="P33" s="8"/>
      <c r="Q33" s="7"/>
      <c r="X33" s="9"/>
      <c r="Y33" s="9"/>
      <c r="Z33" s="9"/>
      <c r="AA33" s="9"/>
      <c r="AB33" s="9"/>
      <c r="AC33" s="9"/>
      <c r="AD33" s="9"/>
      <c r="AE33" s="9"/>
    </row>
    <row r="34" spans="1:31" ht="14.25" customHeight="1" x14ac:dyDescent="0.35">
      <c r="A34" s="9"/>
      <c r="B34" s="9"/>
      <c r="E34" s="7"/>
      <c r="F34" s="7"/>
      <c r="G34" s="8">
        <f>2^-G33</f>
        <v>1.2570133745218299</v>
      </c>
      <c r="H34" s="9"/>
      <c r="I34" s="9"/>
      <c r="J34" s="9"/>
      <c r="K34" s="9"/>
      <c r="L34" s="9"/>
      <c r="M34" s="7">
        <f>2^-M33</f>
        <v>1.8150383106343209</v>
      </c>
      <c r="N34" s="9"/>
      <c r="O34" s="9"/>
      <c r="P34" s="9"/>
      <c r="X34" s="9"/>
      <c r="Y34" s="9"/>
      <c r="Z34" s="9"/>
      <c r="AA34" s="9"/>
      <c r="AB34" s="9"/>
      <c r="AC34" s="9"/>
      <c r="AD34" s="9"/>
      <c r="AE34" s="9"/>
    </row>
    <row r="35" spans="1:31" ht="14.25" customHeight="1" x14ac:dyDescent="0.35">
      <c r="A35" s="9"/>
      <c r="B35" s="9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X35" s="9"/>
      <c r="Y35" s="9"/>
      <c r="Z35" s="9"/>
      <c r="AA35" s="9"/>
      <c r="AB35" s="9"/>
      <c r="AC35" s="9"/>
      <c r="AD35" s="9"/>
      <c r="AE35" s="9"/>
    </row>
    <row r="36" spans="1:31" ht="14.25" customHeight="1" x14ac:dyDescent="0.35">
      <c r="A36" s="9"/>
      <c r="B36" s="9"/>
      <c r="E36" s="8"/>
      <c r="F36" s="8"/>
      <c r="G36" s="8"/>
      <c r="H36" s="9"/>
      <c r="I36" s="9"/>
      <c r="J36" s="9"/>
      <c r="K36" s="9"/>
      <c r="L36" s="9"/>
      <c r="M36" s="9"/>
      <c r="N36" s="9"/>
      <c r="O36" s="9"/>
      <c r="P36" s="9"/>
      <c r="X36" s="9"/>
      <c r="Y36" s="9"/>
      <c r="Z36" s="9"/>
      <c r="AA36" s="9"/>
      <c r="AB36" s="9"/>
      <c r="AC36" s="9"/>
      <c r="AD36" s="9"/>
      <c r="AE36" s="9"/>
    </row>
    <row r="37" spans="1:31" ht="14.25" customHeight="1" x14ac:dyDescent="0.35">
      <c r="A37" s="9"/>
      <c r="B37" s="9"/>
      <c r="E37" s="8"/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ht="14.25" customHeight="1" x14ac:dyDescent="0.35">
      <c r="A38" s="9"/>
      <c r="B38" s="9"/>
      <c r="E38" s="7"/>
      <c r="F38" s="9"/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ht="14.25" customHeight="1" x14ac:dyDescent="0.35">
      <c r="A39" s="9"/>
      <c r="B39" s="9"/>
      <c r="E39" s="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s="17" customFormat="1" ht="14.25" customHeight="1" x14ac:dyDescent="0.35">
      <c r="A40" s="28"/>
      <c r="B40" s="28"/>
      <c r="C40" s="25" t="s">
        <v>56</v>
      </c>
      <c r="D40" s="29"/>
      <c r="E40" s="29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ht="14.25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ht="14.25" customHeight="1" x14ac:dyDescent="0.35">
      <c r="A42" s="9"/>
      <c r="B42" s="9"/>
      <c r="C42" s="9"/>
      <c r="D42" s="9"/>
      <c r="E42" s="14" t="s">
        <v>8</v>
      </c>
      <c r="F42" s="9"/>
      <c r="G42" s="9"/>
      <c r="H42" s="75"/>
      <c r="I42" s="74"/>
      <c r="J42" s="7"/>
      <c r="K42" s="7" t="s">
        <v>6</v>
      </c>
      <c r="L42" s="7"/>
      <c r="M42" s="7"/>
      <c r="N42" s="7"/>
      <c r="U42" s="14"/>
      <c r="V42" s="7"/>
      <c r="W42" s="7"/>
      <c r="X42" s="9"/>
      <c r="Y42" s="9"/>
      <c r="Z42" s="9"/>
      <c r="AA42" s="9"/>
      <c r="AB42" s="9"/>
      <c r="AC42" s="9"/>
      <c r="AD42" s="9"/>
      <c r="AE42" s="9"/>
    </row>
    <row r="43" spans="1:31" ht="14.25" customHeight="1" x14ac:dyDescent="0.35">
      <c r="A43" s="9"/>
      <c r="B43" s="9"/>
      <c r="C43" s="7" t="s">
        <v>49</v>
      </c>
      <c r="D43" s="9"/>
      <c r="E43" s="6">
        <v>34.729999999999997</v>
      </c>
      <c r="F43" s="7"/>
      <c r="G43" s="7"/>
      <c r="H43" s="6"/>
      <c r="I43" s="7"/>
      <c r="J43" s="7"/>
      <c r="K43" s="6">
        <v>34.97</v>
      </c>
      <c r="L43" s="7"/>
      <c r="M43" s="7"/>
      <c r="N43" s="7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ht="14.25" customHeight="1" x14ac:dyDescent="0.35">
      <c r="A44" s="9"/>
      <c r="B44" s="9"/>
      <c r="C44" s="7"/>
      <c r="D44" s="9"/>
      <c r="E44" s="6">
        <v>34.04</v>
      </c>
      <c r="F44" s="8">
        <v>34.39</v>
      </c>
      <c r="G44" s="8">
        <v>-0.84126164691106498</v>
      </c>
      <c r="H44" s="6"/>
      <c r="I44" s="7"/>
      <c r="J44" s="7"/>
      <c r="K44" s="6">
        <v>33.31</v>
      </c>
      <c r="L44" s="7"/>
      <c r="M44" s="7"/>
      <c r="N44" s="7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4.25" customHeight="1" x14ac:dyDescent="0.35">
      <c r="A45" s="9"/>
      <c r="B45" s="9"/>
      <c r="C45" s="7"/>
      <c r="D45" s="9"/>
      <c r="E45" s="6">
        <v>35.35</v>
      </c>
      <c r="F45" s="8">
        <v>-0.84126164691106498</v>
      </c>
      <c r="G45" s="8">
        <v>1.7916162379152101</v>
      </c>
      <c r="H45" s="6"/>
      <c r="I45" s="8"/>
      <c r="J45" s="8"/>
      <c r="K45" s="6">
        <v>33.76</v>
      </c>
      <c r="L45" s="8">
        <v>34.01</v>
      </c>
      <c r="M45" s="8">
        <f>L45-L48</f>
        <v>1.6299999999999955</v>
      </c>
      <c r="N45" s="8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ht="14.25" customHeight="1" x14ac:dyDescent="0.35">
      <c r="A46" s="9"/>
      <c r="B46" s="9"/>
      <c r="C46" s="7" t="s">
        <v>50</v>
      </c>
      <c r="D46" s="9"/>
      <c r="E46" s="6">
        <v>35.130000000000003</v>
      </c>
      <c r="F46" s="8">
        <v>1.791616238</v>
      </c>
      <c r="G46" s="7"/>
      <c r="H46" s="6"/>
      <c r="I46" s="7"/>
      <c r="J46" s="8"/>
      <c r="K46" s="6">
        <v>32.020000000000003</v>
      </c>
      <c r="L46" s="7"/>
      <c r="M46" s="8">
        <f>2^-M45</f>
        <v>0.32308820765937413</v>
      </c>
      <c r="N46" s="8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ht="14.25" customHeight="1" x14ac:dyDescent="0.35">
      <c r="A47" s="9"/>
      <c r="B47" s="9"/>
      <c r="C47" s="7"/>
      <c r="D47" s="9"/>
      <c r="E47" s="6">
        <v>35.19</v>
      </c>
      <c r="F47" s="8">
        <v>35.229999999999997</v>
      </c>
      <c r="G47" s="7"/>
      <c r="H47" s="6"/>
      <c r="I47" s="7"/>
      <c r="J47" s="7"/>
      <c r="K47" s="6">
        <v>32.58</v>
      </c>
      <c r="L47" s="7"/>
      <c r="M47" s="7"/>
      <c r="N47" s="7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ht="14.25" customHeight="1" x14ac:dyDescent="0.35">
      <c r="A48" s="9"/>
      <c r="B48" s="9"/>
      <c r="C48" s="7"/>
      <c r="D48" s="9"/>
      <c r="E48" s="7"/>
      <c r="G48" s="7"/>
      <c r="H48" s="6"/>
      <c r="I48" s="8"/>
      <c r="J48" s="7"/>
      <c r="K48" s="6">
        <v>32.549999999999997</v>
      </c>
      <c r="L48" s="8">
        <v>32.380000000000003</v>
      </c>
      <c r="M48" s="7"/>
      <c r="N48" s="7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ht="14.25" customHeight="1" x14ac:dyDescent="0.35">
      <c r="A49" s="9"/>
      <c r="B49" s="9"/>
      <c r="C49" s="7"/>
      <c r="D49" s="9"/>
      <c r="E49" s="9"/>
      <c r="F49" s="9"/>
      <c r="G49" s="9"/>
      <c r="H49" s="9"/>
      <c r="I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ht="14.25" customHeight="1" x14ac:dyDescent="0.35">
      <c r="A50" s="9"/>
      <c r="B50" s="9"/>
      <c r="C50" s="9"/>
      <c r="D50" s="9"/>
      <c r="E50" s="14"/>
      <c r="F50" s="9"/>
      <c r="G50" s="9"/>
      <c r="H50" s="14"/>
      <c r="I50" s="7"/>
      <c r="J50" s="7"/>
      <c r="M50" s="7"/>
      <c r="N50" s="7"/>
      <c r="O50" s="14"/>
      <c r="P50" s="7"/>
      <c r="Q50" s="7"/>
      <c r="R50" s="14"/>
      <c r="S50" s="7"/>
      <c r="T50" s="7"/>
      <c r="U50" s="14"/>
      <c r="V50" s="7"/>
      <c r="W50" s="7"/>
      <c r="X50" s="9"/>
      <c r="Y50" s="9"/>
      <c r="Z50" s="9"/>
      <c r="AA50" s="9"/>
      <c r="AB50" s="9"/>
      <c r="AC50" s="9"/>
      <c r="AD50" s="9"/>
      <c r="AE50" s="9"/>
    </row>
    <row r="51" spans="1:31" ht="14.25" customHeight="1" x14ac:dyDescent="0.35">
      <c r="A51" s="9"/>
      <c r="B51" s="9"/>
      <c r="C51" s="9"/>
      <c r="D51" s="9"/>
      <c r="E51" s="14" t="s">
        <v>8</v>
      </c>
      <c r="F51" s="9"/>
      <c r="G51" s="9"/>
      <c r="H51" s="14"/>
      <c r="J51" s="7"/>
      <c r="K51" s="7" t="s">
        <v>6</v>
      </c>
      <c r="L51" s="7"/>
      <c r="N51" s="7"/>
      <c r="P51" s="7"/>
      <c r="Q51" s="7"/>
      <c r="U51" s="9"/>
      <c r="V51" s="7"/>
      <c r="W51" s="7"/>
      <c r="Y51" s="7"/>
      <c r="Z51" s="7"/>
      <c r="AA51" s="9"/>
      <c r="AB51" s="9"/>
      <c r="AC51" s="9"/>
      <c r="AD51" s="9"/>
      <c r="AE51" s="9"/>
    </row>
    <row r="52" spans="1:31" ht="14.25" customHeight="1" x14ac:dyDescent="0.35">
      <c r="A52" s="9"/>
      <c r="B52" s="9"/>
      <c r="C52" s="7" t="s">
        <v>12</v>
      </c>
      <c r="D52" s="9"/>
      <c r="E52" s="6">
        <v>32.450000000000003</v>
      </c>
      <c r="F52" s="7"/>
      <c r="G52" s="7"/>
      <c r="H52" s="6"/>
      <c r="I52" s="7"/>
      <c r="J52" s="7"/>
      <c r="K52" s="6">
        <v>31.32</v>
      </c>
      <c r="L52" s="7"/>
      <c r="M52" s="7"/>
      <c r="N52" s="9"/>
      <c r="O52" s="7"/>
      <c r="Q52" s="7"/>
      <c r="R52" s="7"/>
      <c r="S52" s="7"/>
      <c r="U52" s="7"/>
      <c r="V52" s="7"/>
      <c r="W52" s="7"/>
      <c r="Y52" s="7"/>
      <c r="Z52" s="7"/>
      <c r="AA52" s="9"/>
      <c r="AB52" s="9"/>
      <c r="AC52" s="9"/>
      <c r="AD52" s="9"/>
      <c r="AE52" s="9"/>
    </row>
    <row r="53" spans="1:31" ht="14.25" customHeight="1" x14ac:dyDescent="0.35">
      <c r="A53" s="9"/>
      <c r="B53" s="9"/>
      <c r="C53" s="9"/>
      <c r="D53" s="9"/>
      <c r="E53" s="6">
        <v>30.88</v>
      </c>
      <c r="F53" s="7"/>
      <c r="G53" s="7"/>
      <c r="H53" s="6"/>
      <c r="I53" s="7"/>
      <c r="J53" s="7"/>
      <c r="K53" s="6">
        <v>30.61</v>
      </c>
      <c r="L53" s="7"/>
      <c r="M53" s="7"/>
      <c r="N53" s="9"/>
      <c r="O53" s="9"/>
      <c r="P53" s="9"/>
      <c r="Q53" s="7"/>
      <c r="R53" s="9"/>
      <c r="S53" s="9"/>
      <c r="T53" s="7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ht="14.25" customHeight="1" x14ac:dyDescent="0.35">
      <c r="A54" s="9"/>
      <c r="B54" s="9"/>
      <c r="C54" s="7"/>
      <c r="D54" s="9"/>
      <c r="E54" s="6">
        <v>30.39</v>
      </c>
      <c r="F54" s="8">
        <v>30.64</v>
      </c>
      <c r="G54" s="7"/>
      <c r="H54" s="6"/>
      <c r="I54" s="8"/>
      <c r="J54" s="7"/>
      <c r="K54" s="6">
        <v>31.1</v>
      </c>
      <c r="L54" s="8">
        <v>31.01</v>
      </c>
      <c r="M54" s="8"/>
      <c r="N54" s="7"/>
      <c r="T54" s="7"/>
      <c r="U54" s="14"/>
      <c r="V54" s="7"/>
      <c r="W54" s="7"/>
      <c r="X54" s="9"/>
      <c r="Y54" s="9"/>
      <c r="Z54" s="9"/>
      <c r="AA54" s="9"/>
      <c r="AB54" s="9"/>
      <c r="AC54" s="9"/>
      <c r="AD54" s="9"/>
      <c r="AE54" s="9"/>
    </row>
    <row r="55" spans="1:31" ht="14.25" customHeight="1" x14ac:dyDescent="0.35">
      <c r="A55" s="9"/>
      <c r="B55" s="9"/>
      <c r="C55" s="7" t="s">
        <v>13</v>
      </c>
      <c r="D55" s="9"/>
      <c r="E55" s="6">
        <v>29.94</v>
      </c>
      <c r="F55" s="7"/>
      <c r="G55" s="7"/>
      <c r="H55" s="6"/>
      <c r="I55" s="7"/>
      <c r="J55" s="7"/>
      <c r="K55" s="6">
        <v>31.55</v>
      </c>
      <c r="L55" s="7"/>
      <c r="M55" s="7"/>
      <c r="N55" s="7"/>
      <c r="T55" s="7"/>
      <c r="V55" s="7"/>
      <c r="W55" s="7"/>
      <c r="X55" s="9"/>
      <c r="Y55" s="9"/>
      <c r="Z55" s="9"/>
      <c r="AA55" s="9"/>
      <c r="AB55" s="9"/>
      <c r="AC55" s="9"/>
      <c r="AD55" s="9"/>
      <c r="AE55" s="9"/>
    </row>
    <row r="56" spans="1:31" ht="14.25" customHeight="1" x14ac:dyDescent="0.35">
      <c r="A56" s="9"/>
      <c r="B56" s="9"/>
      <c r="D56" s="9"/>
      <c r="E56" s="6">
        <v>29.97</v>
      </c>
      <c r="F56" s="7"/>
      <c r="G56" s="7"/>
      <c r="H56" s="6"/>
      <c r="I56" s="7"/>
      <c r="J56" s="7"/>
      <c r="K56" s="6">
        <v>31.21</v>
      </c>
      <c r="L56" s="7"/>
      <c r="M56" s="7"/>
      <c r="N56" s="7"/>
      <c r="T56" s="7"/>
      <c r="V56" s="7"/>
      <c r="W56" s="7"/>
      <c r="X56" s="9"/>
      <c r="Y56" s="9"/>
      <c r="Z56" s="9"/>
      <c r="AA56" s="9"/>
      <c r="AB56" s="9"/>
      <c r="AC56" s="9"/>
      <c r="AD56" s="9"/>
      <c r="AE56" s="9"/>
    </row>
    <row r="57" spans="1:31" ht="14.25" customHeight="1" x14ac:dyDescent="0.35">
      <c r="A57" s="9"/>
      <c r="B57" s="9"/>
      <c r="C57" s="9"/>
      <c r="D57" s="9"/>
      <c r="E57" s="6">
        <v>29.27</v>
      </c>
      <c r="F57" s="8">
        <f>AVERAGE(E55:E57)</f>
        <v>29.726666666666663</v>
      </c>
      <c r="G57" s="8">
        <f>F57-F54</f>
        <v>-0.91333333333333755</v>
      </c>
      <c r="H57" s="6"/>
      <c r="I57" s="8"/>
      <c r="J57" s="8"/>
      <c r="K57" s="6">
        <v>31.54</v>
      </c>
      <c r="L57" s="8">
        <v>31.43</v>
      </c>
      <c r="M57" s="8">
        <f>L57-L54</f>
        <v>0.41999999999999815</v>
      </c>
      <c r="N57" s="7"/>
      <c r="T57" s="7"/>
      <c r="V57" s="7"/>
      <c r="W57" s="7"/>
      <c r="X57" s="9"/>
      <c r="Y57" s="9"/>
      <c r="Z57" s="9"/>
      <c r="AA57" s="9"/>
      <c r="AB57" s="9"/>
      <c r="AC57" s="9"/>
      <c r="AD57" s="9"/>
      <c r="AE57" s="9"/>
    </row>
    <row r="58" spans="1:31" ht="14.25" customHeight="1" x14ac:dyDescent="0.35">
      <c r="A58" s="9"/>
      <c r="B58" s="9"/>
      <c r="C58" s="7" t="s">
        <v>10</v>
      </c>
      <c r="D58" s="9"/>
      <c r="E58" s="6">
        <v>31.66</v>
      </c>
      <c r="F58" s="7"/>
      <c r="G58" s="8">
        <f>2^-G57</f>
        <v>1.8833920347746993</v>
      </c>
      <c r="H58" s="6"/>
      <c r="I58" s="7"/>
      <c r="J58" s="8"/>
      <c r="K58" s="6">
        <v>31.71</v>
      </c>
      <c r="L58" s="7"/>
      <c r="M58" s="7">
        <f>2^-M57</f>
        <v>0.74742462431747025</v>
      </c>
      <c r="N58" s="7"/>
      <c r="T58" s="7"/>
      <c r="V58" s="7"/>
      <c r="W58" s="7"/>
      <c r="X58" s="9"/>
      <c r="Y58" s="9"/>
      <c r="Z58" s="9"/>
      <c r="AA58" s="9"/>
      <c r="AB58" s="9"/>
      <c r="AC58" s="9"/>
      <c r="AD58" s="9"/>
      <c r="AE58" s="9"/>
    </row>
    <row r="59" spans="1:31" ht="14.25" customHeight="1" x14ac:dyDescent="0.35">
      <c r="A59" s="9"/>
      <c r="B59" s="9"/>
      <c r="C59" s="9"/>
      <c r="D59" s="9"/>
      <c r="E59" s="6">
        <v>32.090000000000003</v>
      </c>
      <c r="F59" s="7"/>
      <c r="G59" s="7"/>
      <c r="H59" s="6"/>
      <c r="I59" s="7"/>
      <c r="J59" s="7"/>
      <c r="K59" s="6">
        <v>31.36</v>
      </c>
      <c r="L59" s="7"/>
      <c r="M59" s="7"/>
      <c r="N59" s="7"/>
      <c r="T59" s="7"/>
      <c r="V59" s="7"/>
      <c r="W59" s="7"/>
      <c r="X59" s="9"/>
      <c r="Y59" s="9"/>
      <c r="Z59" s="9"/>
      <c r="AA59" s="9"/>
      <c r="AB59" s="9"/>
      <c r="AC59" s="9"/>
      <c r="AD59" s="9"/>
      <c r="AE59" s="9"/>
    </row>
    <row r="60" spans="1:31" ht="14.25" customHeight="1" x14ac:dyDescent="0.35">
      <c r="A60" s="9"/>
      <c r="B60" s="9"/>
      <c r="C60" s="9"/>
      <c r="D60" s="9"/>
      <c r="E60" s="6">
        <v>30.07</v>
      </c>
      <c r="F60" s="8">
        <v>31.87</v>
      </c>
      <c r="G60" s="7"/>
      <c r="H60" s="6"/>
      <c r="I60" s="8"/>
      <c r="J60" s="7"/>
      <c r="K60" s="6">
        <v>31.51</v>
      </c>
      <c r="L60" s="8">
        <v>31.53</v>
      </c>
      <c r="M60" s="8"/>
      <c r="N60" s="7"/>
      <c r="T60" s="7"/>
      <c r="V60" s="7"/>
      <c r="W60" s="7"/>
      <c r="X60" s="9"/>
      <c r="Y60" s="9"/>
      <c r="Z60" s="9"/>
      <c r="AA60" s="9"/>
      <c r="AB60" s="9"/>
      <c r="AC60" s="9"/>
      <c r="AD60" s="9"/>
      <c r="AE60" s="9"/>
    </row>
    <row r="61" spans="1:31" ht="14.25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7"/>
      <c r="K61" s="7"/>
      <c r="L61" s="7"/>
      <c r="M61" s="7"/>
      <c r="N61" s="7"/>
      <c r="T61" s="7"/>
      <c r="V61" s="7"/>
      <c r="W61" s="7"/>
      <c r="X61" s="7"/>
      <c r="Y61" s="9"/>
      <c r="Z61" s="9"/>
      <c r="AA61" s="9"/>
      <c r="AB61" s="9"/>
      <c r="AC61" s="9"/>
      <c r="AD61" s="9"/>
      <c r="AE61" s="9"/>
    </row>
    <row r="62" spans="1:31" ht="14.25" customHeight="1" x14ac:dyDescent="0.35">
      <c r="E62" s="14" t="s">
        <v>8</v>
      </c>
      <c r="J62" s="7"/>
      <c r="K62" s="7" t="s">
        <v>6</v>
      </c>
      <c r="N62" s="7"/>
      <c r="T62" s="7"/>
      <c r="V62" s="7"/>
      <c r="W62" s="7"/>
      <c r="X62" s="7"/>
      <c r="Y62" s="9"/>
      <c r="Z62" s="9"/>
      <c r="AA62" s="9"/>
      <c r="AB62" s="9"/>
      <c r="AC62" s="9"/>
      <c r="AD62" s="9"/>
      <c r="AE62" s="9"/>
    </row>
    <row r="63" spans="1:31" ht="14.25" customHeight="1" x14ac:dyDescent="0.35">
      <c r="C63" s="7" t="s">
        <v>49</v>
      </c>
      <c r="E63" s="6">
        <v>28.3</v>
      </c>
      <c r="F63" s="7"/>
      <c r="G63" s="7"/>
      <c r="J63" s="7"/>
      <c r="K63" s="30">
        <v>26.870400175161699</v>
      </c>
      <c r="L63" s="31"/>
      <c r="N63" s="7"/>
      <c r="T63" s="7"/>
      <c r="V63" s="7"/>
      <c r="W63" s="7"/>
      <c r="X63" s="7"/>
      <c r="Y63" s="9"/>
      <c r="Z63" s="9"/>
      <c r="AA63" s="9"/>
      <c r="AB63" s="9"/>
      <c r="AC63" s="9"/>
      <c r="AD63" s="9"/>
      <c r="AE63" s="9"/>
    </row>
    <row r="64" spans="1:31" ht="14.25" customHeight="1" x14ac:dyDescent="0.35">
      <c r="C64" s="7"/>
      <c r="E64" s="6">
        <v>28.46</v>
      </c>
      <c r="F64" s="7"/>
      <c r="G64" s="7"/>
      <c r="J64" s="7"/>
      <c r="K64" s="30">
        <v>27.096171477718102</v>
      </c>
      <c r="L64" s="31"/>
      <c r="N64" s="19"/>
      <c r="T64" s="7"/>
      <c r="U64" s="9"/>
      <c r="V64" s="9"/>
      <c r="W64" s="9"/>
      <c r="X64" s="7"/>
      <c r="Y64" s="9"/>
      <c r="Z64" s="9"/>
      <c r="AA64" s="9"/>
      <c r="AB64" s="9"/>
      <c r="AC64" s="9"/>
      <c r="AD64" s="9"/>
      <c r="AE64" s="9"/>
    </row>
    <row r="65" spans="1:31" ht="14.25" customHeight="1" x14ac:dyDescent="0.35">
      <c r="A65" s="9"/>
      <c r="B65" s="9"/>
      <c r="C65" s="7"/>
      <c r="D65" s="9"/>
      <c r="E65" s="6">
        <v>28.51</v>
      </c>
      <c r="F65" s="8">
        <v>28.42</v>
      </c>
      <c r="G65" s="8">
        <f>F65-F68</f>
        <v>-1.1099999999999994</v>
      </c>
      <c r="H65" s="9"/>
      <c r="I65" s="9"/>
      <c r="J65" s="8"/>
      <c r="K65" s="30">
        <v>27.0322518396768</v>
      </c>
      <c r="L65" s="32">
        <f>AVERAGE(K63:K65)</f>
        <v>26.999607830852199</v>
      </c>
      <c r="M65" s="7">
        <f>L65-L68</f>
        <v>0.7704383252916962</v>
      </c>
      <c r="N65" s="19"/>
      <c r="O65" s="18"/>
      <c r="P65" s="18"/>
      <c r="Q65" s="7"/>
      <c r="S65" s="7"/>
      <c r="T65" s="7"/>
      <c r="U65" s="9"/>
      <c r="V65" s="9"/>
      <c r="W65" s="9"/>
      <c r="X65" s="7"/>
      <c r="Y65" s="9"/>
      <c r="Z65" s="9"/>
      <c r="AA65" s="9"/>
      <c r="AB65" s="9"/>
      <c r="AC65" s="9"/>
      <c r="AD65" s="9"/>
      <c r="AE65" s="9"/>
    </row>
    <row r="66" spans="1:31" ht="14.25" customHeight="1" x14ac:dyDescent="0.35">
      <c r="A66" s="9"/>
      <c r="B66" s="9"/>
      <c r="C66" s="7" t="s">
        <v>50</v>
      </c>
      <c r="D66" s="9"/>
      <c r="E66" s="6">
        <v>29.63</v>
      </c>
      <c r="F66" s="7"/>
      <c r="G66" s="8">
        <f>2^-G65</f>
        <v>2.1584564730088536</v>
      </c>
      <c r="H66" s="9"/>
      <c r="I66" s="9"/>
      <c r="J66" s="8"/>
      <c r="K66" s="30">
        <v>26.137143405457302</v>
      </c>
      <c r="L66" s="31"/>
      <c r="M66" s="7">
        <f>2^-M65</f>
        <v>0.58623933401131434</v>
      </c>
      <c r="N66" s="19"/>
      <c r="O66" s="18"/>
      <c r="P66" s="18"/>
      <c r="Q66" s="7"/>
      <c r="S66" s="7"/>
      <c r="T66" s="7"/>
      <c r="U66" s="9"/>
      <c r="V66" s="9"/>
      <c r="W66" s="9"/>
      <c r="X66" s="7"/>
      <c r="Y66" s="9"/>
      <c r="Z66" s="9"/>
      <c r="AA66" s="9"/>
      <c r="AB66" s="9"/>
      <c r="AC66" s="9"/>
      <c r="AD66" s="9"/>
      <c r="AE66" s="9"/>
    </row>
    <row r="67" spans="1:31" ht="14.25" customHeight="1" x14ac:dyDescent="0.35">
      <c r="A67" s="9"/>
      <c r="B67" s="9"/>
      <c r="C67" s="7"/>
      <c r="D67" s="9"/>
      <c r="E67" s="6">
        <v>29.56</v>
      </c>
      <c r="F67" s="7"/>
      <c r="G67" s="7"/>
      <c r="H67" s="9"/>
      <c r="I67" s="9"/>
      <c r="J67" s="7"/>
      <c r="K67" s="30">
        <v>26.4772829553003</v>
      </c>
      <c r="L67" s="31"/>
      <c r="M67" s="7"/>
      <c r="N67" s="19"/>
      <c r="O67" s="18"/>
      <c r="P67" s="18"/>
      <c r="Q67" s="7"/>
      <c r="S67" s="7"/>
      <c r="T67" s="7"/>
      <c r="U67" s="9"/>
      <c r="V67" s="9"/>
      <c r="W67" s="9"/>
      <c r="X67" s="7"/>
      <c r="Y67" s="9"/>
      <c r="Z67" s="9"/>
      <c r="AA67" s="9"/>
      <c r="AB67" s="9"/>
      <c r="AC67" s="9"/>
      <c r="AD67" s="9"/>
      <c r="AE67" s="9"/>
    </row>
    <row r="68" spans="1:31" ht="14.25" customHeight="1" x14ac:dyDescent="0.35">
      <c r="A68" s="9"/>
      <c r="B68" s="9"/>
      <c r="C68" s="9"/>
      <c r="D68" s="9"/>
      <c r="E68" s="6">
        <v>29.4</v>
      </c>
      <c r="F68" s="8">
        <v>29.53</v>
      </c>
      <c r="G68" s="7"/>
      <c r="H68" s="9"/>
      <c r="I68" s="9"/>
      <c r="J68" s="7"/>
      <c r="K68" s="30">
        <v>26.073082155923899</v>
      </c>
      <c r="L68" s="32">
        <f>AVERAGE(K66:K68)</f>
        <v>26.229169505560503</v>
      </c>
      <c r="M68" s="7"/>
      <c r="N68" s="19"/>
      <c r="O68" s="18"/>
      <c r="P68" s="18"/>
      <c r="Q68" s="7"/>
      <c r="S68" s="7"/>
      <c r="T68" s="7"/>
      <c r="U68" s="9"/>
      <c r="V68" s="9"/>
      <c r="W68" s="9"/>
      <c r="X68" s="7"/>
      <c r="Y68" s="9"/>
      <c r="Z68" s="9"/>
      <c r="AA68" s="9"/>
      <c r="AB68" s="9"/>
      <c r="AC68" s="9"/>
      <c r="AD68" s="9"/>
      <c r="AE68" s="9"/>
    </row>
    <row r="69" spans="1:31" ht="14.25" customHeight="1" x14ac:dyDescent="0.35">
      <c r="A69" s="9"/>
      <c r="B69" s="9"/>
      <c r="C69" s="9"/>
      <c r="D69" s="9"/>
      <c r="E69" s="9"/>
      <c r="F69" s="9"/>
      <c r="G69" s="9"/>
      <c r="H69" s="8"/>
      <c r="I69" s="9"/>
      <c r="J69" s="9"/>
      <c r="K69" s="9"/>
      <c r="L69" s="9"/>
      <c r="M69" s="7"/>
      <c r="N69" s="19"/>
      <c r="O69" s="18"/>
      <c r="P69" s="18"/>
      <c r="Q69" s="7"/>
      <c r="S69" s="7"/>
      <c r="T69" s="7"/>
      <c r="U69" s="9"/>
      <c r="V69" s="9"/>
      <c r="W69" s="9"/>
      <c r="X69" s="7"/>
      <c r="Y69" s="9"/>
      <c r="Z69" s="9"/>
      <c r="AA69" s="9"/>
      <c r="AB69" s="9"/>
      <c r="AC69" s="9"/>
      <c r="AD69" s="9"/>
      <c r="AE69" s="9"/>
    </row>
    <row r="70" spans="1:31" ht="14.25" customHeight="1" x14ac:dyDescent="0.35">
      <c r="A70" s="9"/>
      <c r="B70" s="9"/>
      <c r="C70" s="9"/>
      <c r="D70" s="9"/>
      <c r="E70" s="9"/>
      <c r="F70" s="9"/>
      <c r="G70" s="9"/>
      <c r="H70" s="8"/>
      <c r="I70" s="9"/>
      <c r="K70" s="9"/>
      <c r="L70" s="7"/>
      <c r="M70" s="19"/>
      <c r="N70" s="18"/>
      <c r="O70" s="18"/>
      <c r="P70" s="7"/>
      <c r="Q70" s="9"/>
      <c r="R70" s="9"/>
      <c r="S70" s="9"/>
      <c r="T70" s="7"/>
      <c r="U70" s="7"/>
      <c r="V70" s="7"/>
      <c r="W70" s="7"/>
      <c r="X70" s="7"/>
      <c r="Y70" s="7"/>
      <c r="Z70" s="7"/>
      <c r="AA70" s="7"/>
      <c r="AB70" s="9"/>
      <c r="AC70" s="9"/>
      <c r="AD70" s="9"/>
      <c r="AE70" s="9"/>
    </row>
    <row r="71" spans="1:31" ht="14.25" customHeight="1" x14ac:dyDescent="0.35">
      <c r="A71" s="9"/>
      <c r="B71" s="9"/>
      <c r="C71" s="9"/>
      <c r="D71" s="9"/>
      <c r="E71" s="9"/>
      <c r="F71" s="9"/>
      <c r="G71" s="9"/>
      <c r="H71" s="8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pans="1:31" ht="14.25" customHeight="1" x14ac:dyDescent="0.35">
      <c r="A72" s="16"/>
      <c r="B72" s="78" t="s">
        <v>51</v>
      </c>
      <c r="C72" s="74"/>
      <c r="D72" s="16"/>
      <c r="E72" s="16"/>
      <c r="F72" s="13"/>
      <c r="G72" s="20"/>
      <c r="H72" s="20"/>
      <c r="I72" s="20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ht="14.25" customHeight="1" x14ac:dyDescent="0.35">
      <c r="A73" s="9"/>
      <c r="B73" s="9"/>
      <c r="C73" s="9"/>
      <c r="D73" s="9"/>
      <c r="E73" s="14" t="s">
        <v>8</v>
      </c>
      <c r="F73" s="9"/>
      <c r="G73" s="9"/>
      <c r="J73" s="7"/>
      <c r="K73" s="7" t="s">
        <v>6</v>
      </c>
      <c r="L73" s="7"/>
      <c r="M73" s="7"/>
      <c r="U73" s="14"/>
      <c r="V73" s="7"/>
      <c r="W73" s="7"/>
      <c r="X73" s="9"/>
      <c r="Y73" s="9"/>
      <c r="Z73" s="9"/>
      <c r="AA73" s="9"/>
      <c r="AB73" s="9"/>
      <c r="AC73" s="9"/>
      <c r="AD73" s="9"/>
      <c r="AE73" s="9"/>
    </row>
    <row r="74" spans="1:31" ht="14.25" customHeight="1" x14ac:dyDescent="0.35">
      <c r="A74" s="9"/>
      <c r="B74" s="9"/>
      <c r="C74" s="76" t="s">
        <v>52</v>
      </c>
      <c r="D74" s="74"/>
      <c r="E74" s="6">
        <v>35.19</v>
      </c>
      <c r="F74" s="7"/>
      <c r="G74" s="9"/>
      <c r="J74" s="7"/>
      <c r="K74" s="6">
        <v>34.090000000000003</v>
      </c>
      <c r="L74" s="7"/>
      <c r="M74" s="7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pans="1:31" ht="14.25" customHeight="1" x14ac:dyDescent="0.35">
      <c r="A75" s="9"/>
      <c r="B75" s="9"/>
      <c r="C75" s="9"/>
      <c r="E75" s="6">
        <v>35.29</v>
      </c>
      <c r="F75" s="7"/>
      <c r="G75" s="9"/>
      <c r="J75" s="7"/>
      <c r="K75" s="6">
        <v>34.020000000000003</v>
      </c>
      <c r="L75" s="7"/>
      <c r="M75" s="7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pans="1:31" ht="14.25" customHeight="1" x14ac:dyDescent="0.35">
      <c r="A76" s="9"/>
      <c r="B76" s="9"/>
      <c r="C76" s="9"/>
      <c r="F76" s="8">
        <f>AVERAGE(E74:E75)</f>
        <v>35.239999999999995</v>
      </c>
      <c r="G76" s="15">
        <f>F76-F79</f>
        <v>-0.79000000000000625</v>
      </c>
      <c r="J76" s="8"/>
      <c r="K76" s="6">
        <v>34.049999999999997</v>
      </c>
      <c r="L76" s="8">
        <v>34.049999999999997</v>
      </c>
      <c r="M76" s="8">
        <v>1.26403830735046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ht="14.25" customHeight="1" x14ac:dyDescent="0.35">
      <c r="A77" s="9"/>
      <c r="B77" s="9"/>
      <c r="C77" s="76" t="s">
        <v>53</v>
      </c>
      <c r="D77" s="74"/>
      <c r="E77" s="6">
        <v>36.840000000000003</v>
      </c>
      <c r="F77" s="7"/>
      <c r="G77" s="15">
        <f>2^-G76</f>
        <v>1.7290744626157379</v>
      </c>
      <c r="J77" s="8"/>
      <c r="K77" s="6">
        <v>33.020000000000003</v>
      </c>
      <c r="L77" s="7"/>
      <c r="M77" s="8">
        <v>0.41637682939277998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pans="1:31" ht="14.25" customHeight="1" x14ac:dyDescent="0.35">
      <c r="A78" s="9"/>
      <c r="B78" s="9"/>
      <c r="C78" s="9"/>
      <c r="E78" s="6">
        <v>35.229999999999997</v>
      </c>
      <c r="F78" s="7"/>
      <c r="G78" s="9"/>
      <c r="J78" s="7"/>
      <c r="K78" s="6">
        <v>32.74</v>
      </c>
      <c r="L78" s="7"/>
      <c r="M78" s="7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pans="1:31" ht="14.25" customHeight="1" x14ac:dyDescent="0.35">
      <c r="A79" s="9"/>
      <c r="B79" s="9"/>
      <c r="C79" s="9"/>
      <c r="E79" s="6">
        <v>32.659999999999997</v>
      </c>
      <c r="F79" s="8">
        <v>36.03</v>
      </c>
      <c r="G79" s="9"/>
      <c r="J79" s="7"/>
      <c r="K79" s="6">
        <v>32.61</v>
      </c>
      <c r="L79" s="8">
        <v>32.79</v>
      </c>
      <c r="M79" s="7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pans="1:31" ht="14.25" customHeight="1" x14ac:dyDescent="0.35">
      <c r="A80" s="9"/>
      <c r="B80" s="9"/>
      <c r="C80" s="76"/>
      <c r="D80" s="74"/>
      <c r="E80" s="7"/>
      <c r="F80" s="9"/>
      <c r="G80" s="9"/>
      <c r="H80" s="9"/>
      <c r="I80" s="9"/>
      <c r="J80" s="9"/>
      <c r="K80" s="9"/>
      <c r="L80" s="9"/>
      <c r="M80" s="9"/>
      <c r="N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pans="1:31" ht="14.25" customHeight="1" x14ac:dyDescent="0.35">
      <c r="A81" s="9"/>
      <c r="B81" s="9"/>
      <c r="C81" s="9"/>
      <c r="E81" s="7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ht="14.25" customHeight="1" x14ac:dyDescent="0.35">
      <c r="A82" s="9"/>
      <c r="B82" s="9"/>
      <c r="C82" s="9"/>
      <c r="E82" s="7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ht="14.25" customHeight="1" x14ac:dyDescent="0.35">
      <c r="A83" s="9"/>
      <c r="B83" s="9"/>
      <c r="C83" s="9"/>
      <c r="D83" s="9"/>
      <c r="E83" s="14" t="s">
        <v>8</v>
      </c>
      <c r="F83" s="9"/>
      <c r="G83" s="9"/>
      <c r="H83" s="75"/>
      <c r="I83" s="74"/>
      <c r="J83" s="7"/>
      <c r="K83" s="7" t="s">
        <v>6</v>
      </c>
      <c r="N83" s="7"/>
      <c r="O83" s="14"/>
      <c r="P83" s="7"/>
      <c r="Q83" s="7"/>
      <c r="R83" s="7"/>
      <c r="S83" s="7"/>
      <c r="T83" s="7"/>
      <c r="U83" s="14"/>
      <c r="V83" s="7"/>
      <c r="W83" s="7"/>
      <c r="X83" s="9"/>
      <c r="Y83" s="9"/>
      <c r="Z83" s="9"/>
      <c r="AA83" s="9"/>
      <c r="AB83" s="9"/>
      <c r="AC83" s="9"/>
      <c r="AD83" s="9"/>
      <c r="AE83" s="9"/>
    </row>
    <row r="84" spans="1:31" ht="14.25" customHeight="1" x14ac:dyDescent="0.35">
      <c r="A84" s="9"/>
      <c r="B84" s="9"/>
      <c r="C84" s="76" t="s">
        <v>52</v>
      </c>
      <c r="D84" s="74"/>
      <c r="E84" s="5">
        <v>29.9411413170948</v>
      </c>
      <c r="F84" s="11"/>
      <c r="G84" s="11"/>
      <c r="H84" s="9"/>
      <c r="I84" s="9"/>
      <c r="K84" s="6">
        <v>27.05</v>
      </c>
      <c r="L84" s="7"/>
      <c r="M84" s="7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ht="14.25" customHeight="1" x14ac:dyDescent="0.35">
      <c r="A85" s="9"/>
      <c r="B85" s="9"/>
      <c r="C85" s="9"/>
      <c r="E85" s="5">
        <v>28.865857122793798</v>
      </c>
      <c r="F85" s="11"/>
      <c r="G85" s="11"/>
      <c r="H85" s="9"/>
      <c r="I85" s="9"/>
      <c r="K85" s="6">
        <v>27.2</v>
      </c>
      <c r="L85" s="7"/>
      <c r="M85" s="7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14.25" customHeight="1" x14ac:dyDescent="0.35">
      <c r="A86" s="9"/>
      <c r="B86" s="9"/>
      <c r="C86" s="9"/>
      <c r="E86" s="5">
        <v>28.791224773045801</v>
      </c>
      <c r="F86" s="11">
        <v>29.199407737644801</v>
      </c>
      <c r="G86" s="11">
        <f>F86-F89</f>
        <v>0.20876298004736782</v>
      </c>
      <c r="H86" s="9"/>
      <c r="I86" s="9"/>
      <c r="K86" s="6">
        <v>27.11</v>
      </c>
      <c r="L86" s="8">
        <v>27.12</v>
      </c>
      <c r="M86" s="8">
        <v>0.16610403163533999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ht="14.25" customHeight="1" x14ac:dyDescent="0.35">
      <c r="A87" s="9"/>
      <c r="B87" s="9"/>
      <c r="C87" s="76" t="s">
        <v>53</v>
      </c>
      <c r="D87" s="74"/>
      <c r="E87" s="5">
        <v>28.701022002369101</v>
      </c>
      <c r="F87" s="11"/>
      <c r="G87" s="11">
        <f>2^-G86</f>
        <v>0.86527883531878058</v>
      </c>
      <c r="H87" s="9"/>
      <c r="I87" s="9"/>
      <c r="K87" s="6">
        <v>27.09</v>
      </c>
      <c r="L87" s="7"/>
      <c r="M87" s="8">
        <v>0.89124622649645002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ht="14.25" customHeight="1" x14ac:dyDescent="0.35">
      <c r="A88" s="9"/>
      <c r="B88" s="9"/>
      <c r="C88" s="9"/>
      <c r="E88" s="5">
        <v>29.2937045653991</v>
      </c>
      <c r="F88" s="11"/>
      <c r="G88" s="11"/>
      <c r="H88" s="9"/>
      <c r="I88" s="9"/>
      <c r="K88" s="6">
        <v>27.05</v>
      </c>
      <c r="L88" s="7"/>
      <c r="M88" s="7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ht="14.25" customHeight="1" x14ac:dyDescent="0.35">
      <c r="A89" s="9"/>
      <c r="B89" s="9"/>
      <c r="C89" s="9"/>
      <c r="E89" s="5">
        <v>28.977207705024099</v>
      </c>
      <c r="F89" s="11">
        <v>28.990644757597433</v>
      </c>
      <c r="G89" s="11"/>
      <c r="H89" s="9"/>
      <c r="I89" s="9"/>
      <c r="K89" s="6">
        <v>26.73</v>
      </c>
      <c r="L89" s="8">
        <v>26.96</v>
      </c>
      <c r="M89" s="7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ht="14.25" customHeight="1" x14ac:dyDescent="0.35">
      <c r="A90" s="9"/>
      <c r="B90" s="9"/>
      <c r="C90" s="76"/>
      <c r="D90" s="74"/>
      <c r="E90" s="5"/>
      <c r="F90" s="11"/>
      <c r="G90" s="9"/>
      <c r="H90" s="9"/>
      <c r="I90" s="9"/>
      <c r="J90" s="7"/>
      <c r="K90" s="7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ht="14.25" customHeight="1" x14ac:dyDescent="0.35">
      <c r="A91" s="9"/>
      <c r="B91" s="9"/>
      <c r="C91" s="77"/>
      <c r="D91" s="74"/>
      <c r="E91" s="9"/>
      <c r="F91" s="9"/>
      <c r="G91" s="9"/>
      <c r="H91" s="9"/>
      <c r="I91" s="9"/>
      <c r="J91" s="7"/>
      <c r="K91" s="7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ht="14.25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7"/>
      <c r="K92" s="7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ht="14.25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7"/>
      <c r="K93" s="7" t="s">
        <v>6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ht="14.25" customHeight="1" x14ac:dyDescent="0.35">
      <c r="A94" s="9"/>
      <c r="B94" s="9"/>
      <c r="C94" s="76" t="s">
        <v>52</v>
      </c>
      <c r="D94" s="74"/>
      <c r="E94" s="30">
        <v>32.9868482002558</v>
      </c>
      <c r="F94" s="33"/>
      <c r="G94" s="22"/>
      <c r="H94" s="9"/>
      <c r="I94" s="9"/>
      <c r="J94" s="7"/>
      <c r="K94" s="22">
        <v>26.8492820760416</v>
      </c>
      <c r="L94" s="24"/>
      <c r="M94" s="7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ht="14.25" customHeight="1" x14ac:dyDescent="0.35">
      <c r="A95" s="9"/>
      <c r="B95" s="9"/>
      <c r="C95" s="9"/>
      <c r="E95" s="30">
        <v>33.440778796880998</v>
      </c>
      <c r="F95" s="33"/>
      <c r="G95" s="22"/>
      <c r="H95" s="9"/>
      <c r="I95" s="9"/>
      <c r="J95" s="7"/>
      <c r="K95" s="22">
        <v>26.6352467624599</v>
      </c>
      <c r="L95" s="24"/>
      <c r="M95" s="7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ht="14.25" customHeight="1" x14ac:dyDescent="0.35">
      <c r="A96" s="9"/>
      <c r="B96" s="9"/>
      <c r="C96" s="9"/>
      <c r="E96" s="30">
        <v>30.7844765466327</v>
      </c>
      <c r="F96" s="30">
        <f>AVERAGE(E94:E95)</f>
        <v>33.213813498568399</v>
      </c>
      <c r="G96" s="22">
        <f>F96-F99</f>
        <v>0.34546825648374835</v>
      </c>
      <c r="H96" s="9"/>
      <c r="I96" s="9"/>
      <c r="J96" s="7"/>
      <c r="K96" s="22">
        <v>26.828164000800498</v>
      </c>
      <c r="L96" s="24">
        <f>AVERAGE(K94:K96)</f>
        <v>26.770897613100669</v>
      </c>
      <c r="M96" s="8">
        <f>L96-L99</f>
        <v>0.45689006656460407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ht="14.25" customHeight="1" x14ac:dyDescent="0.35">
      <c r="A97" s="9"/>
      <c r="B97" s="9"/>
      <c r="C97" s="76" t="s">
        <v>53</v>
      </c>
      <c r="D97" s="74"/>
      <c r="E97" s="30">
        <v>33.004319061302901</v>
      </c>
      <c r="F97" s="33"/>
      <c r="G97" s="22">
        <f>2^-G96</f>
        <v>0.78705248096388447</v>
      </c>
      <c r="H97" s="9"/>
      <c r="I97" s="9"/>
      <c r="J97" s="7"/>
      <c r="K97" s="22">
        <v>26.360810758749999</v>
      </c>
      <c r="L97" s="24"/>
      <c r="M97" s="8">
        <f>2^-M96</f>
        <v>0.72855507076729942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31" ht="14.25" customHeight="1" x14ac:dyDescent="0.35">
      <c r="A98" s="9"/>
      <c r="B98" s="9"/>
      <c r="C98" s="9"/>
      <c r="E98" s="30">
        <v>32.7323714228664</v>
      </c>
      <c r="F98" s="33"/>
      <c r="G98" s="22"/>
      <c r="H98" s="9"/>
      <c r="I98" s="9"/>
      <c r="J98" s="7"/>
      <c r="K98" s="22">
        <v>26.345797947821801</v>
      </c>
      <c r="L98" s="24"/>
      <c r="M98" s="7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pans="1:31" ht="14.25" customHeight="1" x14ac:dyDescent="0.35">
      <c r="A99" s="9"/>
      <c r="B99" s="9"/>
      <c r="C99" s="9"/>
      <c r="E99" s="30">
        <v>29.953919777613201</v>
      </c>
      <c r="F99" s="30">
        <f>AVERAGE(E97:E98)</f>
        <v>32.868345242084651</v>
      </c>
      <c r="G99" s="22"/>
      <c r="H99" s="9"/>
      <c r="I99" s="9"/>
      <c r="J99" s="7"/>
      <c r="K99" s="22">
        <v>26.235413933036401</v>
      </c>
      <c r="L99" s="24">
        <f>AVERAGE(K97:K99)</f>
        <v>26.314007546536065</v>
      </c>
      <c r="M99" s="7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pans="1:31" ht="14.25" customHeight="1" x14ac:dyDescent="0.35">
      <c r="A100" s="9"/>
      <c r="B100" s="9"/>
      <c r="C100" s="76"/>
      <c r="D100" s="74"/>
      <c r="E100" s="30"/>
      <c r="F100" s="33"/>
      <c r="G100" s="22"/>
      <c r="H100" s="9"/>
      <c r="I100" s="9"/>
      <c r="J100" s="7"/>
      <c r="K100" s="22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pans="1:31" ht="14.25" customHeight="1" x14ac:dyDescent="0.35">
      <c r="A101" s="9"/>
      <c r="B101" s="9"/>
      <c r="C101" s="9"/>
      <c r="D101" s="9"/>
      <c r="E101" s="30"/>
      <c r="F101" s="33"/>
      <c r="G101" s="22"/>
      <c r="H101" s="9"/>
      <c r="I101" s="9"/>
      <c r="J101" s="7"/>
      <c r="K101" s="22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pans="1:31" ht="14.25" customHeight="1" x14ac:dyDescent="0.35">
      <c r="A102" s="9"/>
      <c r="B102" s="9"/>
      <c r="C102" s="9"/>
      <c r="D102" s="9"/>
      <c r="E102" s="30"/>
      <c r="F102" s="30"/>
      <c r="G102" s="22"/>
      <c r="H102" s="9"/>
      <c r="I102" s="9"/>
      <c r="J102" s="7"/>
      <c r="K102" s="22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ht="14.25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ht="14.25" customHeight="1" x14ac:dyDescent="0.35">
      <c r="A104" s="9"/>
      <c r="B104" s="9"/>
      <c r="C104" s="9"/>
      <c r="D104" s="9"/>
      <c r="E104" s="9"/>
      <c r="F104" s="9"/>
      <c r="G104" s="15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ht="14.25" customHeight="1" x14ac:dyDescent="0.35">
      <c r="A105" s="9"/>
      <c r="B105" s="9"/>
      <c r="C105" s="9"/>
      <c r="D105" s="9"/>
      <c r="E105" s="9"/>
      <c r="F105" s="9"/>
      <c r="G105" s="1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ht="14.25" customHeight="1" x14ac:dyDescent="0.35">
      <c r="A106" s="9"/>
      <c r="B106" s="9"/>
      <c r="C106" s="9"/>
      <c r="D106" s="9"/>
      <c r="E106" s="9"/>
      <c r="F106" s="9"/>
      <c r="G106" s="22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pans="1:31" ht="14.25" customHeight="1" x14ac:dyDescent="0.35">
      <c r="A107" s="16"/>
      <c r="B107" s="79" t="s">
        <v>11</v>
      </c>
      <c r="C107" s="74"/>
      <c r="D107" s="74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</row>
    <row r="108" spans="1:31" ht="14.25" customHeight="1" x14ac:dyDescent="0.35">
      <c r="A108" s="9"/>
      <c r="B108" s="9"/>
      <c r="C108" s="9"/>
      <c r="D108" s="9"/>
      <c r="E108" s="14" t="s">
        <v>8</v>
      </c>
      <c r="F108" s="9"/>
      <c r="G108" s="9"/>
      <c r="H108" s="75"/>
      <c r="I108" s="74"/>
      <c r="J108" s="7"/>
      <c r="K108" s="7" t="s">
        <v>6</v>
      </c>
      <c r="L108" s="7"/>
      <c r="M108" s="7"/>
      <c r="N108" s="7"/>
      <c r="U108" s="14"/>
      <c r="V108" s="7"/>
      <c r="W108" s="7"/>
      <c r="X108" s="9"/>
      <c r="Y108" s="9"/>
      <c r="Z108" s="9"/>
      <c r="AA108" s="9"/>
      <c r="AB108" s="9"/>
      <c r="AC108" s="9"/>
      <c r="AD108" s="9"/>
      <c r="AE108" s="9"/>
    </row>
    <row r="109" spans="1:31" ht="14.25" customHeight="1" x14ac:dyDescent="0.35">
      <c r="A109" s="9"/>
      <c r="B109" s="9"/>
      <c r="C109" s="77" t="s">
        <v>14</v>
      </c>
      <c r="D109" s="74"/>
      <c r="E109" s="6">
        <v>35.130000000000003</v>
      </c>
      <c r="F109" s="7"/>
      <c r="G109" s="9"/>
      <c r="J109" s="7"/>
      <c r="K109" s="6">
        <v>36.450000000000003</v>
      </c>
      <c r="L109" s="7"/>
      <c r="M109" s="7"/>
      <c r="N109" s="7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ht="14.25" customHeight="1" x14ac:dyDescent="0.35">
      <c r="A110" s="9"/>
      <c r="B110" s="9"/>
      <c r="C110" s="9"/>
      <c r="D110" s="9"/>
      <c r="E110" s="6">
        <v>34.06</v>
      </c>
      <c r="F110" s="7"/>
      <c r="G110" s="9"/>
      <c r="J110" s="7"/>
      <c r="K110" s="6">
        <v>34.770000000000003</v>
      </c>
      <c r="L110" s="7"/>
      <c r="M110" s="7"/>
      <c r="N110" s="7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ht="14.25" customHeight="1" x14ac:dyDescent="0.35">
      <c r="A111" s="9"/>
      <c r="B111" s="9"/>
      <c r="C111" s="9"/>
      <c r="D111" s="9"/>
      <c r="E111" s="6">
        <v>34.700000000000003</v>
      </c>
      <c r="F111" s="8">
        <v>34.909999999999997</v>
      </c>
      <c r="G111" s="15">
        <v>-0.47755161943165803</v>
      </c>
      <c r="J111" s="8"/>
      <c r="K111" s="6">
        <v>34.86</v>
      </c>
      <c r="L111" s="8">
        <v>35.36</v>
      </c>
      <c r="M111" s="8">
        <v>0.69102720732874001</v>
      </c>
      <c r="N111" s="8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ht="14.25" customHeight="1" x14ac:dyDescent="0.35">
      <c r="A112" s="9"/>
      <c r="B112" s="9"/>
      <c r="C112" s="77" t="s">
        <v>15</v>
      </c>
      <c r="D112" s="74"/>
      <c r="E112" s="6">
        <v>35.58</v>
      </c>
      <c r="F112" s="7"/>
      <c r="G112" s="15">
        <v>1.39237867085905</v>
      </c>
      <c r="J112" s="8"/>
      <c r="K112" s="6">
        <v>34.369999999999997</v>
      </c>
      <c r="L112" s="7"/>
      <c r="M112" s="8">
        <v>0.61941266747454005</v>
      </c>
      <c r="N112" s="8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31" ht="14.25" customHeight="1" x14ac:dyDescent="0.35">
      <c r="A113" s="9"/>
      <c r="B113" s="9"/>
      <c r="C113" s="9"/>
      <c r="D113" s="9"/>
      <c r="E113" s="6">
        <v>34.630000000000003</v>
      </c>
      <c r="F113" s="7"/>
      <c r="G113" s="9"/>
      <c r="J113" s="7"/>
      <c r="K113" s="6">
        <v>35.520000000000003</v>
      </c>
      <c r="L113" s="7"/>
      <c r="M113" s="7"/>
      <c r="N113" s="7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31" ht="14.25" customHeight="1" x14ac:dyDescent="0.35">
      <c r="A114" s="9"/>
      <c r="B114" s="9"/>
      <c r="C114" s="9"/>
      <c r="D114" s="9"/>
      <c r="E114" s="6">
        <v>35.200000000000003</v>
      </c>
      <c r="F114" s="8">
        <v>35.39</v>
      </c>
      <c r="G114" s="9"/>
      <c r="J114" s="7"/>
      <c r="K114" s="6">
        <v>34.119999999999997</v>
      </c>
      <c r="L114" s="8">
        <v>34.67</v>
      </c>
      <c r="M114" s="7"/>
      <c r="N114" s="7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31" ht="14.25" customHeight="1" x14ac:dyDescent="0.35">
      <c r="A115" s="9"/>
      <c r="B115" s="9"/>
      <c r="C115" s="77"/>
      <c r="D115" s="74"/>
      <c r="E115" s="7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1" ht="14.25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31" ht="14.25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ht="14.25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31" ht="14.25" customHeight="1" x14ac:dyDescent="0.35">
      <c r="A119" s="9"/>
      <c r="B119" s="9"/>
      <c r="C119" s="9"/>
      <c r="D119" s="9"/>
      <c r="E119" s="14" t="s">
        <v>8</v>
      </c>
      <c r="F119" s="9"/>
      <c r="G119" s="9"/>
      <c r="H119" s="9"/>
      <c r="I119" s="9"/>
      <c r="J119" s="7"/>
      <c r="K119" s="7" t="s">
        <v>6</v>
      </c>
      <c r="M119" s="7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31" ht="14.25" customHeight="1" x14ac:dyDescent="0.35">
      <c r="A120" s="9"/>
      <c r="B120" s="9"/>
      <c r="C120" s="9" t="s">
        <v>14</v>
      </c>
      <c r="E120" s="5">
        <v>29.083890742863201</v>
      </c>
      <c r="F120" s="11"/>
      <c r="G120" s="11"/>
      <c r="H120" s="75"/>
      <c r="I120" s="74"/>
      <c r="J120" s="7"/>
      <c r="K120" s="6">
        <v>27.05</v>
      </c>
      <c r="L120" s="7"/>
      <c r="M120" s="7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1" ht="14.25" customHeight="1" x14ac:dyDescent="0.35">
      <c r="A121" s="9"/>
      <c r="B121" s="9"/>
      <c r="C121" s="9"/>
      <c r="E121" s="5">
        <v>29.408724388569301</v>
      </c>
      <c r="F121" s="11"/>
      <c r="G121" s="11"/>
      <c r="J121" s="7"/>
      <c r="K121" s="6">
        <v>27.2</v>
      </c>
      <c r="L121" s="7"/>
      <c r="M121" s="7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1" ht="14.25" customHeight="1" x14ac:dyDescent="0.35">
      <c r="A122" s="9"/>
      <c r="B122" s="9"/>
      <c r="C122" s="9"/>
      <c r="E122" s="5">
        <v>29.200415007374701</v>
      </c>
      <c r="F122" s="11">
        <v>29.231010046269066</v>
      </c>
      <c r="G122" s="11">
        <f>F122-F125</f>
        <v>-0.1722902431327995</v>
      </c>
      <c r="J122" s="8"/>
      <c r="K122" s="6">
        <v>27.11</v>
      </c>
      <c r="L122" s="8">
        <v>27.12</v>
      </c>
      <c r="M122" s="8">
        <v>0.16610403163533999</v>
      </c>
      <c r="O122" s="9"/>
      <c r="P122" s="75"/>
      <c r="Q122" s="74"/>
      <c r="R122" s="7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31" ht="14.25" customHeight="1" x14ac:dyDescent="0.35">
      <c r="B123" s="27"/>
      <c r="C123" s="9" t="s">
        <v>15</v>
      </c>
      <c r="E123" s="5">
        <v>29.251247220972399</v>
      </c>
      <c r="F123" s="11"/>
      <c r="G123" s="11">
        <f>2^-G122</f>
        <v>1.1268459059168043</v>
      </c>
      <c r="J123" s="8"/>
      <c r="K123" s="6">
        <v>27.09</v>
      </c>
      <c r="L123" s="7"/>
      <c r="M123" s="8">
        <v>0.89124622649645002</v>
      </c>
      <c r="O123" s="9"/>
      <c r="P123" s="6"/>
      <c r="Q123" s="7"/>
      <c r="R123" s="7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31" ht="14.25" customHeight="1" x14ac:dyDescent="0.35">
      <c r="B124" s="9"/>
      <c r="C124" s="9"/>
      <c r="E124" s="5">
        <v>29.461139954542499</v>
      </c>
      <c r="F124" s="11"/>
      <c r="G124" s="11"/>
      <c r="J124" s="7"/>
      <c r="K124" s="6">
        <v>27.05</v>
      </c>
      <c r="L124" s="7"/>
      <c r="M124" s="7"/>
      <c r="O124" s="9"/>
      <c r="P124" s="6"/>
      <c r="Q124" s="7"/>
      <c r="R124" s="7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31" ht="14.25" customHeight="1" x14ac:dyDescent="0.35">
      <c r="B125" s="9"/>
      <c r="C125" s="9"/>
      <c r="E125" s="5">
        <v>29.497513692690699</v>
      </c>
      <c r="F125" s="11">
        <v>29.403300289401866</v>
      </c>
      <c r="G125" s="11"/>
      <c r="J125" s="7"/>
      <c r="K125" s="6">
        <v>26.73</v>
      </c>
      <c r="L125" s="8">
        <v>26.96</v>
      </c>
      <c r="M125" s="7"/>
      <c r="O125" s="9"/>
      <c r="P125" s="6"/>
      <c r="Q125" s="8"/>
      <c r="R125" s="8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pans="1:31" ht="14.25" customHeight="1" x14ac:dyDescent="0.35">
      <c r="B126" s="9"/>
      <c r="C126" s="9"/>
      <c r="E126" s="5"/>
      <c r="F126" s="9"/>
      <c r="G126" s="9"/>
      <c r="O126" s="9"/>
      <c r="Q126" s="7"/>
      <c r="R126" s="8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pans="1:31" ht="14.25" customHeight="1" x14ac:dyDescent="0.35">
      <c r="B127" s="9"/>
      <c r="J127" s="9"/>
      <c r="K127" s="9"/>
      <c r="L127" s="9"/>
      <c r="M127" s="9"/>
      <c r="N127" s="9"/>
      <c r="O127" s="9"/>
      <c r="P127" s="6"/>
      <c r="Q127" s="7"/>
      <c r="R127" s="7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1" ht="14.25" customHeight="1" x14ac:dyDescent="0.35">
      <c r="B128" s="9"/>
      <c r="I128" s="9"/>
      <c r="J128" s="9"/>
      <c r="K128" s="9"/>
      <c r="L128" s="9"/>
      <c r="M128" s="9"/>
      <c r="N128" s="9"/>
      <c r="O128" s="9"/>
      <c r="P128" s="6"/>
      <c r="Q128" s="8"/>
      <c r="R128" s="7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pans="2:31" ht="14.25" customHeight="1" x14ac:dyDescent="0.35">
      <c r="B129" s="9"/>
      <c r="E129" s="14" t="s">
        <v>8</v>
      </c>
      <c r="I129" s="9"/>
      <c r="J129" s="9"/>
      <c r="K129" s="7" t="s">
        <v>6</v>
      </c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pans="2:31" ht="14.25" customHeight="1" x14ac:dyDescent="0.35">
      <c r="C130" s="9" t="s">
        <v>14</v>
      </c>
      <c r="E130" s="30">
        <v>33.176589790458998</v>
      </c>
      <c r="F130" s="33"/>
      <c r="G130" s="22"/>
      <c r="K130" s="6">
        <v>33.590000000000003</v>
      </c>
      <c r="L130" s="7"/>
      <c r="M130" s="7"/>
    </row>
    <row r="131" spans="2:31" ht="14.25" customHeight="1" x14ac:dyDescent="0.35">
      <c r="C131" s="9"/>
      <c r="E131" s="30">
        <v>33.392339751509503</v>
      </c>
      <c r="F131" s="33"/>
      <c r="G131" s="22"/>
      <c r="K131" s="6">
        <v>33.53</v>
      </c>
      <c r="L131" s="7"/>
      <c r="M131" s="7"/>
    </row>
    <row r="132" spans="2:31" ht="14.25" customHeight="1" x14ac:dyDescent="0.35">
      <c r="C132" s="9"/>
      <c r="E132" s="30">
        <v>31.046359091776701</v>
      </c>
      <c r="F132" s="30">
        <f>AVERAGE(E130:E131)</f>
        <v>33.28446477098425</v>
      </c>
      <c r="G132" s="22">
        <f>F132-F135</f>
        <v>-0.27797442794959437</v>
      </c>
      <c r="K132" s="6">
        <v>33.340000000000003</v>
      </c>
      <c r="L132" s="8">
        <v>33.49</v>
      </c>
      <c r="M132" s="8">
        <v>0.39495920658682998</v>
      </c>
    </row>
    <row r="133" spans="2:31" ht="14.25" customHeight="1" x14ac:dyDescent="0.35">
      <c r="C133" s="9" t="s">
        <v>15</v>
      </c>
      <c r="E133" s="30">
        <v>33.313007259301997</v>
      </c>
      <c r="F133" s="33"/>
      <c r="G133" s="22">
        <f>2^-G132</f>
        <v>1.2124913272264901</v>
      </c>
      <c r="K133" s="6">
        <v>32.979999999999997</v>
      </c>
      <c r="L133" s="7"/>
      <c r="M133" s="8">
        <v>0.76051088039993997</v>
      </c>
    </row>
    <row r="134" spans="2:31" ht="14.25" customHeight="1" x14ac:dyDescent="0.35">
      <c r="C134" s="9"/>
      <c r="E134" s="30">
        <v>33.811871138565699</v>
      </c>
      <c r="F134" s="33"/>
      <c r="G134" s="22"/>
      <c r="K134" s="6">
        <v>33.03</v>
      </c>
      <c r="L134" s="7"/>
      <c r="M134" s="7"/>
    </row>
    <row r="135" spans="2:31" ht="14.25" customHeight="1" x14ac:dyDescent="0.35">
      <c r="C135" s="9"/>
      <c r="E135" s="30">
        <v>30.434074586398399</v>
      </c>
      <c r="F135" s="30">
        <f>AVERAGE(E133:E134)</f>
        <v>33.562439198933845</v>
      </c>
      <c r="G135" s="22"/>
      <c r="K135" s="6">
        <v>33.270000000000003</v>
      </c>
      <c r="L135" s="8">
        <v>33.090000000000003</v>
      </c>
      <c r="M135" s="7"/>
    </row>
    <row r="136" spans="2:31" ht="14.25" customHeight="1" x14ac:dyDescent="0.35">
      <c r="C136" s="9"/>
      <c r="E136" s="30"/>
      <c r="F136" s="33"/>
      <c r="G136" s="22"/>
    </row>
    <row r="137" spans="2:31" ht="14.25" customHeight="1" x14ac:dyDescent="0.35">
      <c r="E137" s="30"/>
      <c r="F137" s="33"/>
      <c r="G137" s="22"/>
      <c r="H137" s="15"/>
    </row>
    <row r="138" spans="2:31" ht="14.25" customHeight="1" x14ac:dyDescent="0.35">
      <c r="E138" s="30"/>
      <c r="F138" s="30"/>
      <c r="G138" s="22"/>
      <c r="H138" s="11"/>
    </row>
    <row r="139" spans="2:31" ht="14.25" customHeight="1" x14ac:dyDescent="0.35">
      <c r="H139" s="22"/>
    </row>
    <row r="140" spans="2:31" s="17" customFormat="1" ht="14.25" customHeight="1" x14ac:dyDescent="0.35">
      <c r="C140" s="21" t="s">
        <v>57</v>
      </c>
    </row>
    <row r="141" spans="2:31" ht="14.25" customHeight="1" x14ac:dyDescent="0.35"/>
    <row r="142" spans="2:31" ht="14.25" customHeight="1" x14ac:dyDescent="0.35">
      <c r="E142" s="14" t="s">
        <v>8</v>
      </c>
      <c r="K142" s="7" t="s">
        <v>6</v>
      </c>
    </row>
    <row r="143" spans="2:31" ht="14.25" customHeight="1" x14ac:dyDescent="0.35">
      <c r="C143" s="34" t="s">
        <v>94</v>
      </c>
      <c r="D143" s="34"/>
      <c r="E143" s="30">
        <v>28.537709234419999</v>
      </c>
      <c r="F143" s="34"/>
      <c r="G143" s="23"/>
      <c r="H143" s="34"/>
      <c r="K143" s="30">
        <v>30.451145982534602</v>
      </c>
      <c r="L143" s="34"/>
      <c r="M143" s="23"/>
    </row>
    <row r="144" spans="2:31" ht="14.25" customHeight="1" x14ac:dyDescent="0.35">
      <c r="C144" s="34"/>
      <c r="D144" s="34"/>
      <c r="E144" s="30">
        <v>29.1080777247596</v>
      </c>
      <c r="F144" s="34"/>
      <c r="G144" s="23"/>
      <c r="H144" s="34"/>
      <c r="K144" s="30">
        <v>30.292087045027301</v>
      </c>
      <c r="L144" s="34"/>
      <c r="M144" s="23"/>
    </row>
    <row r="145" spans="3:13" ht="14.25" customHeight="1" x14ac:dyDescent="0.35">
      <c r="C145" s="34"/>
      <c r="D145" s="34"/>
      <c r="E145" s="30">
        <v>28.647477643074801</v>
      </c>
      <c r="F145" s="35">
        <f>AVERAGE(E143:E145)</f>
        <v>28.7644215340848</v>
      </c>
      <c r="G145" s="23">
        <f>F145-F154</f>
        <v>-0.3677775046479681</v>
      </c>
      <c r="H145" s="34"/>
      <c r="K145" s="30">
        <v>30.770675408972199</v>
      </c>
      <c r="L145" s="35">
        <f>AVERAGE(K143:K145)</f>
        <v>30.504636145511366</v>
      </c>
      <c r="M145" s="23">
        <f>L145-L154</f>
        <v>-0.45580464706796775</v>
      </c>
    </row>
    <row r="146" spans="3:13" ht="14.25" customHeight="1" x14ac:dyDescent="0.35">
      <c r="C146" s="34" t="s">
        <v>95</v>
      </c>
      <c r="D146" s="34"/>
      <c r="E146" s="30">
        <v>29.8580548437068</v>
      </c>
      <c r="F146" s="34"/>
      <c r="G146" s="23">
        <f>2^-G145</f>
        <v>1.2903634726367479</v>
      </c>
      <c r="H146" s="34"/>
      <c r="K146" s="30">
        <v>32.225062576789</v>
      </c>
      <c r="L146" s="34"/>
      <c r="M146" s="23">
        <f>2^-M145</f>
        <v>1.3715475570463087</v>
      </c>
    </row>
    <row r="147" spans="3:13" ht="14.25" customHeight="1" x14ac:dyDescent="0.35">
      <c r="C147" s="34"/>
      <c r="D147" s="34"/>
      <c r="E147" s="30">
        <v>29.947437882038599</v>
      </c>
      <c r="F147" s="34"/>
      <c r="G147" s="23"/>
      <c r="H147" s="34"/>
      <c r="K147" s="30">
        <v>31.8219687813686</v>
      </c>
      <c r="L147" s="34"/>
      <c r="M147" s="23"/>
    </row>
    <row r="148" spans="3:13" ht="14.25" customHeight="1" x14ac:dyDescent="0.35">
      <c r="C148" s="34"/>
      <c r="D148" s="34"/>
      <c r="E148" s="30">
        <v>29.720654345777898</v>
      </c>
      <c r="F148" s="35">
        <f>AVERAGE(E146:E148)</f>
        <v>29.842049023841099</v>
      </c>
      <c r="G148" s="23">
        <f>F148-F157</f>
        <v>1.0698597972636321</v>
      </c>
      <c r="H148" s="34"/>
      <c r="K148" s="30">
        <v>31.062066858921501</v>
      </c>
      <c r="L148" s="35">
        <f>AVERAGE(K146:K148)</f>
        <v>31.703032739026366</v>
      </c>
      <c r="M148" s="23">
        <f>L148-L157</f>
        <v>0.9841292440950653</v>
      </c>
    </row>
    <row r="149" spans="3:13" ht="14.25" customHeight="1" x14ac:dyDescent="0.35">
      <c r="C149" s="34" t="s">
        <v>96</v>
      </c>
      <c r="D149" s="34"/>
      <c r="E149" s="30">
        <v>29.871816170648501</v>
      </c>
      <c r="F149" s="34"/>
      <c r="G149" s="23">
        <f>2^-G148</f>
        <v>0.4763652904905028</v>
      </c>
      <c r="H149" s="23"/>
      <c r="K149" s="30">
        <v>29.693685072524001</v>
      </c>
      <c r="L149" s="34"/>
      <c r="M149" s="23">
        <f>2^-M148</f>
        <v>0.50553075033370787</v>
      </c>
    </row>
    <row r="150" spans="3:13" ht="14.25" customHeight="1" x14ac:dyDescent="0.35">
      <c r="C150" s="34"/>
      <c r="D150" s="34"/>
      <c r="E150" s="30">
        <v>29.542638736032899</v>
      </c>
      <c r="F150" s="34"/>
      <c r="G150" s="23"/>
      <c r="H150" s="23"/>
      <c r="K150" s="30">
        <v>29.581980841914302</v>
      </c>
      <c r="L150" s="34"/>
      <c r="M150" s="23"/>
    </row>
    <row r="151" spans="3:13" ht="14.25" customHeight="1" x14ac:dyDescent="0.35">
      <c r="C151" s="34"/>
      <c r="D151" s="34"/>
      <c r="E151" s="30">
        <v>29.684031110089698</v>
      </c>
      <c r="F151" s="35">
        <f>AVERAGE(E149:E151)</f>
        <v>29.699495338923697</v>
      </c>
      <c r="G151" s="23">
        <f>F151-F160</f>
        <v>-0.56481526292446915</v>
      </c>
      <c r="H151" s="23"/>
      <c r="K151" s="30">
        <v>29.696875809375399</v>
      </c>
      <c r="L151" s="35">
        <f>AVERAGE(K149:K151)</f>
        <v>29.657513907937901</v>
      </c>
      <c r="M151" s="23">
        <f>L151-L160</f>
        <v>-1.1969499572049642</v>
      </c>
    </row>
    <row r="152" spans="3:13" ht="14.25" customHeight="1" x14ac:dyDescent="0.35">
      <c r="C152" s="34" t="s">
        <v>97</v>
      </c>
      <c r="D152" s="34"/>
      <c r="E152" s="30">
        <v>28.748326863747501</v>
      </c>
      <c r="F152" s="34"/>
      <c r="G152" s="23">
        <f>2^-G151</f>
        <v>1.4791980858314466</v>
      </c>
      <c r="H152" s="34"/>
      <c r="K152" s="30">
        <v>31.0397261511716</v>
      </c>
      <c r="L152" s="34"/>
      <c r="M152" s="23">
        <f>2^-M151</f>
        <v>2.2925448485233035</v>
      </c>
    </row>
    <row r="153" spans="3:13" ht="14.25" customHeight="1" x14ac:dyDescent="0.35">
      <c r="C153" s="34"/>
      <c r="D153" s="34"/>
      <c r="E153" s="30">
        <v>29.2546811219947</v>
      </c>
      <c r="F153" s="34"/>
      <c r="G153" s="23"/>
      <c r="H153" s="34"/>
      <c r="K153" s="30">
        <v>30.821825393304799</v>
      </c>
      <c r="L153" s="34"/>
      <c r="M153" s="23"/>
    </row>
    <row r="154" spans="3:13" ht="14.25" customHeight="1" x14ac:dyDescent="0.35">
      <c r="C154" s="34"/>
      <c r="D154" s="34"/>
      <c r="E154" s="30">
        <v>29.3935891304561</v>
      </c>
      <c r="F154" s="35">
        <f>AVERAGE(E152:E154)</f>
        <v>29.132199038732768</v>
      </c>
      <c r="G154" s="23"/>
      <c r="H154" s="34"/>
      <c r="K154" s="30">
        <v>31.0197708332616</v>
      </c>
      <c r="L154" s="35">
        <f>AVERAGE(K152:K154)</f>
        <v>30.960440792579334</v>
      </c>
      <c r="M154" s="23"/>
    </row>
    <row r="155" spans="3:13" ht="14.25" customHeight="1" x14ac:dyDescent="0.35">
      <c r="C155" s="34" t="s">
        <v>98</v>
      </c>
      <c r="D155" s="34"/>
      <c r="E155" s="30">
        <v>29.016555564872299</v>
      </c>
      <c r="F155" s="34"/>
      <c r="G155" s="23"/>
      <c r="H155" s="34"/>
      <c r="K155" s="30">
        <v>30.725916555592601</v>
      </c>
      <c r="L155" s="34"/>
      <c r="M155" s="23"/>
    </row>
    <row r="156" spans="3:13" ht="14.25" customHeight="1" x14ac:dyDescent="0.35">
      <c r="C156" s="34"/>
      <c r="D156" s="34"/>
      <c r="E156" s="30">
        <v>28.811828339378199</v>
      </c>
      <c r="F156" s="34"/>
      <c r="G156" s="23"/>
      <c r="H156" s="34"/>
      <c r="K156" s="30">
        <v>30.8128084085617</v>
      </c>
      <c r="L156" s="34"/>
      <c r="M156" s="23"/>
    </row>
    <row r="157" spans="3:13" ht="14.25" customHeight="1" x14ac:dyDescent="0.35">
      <c r="C157" s="34"/>
      <c r="D157" s="34"/>
      <c r="E157" s="30">
        <v>28.4881837754819</v>
      </c>
      <c r="F157" s="35">
        <f>AVERAGE(E155:E157)</f>
        <v>28.772189226577467</v>
      </c>
      <c r="G157" s="23"/>
      <c r="H157" s="34"/>
      <c r="K157" s="30">
        <v>30.6179855206396</v>
      </c>
      <c r="L157" s="35">
        <f>AVERAGE(K155:K157)</f>
        <v>30.7189034949313</v>
      </c>
      <c r="M157" s="23"/>
    </row>
    <row r="158" spans="3:13" ht="14.25" customHeight="1" x14ac:dyDescent="0.35">
      <c r="C158" s="34" t="s">
        <v>99</v>
      </c>
      <c r="D158" s="34"/>
      <c r="E158" s="30">
        <v>30.2424868717432</v>
      </c>
      <c r="F158" s="34"/>
      <c r="G158" s="23"/>
      <c r="H158" s="34"/>
      <c r="K158" s="30">
        <v>31.286921888856401</v>
      </c>
      <c r="L158" s="34"/>
      <c r="M158" s="23"/>
    </row>
    <row r="159" spans="3:13" ht="14.25" customHeight="1" x14ac:dyDescent="0.35">
      <c r="C159" s="34"/>
      <c r="D159" s="34"/>
      <c r="E159" s="30">
        <v>30.517063331541799</v>
      </c>
      <c r="F159" s="34"/>
      <c r="G159" s="23"/>
      <c r="H159" s="34"/>
      <c r="K159" s="30">
        <v>30.8951945550922</v>
      </c>
      <c r="L159" s="34"/>
      <c r="M159" s="23"/>
    </row>
    <row r="160" spans="3:13" ht="14.25" customHeight="1" x14ac:dyDescent="0.35">
      <c r="C160" s="34"/>
      <c r="D160" s="34"/>
      <c r="E160" s="30">
        <v>30.033381602259499</v>
      </c>
      <c r="F160" s="35">
        <f>AVERAGE(E158:E160)</f>
        <v>30.264310601848166</v>
      </c>
      <c r="G160" s="23"/>
      <c r="H160" s="34"/>
      <c r="K160" s="30">
        <v>30.381275151480001</v>
      </c>
      <c r="L160" s="35">
        <f>AVERAGE(K158:K160)</f>
        <v>30.854463865142865</v>
      </c>
      <c r="M160" s="23"/>
    </row>
    <row r="161" spans="3:12" ht="14.25" customHeight="1" x14ac:dyDescent="0.35"/>
    <row r="162" spans="3:12" ht="14.25" customHeight="1" x14ac:dyDescent="0.35"/>
    <row r="163" spans="3:12" ht="14.25" customHeight="1" x14ac:dyDescent="0.35">
      <c r="C163" s="34" t="s">
        <v>88</v>
      </c>
      <c r="D163" s="34"/>
      <c r="E163" s="30">
        <v>32.316355339480801</v>
      </c>
      <c r="F163" s="34"/>
      <c r="G163" s="23"/>
      <c r="H163" s="34"/>
      <c r="K163" s="30">
        <v>27.416429337616702</v>
      </c>
      <c r="L163" s="34"/>
    </row>
    <row r="164" spans="3:12" ht="14.25" customHeight="1" x14ac:dyDescent="0.35">
      <c r="C164" s="34"/>
      <c r="D164" s="34"/>
      <c r="E164" s="30">
        <v>32.125080610503197</v>
      </c>
      <c r="F164" s="34"/>
      <c r="G164" s="23"/>
      <c r="H164" s="34"/>
      <c r="K164" s="30">
        <v>27.2102596781282</v>
      </c>
      <c r="L164" s="34"/>
    </row>
    <row r="165" spans="3:12" ht="14.25" customHeight="1" x14ac:dyDescent="0.35">
      <c r="C165" s="34"/>
      <c r="D165" s="34"/>
      <c r="E165" s="30">
        <v>31.472411799431701</v>
      </c>
      <c r="F165" s="35">
        <f>AVERAGE(E163:E164)</f>
        <v>32.220717974991999</v>
      </c>
      <c r="G165" s="23"/>
      <c r="H165" s="34"/>
      <c r="K165" s="30">
        <v>27.572324182740999</v>
      </c>
      <c r="L165" s="35">
        <f>AVERAGE(K163:K165)</f>
        <v>27.399671066161968</v>
      </c>
    </row>
    <row r="166" spans="3:12" ht="14.25" customHeight="1" x14ac:dyDescent="0.35">
      <c r="C166" s="34" t="s">
        <v>89</v>
      </c>
      <c r="D166" s="34"/>
      <c r="E166" s="30">
        <v>32.484077241185602</v>
      </c>
      <c r="F166" s="34"/>
      <c r="G166" s="23"/>
      <c r="H166" s="34"/>
      <c r="K166" s="30">
        <v>27.961920650972701</v>
      </c>
      <c r="L166" s="34"/>
    </row>
    <row r="167" spans="3:12" ht="14.25" customHeight="1" x14ac:dyDescent="0.35">
      <c r="C167" s="34"/>
      <c r="D167" s="34"/>
      <c r="E167" s="30">
        <v>32.571046430364099</v>
      </c>
      <c r="F167" s="34"/>
      <c r="G167" s="23"/>
      <c r="H167" s="34"/>
      <c r="K167" s="30">
        <v>27.674749766328901</v>
      </c>
      <c r="L167" s="34"/>
    </row>
    <row r="168" spans="3:12" ht="14.25" customHeight="1" x14ac:dyDescent="0.35">
      <c r="C168" s="34"/>
      <c r="D168" s="34"/>
      <c r="E168" s="30">
        <v>32.1857154756852</v>
      </c>
      <c r="F168" s="35">
        <f>AVERAGE(E166:E168)</f>
        <v>32.4136130490783</v>
      </c>
      <c r="G168" s="23"/>
      <c r="H168" s="34"/>
      <c r="K168" s="30">
        <v>28.367015918414801</v>
      </c>
      <c r="L168" s="35">
        <f>AVERAGE(K166:K168)</f>
        <v>28.001228778572131</v>
      </c>
    </row>
    <row r="169" spans="3:12" ht="14.25" customHeight="1" x14ac:dyDescent="0.35">
      <c r="C169" s="34" t="s">
        <v>90</v>
      </c>
      <c r="D169" s="34"/>
      <c r="E169" s="30">
        <v>34.226698823337202</v>
      </c>
      <c r="F169" s="34"/>
      <c r="G169" s="23"/>
      <c r="H169" s="34"/>
      <c r="K169" s="30">
        <v>28.368332411634</v>
      </c>
      <c r="L169" s="34"/>
    </row>
    <row r="170" spans="3:12" ht="14.25" customHeight="1" x14ac:dyDescent="0.35">
      <c r="C170" s="34"/>
      <c r="D170" s="34"/>
      <c r="E170" s="30">
        <v>33.489805656647398</v>
      </c>
      <c r="F170" s="34"/>
      <c r="G170" s="23"/>
      <c r="H170" s="34"/>
      <c r="K170" s="30">
        <v>27.987880552013301</v>
      </c>
      <c r="L170" s="34"/>
    </row>
    <row r="171" spans="3:12" ht="14.25" customHeight="1" x14ac:dyDescent="0.35">
      <c r="C171" s="34"/>
      <c r="D171" s="34"/>
      <c r="E171" s="30">
        <v>28.1325494454832</v>
      </c>
      <c r="F171" s="35">
        <f>AVERAGE(E169:E170)</f>
        <v>33.858252239992296</v>
      </c>
      <c r="G171" s="23"/>
      <c r="H171" s="34"/>
      <c r="K171" s="30">
        <v>27.7111947445703</v>
      </c>
      <c r="L171" s="35">
        <f>AVERAGE(K169:K171)</f>
        <v>28.022469236072535</v>
      </c>
    </row>
    <row r="172" spans="3:12" ht="14.25" customHeight="1" x14ac:dyDescent="0.35"/>
    <row r="173" spans="3:12" ht="14.25" customHeight="1" x14ac:dyDescent="0.35"/>
    <row r="174" spans="3:12" ht="14.25" customHeight="1" x14ac:dyDescent="0.35"/>
    <row r="175" spans="3:12" ht="14.25" customHeight="1" x14ac:dyDescent="0.35"/>
    <row r="176" spans="3:12" ht="14.25" customHeight="1" x14ac:dyDescent="0.35"/>
    <row r="177" spans="3:9" ht="14.25" customHeight="1" x14ac:dyDescent="0.35"/>
    <row r="178" spans="3:9" ht="14.25" customHeight="1" x14ac:dyDescent="0.35"/>
    <row r="179" spans="3:9" ht="14.25" customHeight="1" x14ac:dyDescent="0.35"/>
    <row r="180" spans="3:9" ht="14.25" customHeight="1" x14ac:dyDescent="0.35"/>
    <row r="181" spans="3:9" ht="14.25" customHeight="1" x14ac:dyDescent="0.35">
      <c r="C181" s="34"/>
      <c r="D181" s="34"/>
      <c r="E181" s="34"/>
      <c r="F181" s="34"/>
      <c r="G181" s="23"/>
      <c r="H181" s="34"/>
      <c r="I181" s="34"/>
    </row>
    <row r="182" spans="3:9" ht="14.25" customHeight="1" x14ac:dyDescent="0.35">
      <c r="C182" s="34"/>
      <c r="D182" s="34"/>
      <c r="E182" s="34"/>
      <c r="F182" s="34"/>
      <c r="G182" s="23"/>
      <c r="H182" s="34"/>
      <c r="I182" s="34"/>
    </row>
    <row r="183" spans="3:9" ht="14.25" customHeight="1" x14ac:dyDescent="0.35"/>
    <row r="184" spans="3:9" ht="14.25" customHeight="1" x14ac:dyDescent="0.35"/>
    <row r="185" spans="3:9" ht="14.25" customHeight="1" x14ac:dyDescent="0.35"/>
    <row r="186" spans="3:9" ht="14.25" customHeight="1" x14ac:dyDescent="0.35"/>
    <row r="187" spans="3:9" ht="14.25" customHeight="1" x14ac:dyDescent="0.35"/>
    <row r="188" spans="3:9" ht="14.25" customHeight="1" x14ac:dyDescent="0.35"/>
    <row r="189" spans="3:9" ht="14.25" customHeight="1" x14ac:dyDescent="0.35"/>
    <row r="190" spans="3:9" ht="14.25" customHeight="1" x14ac:dyDescent="0.35"/>
    <row r="191" spans="3:9" ht="14.25" customHeight="1" x14ac:dyDescent="0.35"/>
    <row r="192" spans="3:9" ht="14.25" customHeight="1" x14ac:dyDescent="0.35"/>
    <row r="193" spans="3:9" ht="14.25" customHeight="1" x14ac:dyDescent="0.35"/>
    <row r="194" spans="3:9" ht="14.25" customHeight="1" x14ac:dyDescent="0.35"/>
    <row r="195" spans="3:9" ht="14.25" customHeight="1" x14ac:dyDescent="0.35"/>
    <row r="196" spans="3:9" s="17" customFormat="1" ht="14.25" customHeight="1" x14ac:dyDescent="0.35">
      <c r="C196" s="21" t="s">
        <v>17</v>
      </c>
    </row>
    <row r="197" spans="3:9" ht="14.25" customHeight="1" x14ac:dyDescent="0.35"/>
    <row r="198" spans="3:9" ht="14.25" customHeight="1" x14ac:dyDescent="0.35"/>
    <row r="199" spans="3:9" ht="14.25" customHeight="1" x14ac:dyDescent="0.35">
      <c r="E199" s="14" t="s">
        <v>8</v>
      </c>
      <c r="I199" s="7" t="s">
        <v>6</v>
      </c>
    </row>
    <row r="200" spans="3:9" ht="14.25" customHeight="1" x14ac:dyDescent="0.35">
      <c r="C200" s="34" t="s">
        <v>100</v>
      </c>
      <c r="D200" s="34"/>
      <c r="E200" s="30">
        <v>30.233722240891598</v>
      </c>
      <c r="F200" s="34"/>
      <c r="G200" s="23"/>
      <c r="H200" s="34"/>
      <c r="I200" s="30">
        <v>31.550098696451901</v>
      </c>
    </row>
    <row r="201" spans="3:9" ht="14.25" customHeight="1" x14ac:dyDescent="0.35">
      <c r="C201" s="34"/>
      <c r="D201" s="34"/>
      <c r="E201" s="30">
        <v>29.9328022799785</v>
      </c>
      <c r="F201" s="34"/>
      <c r="G201" s="23"/>
      <c r="H201" s="34"/>
      <c r="I201" s="30">
        <v>31.325676452954799</v>
      </c>
    </row>
    <row r="202" spans="3:9" ht="14.25" customHeight="1" x14ac:dyDescent="0.35">
      <c r="C202" s="34"/>
      <c r="D202" s="34"/>
      <c r="E202" s="30">
        <v>30.1377474440357</v>
      </c>
      <c r="F202" s="35">
        <f>AVERAGE(E200:E202)</f>
        <v>30.101423988301931</v>
      </c>
      <c r="G202" s="23">
        <f>F202-F211</f>
        <v>-1.1936344828662016</v>
      </c>
      <c r="H202" s="34"/>
      <c r="I202" s="30">
        <v>31.006849710616098</v>
      </c>
    </row>
    <row r="203" spans="3:9" ht="14.25" customHeight="1" x14ac:dyDescent="0.35">
      <c r="C203" s="34" t="s">
        <v>101</v>
      </c>
      <c r="D203" s="34"/>
      <c r="E203" s="3">
        <v>32.425128291561585</v>
      </c>
      <c r="F203" s="10"/>
      <c r="G203" s="23">
        <f>2^-G202</f>
        <v>2.2872823736003958</v>
      </c>
      <c r="H203" s="23">
        <v>2.2872823736003958</v>
      </c>
      <c r="I203" s="30">
        <v>29.734536211633198</v>
      </c>
    </row>
    <row r="204" spans="3:9" ht="14.25" customHeight="1" x14ac:dyDescent="0.35">
      <c r="C204" s="34"/>
      <c r="D204" s="34"/>
      <c r="E204" s="3">
        <v>31.307198749746231</v>
      </c>
      <c r="F204" s="10"/>
      <c r="G204" s="23"/>
      <c r="H204" s="23">
        <v>1.0771028815423684</v>
      </c>
      <c r="I204" s="30">
        <v>29.9518182789114</v>
      </c>
    </row>
    <row r="205" spans="3:9" ht="14.25" customHeight="1" x14ac:dyDescent="0.35">
      <c r="C205" s="34"/>
      <c r="D205" s="34"/>
      <c r="E205" s="3">
        <v>31.659818063120905</v>
      </c>
      <c r="F205" s="10">
        <f>AVERAGE(E203:E205)</f>
        <v>31.79738170147624</v>
      </c>
      <c r="G205" s="23">
        <f>F205-F214</f>
        <v>-0.10715605824063346</v>
      </c>
      <c r="H205" s="23">
        <v>0.20922521882291628</v>
      </c>
      <c r="I205" s="30">
        <v>29.797689967691301</v>
      </c>
    </row>
    <row r="206" spans="3:9" ht="14.25" customHeight="1" x14ac:dyDescent="0.35">
      <c r="C206" s="34" t="s">
        <v>102</v>
      </c>
      <c r="D206" s="34"/>
      <c r="E206" s="30">
        <v>32.295230040160099</v>
      </c>
      <c r="F206" s="34"/>
      <c r="G206" s="23">
        <f>2^-G205</f>
        <v>1.0771028815423684</v>
      </c>
      <c r="H206" s="34"/>
      <c r="I206" s="30">
        <v>30.444029464376701</v>
      </c>
    </row>
    <row r="207" spans="3:9" ht="14.25" customHeight="1" x14ac:dyDescent="0.35">
      <c r="C207" s="34"/>
      <c r="D207" s="34"/>
      <c r="E207" s="30">
        <v>34.279971131625999</v>
      </c>
      <c r="F207" s="34"/>
      <c r="G207" s="23"/>
      <c r="H207" s="34"/>
      <c r="I207" s="30">
        <v>30.847239949645498</v>
      </c>
    </row>
    <row r="208" spans="3:9" ht="14.25" customHeight="1" x14ac:dyDescent="0.35">
      <c r="C208" s="34"/>
      <c r="D208" s="34"/>
      <c r="E208" s="30">
        <v>31.5778662390222</v>
      </c>
      <c r="F208" s="35">
        <f>AVERAGE(E206,E208)</f>
        <v>31.936548139591149</v>
      </c>
      <c r="G208" s="23">
        <f>F208-F217</f>
        <v>2.2568713385321182</v>
      </c>
      <c r="H208" s="34"/>
      <c r="I208" s="30">
        <v>30.607990364935599</v>
      </c>
    </row>
    <row r="209" spans="3:9" ht="14.25" customHeight="1" x14ac:dyDescent="0.35">
      <c r="C209" s="34" t="s">
        <v>103</v>
      </c>
      <c r="D209" s="34"/>
      <c r="E209" s="30">
        <v>31.021417426547199</v>
      </c>
      <c r="F209" s="34"/>
      <c r="G209" s="23">
        <f>2^-G208</f>
        <v>0.20922521882291628</v>
      </c>
      <c r="H209" s="34"/>
      <c r="I209" s="30">
        <v>29.359109523811998</v>
      </c>
    </row>
    <row r="210" spans="3:9" ht="14.25" customHeight="1" x14ac:dyDescent="0.35">
      <c r="C210" s="34"/>
      <c r="D210" s="34"/>
      <c r="E210" s="30">
        <v>31.7700394399345</v>
      </c>
      <c r="F210" s="34"/>
      <c r="G210" s="23"/>
      <c r="H210" s="34"/>
      <c r="I210" s="30">
        <v>29.309694188096</v>
      </c>
    </row>
    <row r="211" spans="3:9" ht="14.25" customHeight="1" x14ac:dyDescent="0.35">
      <c r="C211" s="34"/>
      <c r="D211" s="34"/>
      <c r="E211" s="30">
        <v>31.0937185470227</v>
      </c>
      <c r="F211" s="35">
        <f>AVERAGE(E209:E211)</f>
        <v>31.295058471168133</v>
      </c>
      <c r="G211" s="23"/>
      <c r="H211" s="34"/>
      <c r="I211" s="30">
        <v>29.7016699478357</v>
      </c>
    </row>
    <row r="212" spans="3:9" ht="14.25" customHeight="1" x14ac:dyDescent="0.35">
      <c r="C212" s="34" t="s">
        <v>104</v>
      </c>
      <c r="D212" s="34"/>
      <c r="E212" s="3">
        <v>32.039063352575376</v>
      </c>
      <c r="F212" s="10"/>
      <c r="G212" s="23"/>
      <c r="H212" s="34"/>
      <c r="I212" s="30">
        <v>29.101112364729001</v>
      </c>
    </row>
    <row r="213" spans="3:9" ht="14.25" customHeight="1" x14ac:dyDescent="0.35">
      <c r="C213" s="34"/>
      <c r="D213" s="34"/>
      <c r="E213" s="3">
        <v>32.261386575326242</v>
      </c>
      <c r="F213" s="10"/>
      <c r="G213" s="23"/>
      <c r="H213" s="34"/>
      <c r="I213" s="30">
        <v>29.156855833679501</v>
      </c>
    </row>
    <row r="214" spans="3:9" ht="14.25" customHeight="1" x14ac:dyDescent="0.35">
      <c r="C214" s="34"/>
      <c r="D214" s="34"/>
      <c r="E214" s="3">
        <v>31.413163351249011</v>
      </c>
      <c r="F214" s="10">
        <f>AVERAGE(E212:E214)</f>
        <v>31.904537759716874</v>
      </c>
      <c r="G214" s="23"/>
      <c r="H214" s="34"/>
      <c r="I214" s="30">
        <v>29.0829009469313</v>
      </c>
    </row>
    <row r="215" spans="3:9" ht="14.25" customHeight="1" x14ac:dyDescent="0.35">
      <c r="C215" s="34" t="s">
        <v>105</v>
      </c>
      <c r="D215" s="34"/>
      <c r="E215" s="30">
        <v>29.2957421433149</v>
      </c>
      <c r="F215" s="34"/>
      <c r="G215" s="23"/>
      <c r="H215" s="34"/>
      <c r="I215" s="30">
        <v>29.479697068513399</v>
      </c>
    </row>
    <row r="216" spans="3:9" ht="14.25" customHeight="1" x14ac:dyDescent="0.35">
      <c r="C216" s="34"/>
      <c r="D216" s="34"/>
      <c r="E216" s="30">
        <v>29.531750807822601</v>
      </c>
      <c r="F216" s="34"/>
      <c r="G216" s="23"/>
      <c r="H216" s="34"/>
      <c r="I216" s="30">
        <v>29.722206166852601</v>
      </c>
    </row>
    <row r="217" spans="3:9" ht="14.25" customHeight="1" x14ac:dyDescent="0.35">
      <c r="C217" s="34"/>
      <c r="D217" s="34"/>
      <c r="E217" s="30">
        <v>30.2115374520396</v>
      </c>
      <c r="F217" s="35">
        <f>AVERAGE(E215:E217)</f>
        <v>29.679676801059031</v>
      </c>
      <c r="G217" s="23"/>
      <c r="H217" s="34"/>
      <c r="I217" s="30">
        <v>29.613404052081201</v>
      </c>
    </row>
    <row r="218" spans="3:9" ht="14.25" customHeight="1" x14ac:dyDescent="0.35"/>
    <row r="219" spans="3:9" ht="14.25" customHeight="1" x14ac:dyDescent="0.35">
      <c r="C219" s="34" t="s">
        <v>91</v>
      </c>
      <c r="D219" s="34"/>
      <c r="E219" s="30">
        <v>34.522971755664599</v>
      </c>
      <c r="F219" s="34"/>
      <c r="G219" s="23"/>
      <c r="H219" s="34"/>
      <c r="I219" s="30">
        <v>27.2639055000088</v>
      </c>
    </row>
    <row r="220" spans="3:9" ht="14.25" customHeight="1" x14ac:dyDescent="0.35">
      <c r="C220" s="34"/>
      <c r="D220" s="34"/>
      <c r="E220" s="30">
        <v>34.089143286790403</v>
      </c>
      <c r="F220" s="34"/>
      <c r="G220" s="23"/>
      <c r="H220" s="34"/>
      <c r="I220" s="30">
        <v>27.202399368598499</v>
      </c>
    </row>
    <row r="221" spans="3:9" ht="14.25" customHeight="1" x14ac:dyDescent="0.35">
      <c r="C221" s="34"/>
      <c r="D221" s="34"/>
      <c r="E221" s="30">
        <v>33.401983444187202</v>
      </c>
      <c r="F221" s="35">
        <f>AVERAGE(E219:E221)</f>
        <v>34.004699495547406</v>
      </c>
      <c r="G221" s="23"/>
      <c r="H221" s="34"/>
      <c r="I221" s="30">
        <v>27.448091821156101</v>
      </c>
    </row>
    <row r="222" spans="3:9" ht="14.25" customHeight="1" x14ac:dyDescent="0.35">
      <c r="C222" s="34" t="s">
        <v>92</v>
      </c>
      <c r="D222" s="34"/>
      <c r="E222" s="30">
        <v>35.274489120969399</v>
      </c>
      <c r="F222" s="34"/>
      <c r="G222" s="23"/>
      <c r="H222" s="34"/>
      <c r="I222" s="30">
        <v>27.066486334030198</v>
      </c>
    </row>
    <row r="223" spans="3:9" ht="14.25" customHeight="1" x14ac:dyDescent="0.35">
      <c r="C223" s="34"/>
      <c r="D223" s="34"/>
      <c r="E223" s="30"/>
      <c r="F223" s="34"/>
      <c r="G223" s="23"/>
      <c r="H223" s="34"/>
      <c r="I223" s="30">
        <v>27.050765847687799</v>
      </c>
    </row>
    <row r="224" spans="3:9" ht="14.25" customHeight="1" x14ac:dyDescent="0.35">
      <c r="C224" s="34"/>
      <c r="D224" s="34"/>
      <c r="E224" s="30">
        <v>34.884714971395603</v>
      </c>
      <c r="F224" s="35">
        <f>AVERAGE(E222:E224)</f>
        <v>35.079602046182501</v>
      </c>
      <c r="G224" s="23"/>
      <c r="H224" s="34"/>
      <c r="I224" s="30">
        <v>26.982123077237802</v>
      </c>
    </row>
    <row r="225" spans="3:9" ht="14.25" customHeight="1" x14ac:dyDescent="0.35">
      <c r="C225" s="34" t="s">
        <v>93</v>
      </c>
      <c r="D225" s="34"/>
      <c r="E225" s="30">
        <v>33.216199119213996</v>
      </c>
      <c r="F225" s="34"/>
      <c r="G225" s="23"/>
      <c r="H225" s="34"/>
      <c r="I225" s="30">
        <v>27.7267400676409</v>
      </c>
    </row>
    <row r="226" spans="3:9" ht="14.25" customHeight="1" x14ac:dyDescent="0.35">
      <c r="C226" s="34"/>
      <c r="D226" s="34"/>
      <c r="E226" s="30">
        <v>33.2807510855883</v>
      </c>
      <c r="F226" s="34"/>
      <c r="G226" s="23"/>
      <c r="H226" s="34"/>
      <c r="I226" s="30">
        <v>27.403763611825401</v>
      </c>
    </row>
    <row r="227" spans="3:9" ht="14.25" customHeight="1" x14ac:dyDescent="0.35">
      <c r="C227" s="34"/>
      <c r="D227" s="34"/>
      <c r="E227" s="30">
        <v>29.210183982476401</v>
      </c>
      <c r="F227" s="35">
        <f>AVERAGE(E225:E226)</f>
        <v>33.248475102401144</v>
      </c>
      <c r="G227" s="23"/>
      <c r="H227" s="34"/>
      <c r="I227" s="30">
        <v>27.365867145467501</v>
      </c>
    </row>
    <row r="228" spans="3:9" ht="14.25" customHeight="1" x14ac:dyDescent="0.35"/>
    <row r="229" spans="3:9" ht="14.25" customHeight="1" x14ac:dyDescent="0.35"/>
    <row r="230" spans="3:9" ht="14.25" customHeight="1" x14ac:dyDescent="0.35"/>
    <row r="231" spans="3:9" ht="14.25" customHeight="1" x14ac:dyDescent="0.35"/>
    <row r="232" spans="3:9" ht="14.25" customHeight="1" x14ac:dyDescent="0.35"/>
    <row r="233" spans="3:9" ht="14.25" customHeight="1" x14ac:dyDescent="0.35"/>
    <row r="234" spans="3:9" ht="14.25" customHeight="1" x14ac:dyDescent="0.35"/>
    <row r="235" spans="3:9" ht="14.25" customHeight="1" x14ac:dyDescent="0.35"/>
    <row r="236" spans="3:9" ht="14.25" customHeight="1" x14ac:dyDescent="0.35"/>
    <row r="237" spans="3:9" ht="14.25" customHeight="1" x14ac:dyDescent="0.35"/>
    <row r="238" spans="3:9" ht="14.25" customHeight="1" x14ac:dyDescent="0.35"/>
    <row r="239" spans="3:9" ht="14.25" customHeight="1" x14ac:dyDescent="0.35"/>
    <row r="240" spans="3:9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</sheetData>
  <mergeCells count="26">
    <mergeCell ref="P122:Q122"/>
    <mergeCell ref="C109:D109"/>
    <mergeCell ref="H120:I120"/>
    <mergeCell ref="B72:C72"/>
    <mergeCell ref="C74:D74"/>
    <mergeCell ref="C77:D77"/>
    <mergeCell ref="C80:D80"/>
    <mergeCell ref="C84:D84"/>
    <mergeCell ref="H83:I83"/>
    <mergeCell ref="C112:D112"/>
    <mergeCell ref="C115:E115"/>
    <mergeCell ref="H108:I108"/>
    <mergeCell ref="C87:D87"/>
    <mergeCell ref="C90:D90"/>
    <mergeCell ref="C91:D91"/>
    <mergeCell ref="B107:D107"/>
    <mergeCell ref="C97:D97"/>
    <mergeCell ref="C100:D100"/>
    <mergeCell ref="E27:G27"/>
    <mergeCell ref="H42:I42"/>
    <mergeCell ref="C31:D31"/>
    <mergeCell ref="C18:D18"/>
    <mergeCell ref="H3:I3"/>
    <mergeCell ref="C7:D7"/>
    <mergeCell ref="E17:G17"/>
    <mergeCell ref="C94:D9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70A2-F9AA-424B-86C7-53B035422963}">
  <sheetPr>
    <outlinePr summaryBelow="0" summaryRight="0"/>
  </sheetPr>
  <dimension ref="B2:Y71"/>
  <sheetViews>
    <sheetView tabSelected="1" topLeftCell="A64" workbookViewId="0">
      <selection activeCell="P53" sqref="P53"/>
    </sheetView>
  </sheetViews>
  <sheetFormatPr defaultColWidth="14.453125" defaultRowHeight="15" customHeight="1" x14ac:dyDescent="0.35"/>
  <cols>
    <col min="13" max="13" width="23.453125" customWidth="1"/>
  </cols>
  <sheetData>
    <row r="2" spans="2:14" ht="15" customHeight="1" x14ac:dyDescent="0.35">
      <c r="D2" t="s">
        <v>58</v>
      </c>
      <c r="I2" t="s">
        <v>59</v>
      </c>
      <c r="K2" t="s">
        <v>66</v>
      </c>
      <c r="M2" s="26" t="s">
        <v>67</v>
      </c>
      <c r="N2" t="s">
        <v>68</v>
      </c>
    </row>
    <row r="3" spans="2:14" ht="15" customHeight="1" x14ac:dyDescent="0.35">
      <c r="B3" t="s">
        <v>60</v>
      </c>
      <c r="D3">
        <v>6359</v>
      </c>
    </row>
    <row r="4" spans="2:14" ht="14.5" x14ac:dyDescent="0.35">
      <c r="C4" s="1"/>
      <c r="D4">
        <v>6446</v>
      </c>
      <c r="E4">
        <f>AVERAGE(D3:D4)</f>
        <v>6402.5</v>
      </c>
      <c r="I4">
        <v>0.93176267959058956</v>
      </c>
      <c r="K4">
        <f>E4/I4</f>
        <v>6871.3848925707316</v>
      </c>
      <c r="M4">
        <v>1</v>
      </c>
      <c r="N4">
        <v>1</v>
      </c>
    </row>
    <row r="5" spans="2:14" ht="15" customHeight="1" x14ac:dyDescent="0.35">
      <c r="B5" t="s">
        <v>61</v>
      </c>
      <c r="D5">
        <v>2862</v>
      </c>
    </row>
    <row r="6" spans="2:14" ht="15" customHeight="1" x14ac:dyDescent="0.35">
      <c r="D6">
        <v>2999</v>
      </c>
      <c r="E6">
        <f>AVERAGE(D5:D6)</f>
        <v>2930.5</v>
      </c>
      <c r="I6">
        <v>0.68849438352275516</v>
      </c>
      <c r="K6">
        <f>E6/I6</f>
        <v>4256.3891153414834</v>
      </c>
      <c r="M6">
        <f>K6/K4</f>
        <v>0.61943686489508776</v>
      </c>
      <c r="N6">
        <f>K6/K4</f>
        <v>0.61943686489508776</v>
      </c>
    </row>
    <row r="8" spans="2:14" ht="15" customHeight="1" x14ac:dyDescent="0.35">
      <c r="B8" t="s">
        <v>62</v>
      </c>
      <c r="D8">
        <v>14806</v>
      </c>
    </row>
    <row r="9" spans="2:14" ht="15" customHeight="1" x14ac:dyDescent="0.35">
      <c r="D9">
        <v>14759</v>
      </c>
      <c r="E9">
        <f>AVERAGE(D8:D9)</f>
        <v>14782.5</v>
      </c>
      <c r="I9">
        <v>1.6340268659547903</v>
      </c>
      <c r="K9">
        <f>E9/I9</f>
        <v>9046.6688816418737</v>
      </c>
      <c r="N9">
        <f>K9/K4</f>
        <v>1.3165714078137343</v>
      </c>
    </row>
    <row r="10" spans="2:14" ht="15" customHeight="1" x14ac:dyDescent="0.35">
      <c r="B10" t="s">
        <v>63</v>
      </c>
      <c r="D10">
        <v>12451</v>
      </c>
    </row>
    <row r="11" spans="2:14" ht="15" customHeight="1" x14ac:dyDescent="0.35">
      <c r="D11">
        <v>12449</v>
      </c>
      <c r="E11">
        <f>AVERAGE(D10:D11)</f>
        <v>12450</v>
      </c>
      <c r="I11">
        <v>1.3341492044225318</v>
      </c>
      <c r="K11">
        <f>E11/I11</f>
        <v>9331.7898468401145</v>
      </c>
      <c r="M11">
        <f>K11/K9</f>
        <v>1.0315166796672339</v>
      </c>
      <c r="N11">
        <f>K11/$K$4</f>
        <v>1.3580653671328391</v>
      </c>
    </row>
    <row r="13" spans="2:14" ht="15" customHeight="1" x14ac:dyDescent="0.35">
      <c r="B13" t="s">
        <v>65</v>
      </c>
      <c r="D13">
        <v>28273</v>
      </c>
    </row>
    <row r="14" spans="2:14" ht="15" customHeight="1" x14ac:dyDescent="0.35">
      <c r="D14">
        <v>30024</v>
      </c>
      <c r="E14">
        <f>AVERAGE(D13:D14)</f>
        <v>29148.5</v>
      </c>
      <c r="I14">
        <v>1.5927174090974334</v>
      </c>
      <c r="K14">
        <f>E14/I14</f>
        <v>18301.112195739715</v>
      </c>
      <c r="N14">
        <f>K14/K4</f>
        <v>2.6633804512284973</v>
      </c>
    </row>
    <row r="15" spans="2:14" ht="15" customHeight="1" x14ac:dyDescent="0.35">
      <c r="B15" t="s">
        <v>64</v>
      </c>
      <c r="D15">
        <v>19352</v>
      </c>
    </row>
    <row r="16" spans="2:14" ht="15" customHeight="1" x14ac:dyDescent="0.35">
      <c r="D16">
        <v>18212</v>
      </c>
      <c r="E16">
        <f>AVERAGE(D15:D16)</f>
        <v>18782</v>
      </c>
      <c r="I16">
        <v>0.88598529223712896</v>
      </c>
      <c r="K16">
        <f>E16/I16</f>
        <v>21198.997505449675</v>
      </c>
      <c r="M16">
        <f>K16/K14</f>
        <v>1.1583447649910892</v>
      </c>
      <c r="N16">
        <f>K16/$K$4</f>
        <v>3.0851128028601349</v>
      </c>
    </row>
    <row r="19" spans="2:14" s="2" customFormat="1" ht="15" customHeight="1" x14ac:dyDescent="0.35"/>
    <row r="23" spans="2:14" ht="15" customHeight="1" x14ac:dyDescent="0.35">
      <c r="D23">
        <v>4292</v>
      </c>
    </row>
    <row r="24" spans="2:14" ht="15" customHeight="1" x14ac:dyDescent="0.35">
      <c r="B24" t="s">
        <v>60</v>
      </c>
      <c r="D24">
        <v>4707</v>
      </c>
      <c r="E24">
        <f>AVERAGE(D23:D24)</f>
        <v>4499.5</v>
      </c>
      <c r="I24">
        <v>0.73341480373168999</v>
      </c>
      <c r="K24">
        <f>E24/I24</f>
        <v>6135.000244208436</v>
      </c>
      <c r="N24">
        <v>1</v>
      </c>
    </row>
    <row r="25" spans="2:14" ht="15" customHeight="1" x14ac:dyDescent="0.35">
      <c r="D25">
        <v>3755</v>
      </c>
    </row>
    <row r="26" spans="2:14" ht="15" customHeight="1" x14ac:dyDescent="0.35">
      <c r="B26" t="s">
        <v>61</v>
      </c>
      <c r="D26">
        <v>3881</v>
      </c>
      <c r="E26">
        <f>AVERAGE(D25:D26)</f>
        <v>3818</v>
      </c>
      <c r="I26">
        <v>0.91493275732422108</v>
      </c>
      <c r="K26">
        <f>E26/I26</f>
        <v>4172.9842651671834</v>
      </c>
      <c r="M26">
        <f>K26/K24</f>
        <v>0.68019300718146913</v>
      </c>
      <c r="N26">
        <f>K26/$K$24</f>
        <v>0.68019300718146913</v>
      </c>
    </row>
    <row r="29" spans="2:14" ht="15" customHeight="1" x14ac:dyDescent="0.35">
      <c r="B29" t="s">
        <v>62</v>
      </c>
      <c r="D29">
        <v>13316</v>
      </c>
    </row>
    <row r="30" spans="2:14" ht="15" customHeight="1" x14ac:dyDescent="0.35">
      <c r="D30">
        <v>13928</v>
      </c>
      <c r="E30">
        <f>AVERAGE(D29:D30)</f>
        <v>13622</v>
      </c>
      <c r="I30">
        <v>1.4323745138277499</v>
      </c>
      <c r="K30">
        <f>E30/I30</f>
        <v>9510.0826414439489</v>
      </c>
      <c r="N30">
        <f>K30/K24</f>
        <v>1.5501356581724115</v>
      </c>
    </row>
    <row r="31" spans="2:14" ht="15" customHeight="1" x14ac:dyDescent="0.35">
      <c r="B31" t="s">
        <v>63</v>
      </c>
      <c r="D31">
        <v>14770</v>
      </c>
    </row>
    <row r="32" spans="2:14" ht="15" customHeight="1" x14ac:dyDescent="0.35">
      <c r="D32">
        <v>14560</v>
      </c>
      <c r="E32">
        <f>AVERAGE(D31:D32)</f>
        <v>14665</v>
      </c>
      <c r="I32">
        <v>1.22429630393789</v>
      </c>
      <c r="K32">
        <f>E32/I32</f>
        <v>11978.309460569908</v>
      </c>
      <c r="M32">
        <f>K32/K30</f>
        <v>1.2595378938527499</v>
      </c>
      <c r="N32">
        <f>K32/$K$24</f>
        <v>1.9524546020805253</v>
      </c>
    </row>
    <row r="34" spans="2:25" ht="15" customHeight="1" x14ac:dyDescent="0.35">
      <c r="B34" t="s">
        <v>65</v>
      </c>
      <c r="D34">
        <v>30037</v>
      </c>
    </row>
    <row r="35" spans="2:25" ht="15" customHeight="1" x14ac:dyDescent="0.35">
      <c r="D35">
        <v>28403</v>
      </c>
      <c r="E35">
        <f>AVERAGE(D34:D35)</f>
        <v>29220</v>
      </c>
      <c r="I35">
        <v>1.5177478797213977</v>
      </c>
      <c r="K35">
        <f>E35/I35</f>
        <v>19252.20940210683</v>
      </c>
      <c r="N35">
        <f>K35/K24</f>
        <v>3.1380943171569231</v>
      </c>
    </row>
    <row r="36" spans="2:25" ht="15" customHeight="1" x14ac:dyDescent="0.35">
      <c r="B36" t="s">
        <v>64</v>
      </c>
      <c r="D36">
        <v>20868</v>
      </c>
    </row>
    <row r="37" spans="2:25" ht="15" customHeight="1" x14ac:dyDescent="0.35">
      <c r="D37">
        <v>18020</v>
      </c>
      <c r="E37">
        <f>AVERAGE(D36:D37)</f>
        <v>19444</v>
      </c>
      <c r="I37">
        <v>0.72674426903339473</v>
      </c>
      <c r="K37">
        <f>E37/I37</f>
        <v>26754.940944854599</v>
      </c>
      <c r="M37">
        <f>K37/K35</f>
        <v>1.389707559586731</v>
      </c>
      <c r="N37">
        <f>K37/$K$24</f>
        <v>4.3610333952491365</v>
      </c>
    </row>
    <row r="41" spans="2:25" s="2" customFormat="1" ht="15" customHeight="1" x14ac:dyDescent="0.35"/>
    <row r="44" spans="2:25" ht="15" customHeight="1" x14ac:dyDescent="0.35">
      <c r="B44" t="s">
        <v>60</v>
      </c>
      <c r="D44">
        <v>5485</v>
      </c>
      <c r="O44" t="s">
        <v>108</v>
      </c>
      <c r="Q44" t="s">
        <v>109</v>
      </c>
      <c r="S44">
        <v>-124</v>
      </c>
      <c r="U44" s="36" t="s">
        <v>110</v>
      </c>
    </row>
    <row r="45" spans="2:25" ht="15" customHeight="1" x14ac:dyDescent="0.35">
      <c r="D45">
        <v>5171</v>
      </c>
      <c r="E45">
        <f>AVERAGE(D44:D45)</f>
        <v>5328</v>
      </c>
      <c r="I45">
        <v>0.82548346537125505</v>
      </c>
      <c r="K45">
        <f>E45/I45</f>
        <v>6454.3994198645414</v>
      </c>
      <c r="N45">
        <v>1</v>
      </c>
      <c r="O45">
        <v>6871.3848925707316</v>
      </c>
      <c r="Q45">
        <v>4256.3891153414834</v>
      </c>
      <c r="S45">
        <v>9046.6688816418737</v>
      </c>
      <c r="U45">
        <v>9331.7898468401145</v>
      </c>
      <c r="W45">
        <v>18301.112195739715</v>
      </c>
      <c r="Y45">
        <v>21198.997505449675</v>
      </c>
    </row>
    <row r="46" spans="2:25" ht="15" customHeight="1" x14ac:dyDescent="0.35">
      <c r="B46" t="s">
        <v>61</v>
      </c>
      <c r="D46">
        <v>3988</v>
      </c>
      <c r="O46">
        <v>6135.000244208436</v>
      </c>
      <c r="Q46">
        <v>4172.9842651671834</v>
      </c>
      <c r="S46">
        <v>9510.0826414439489</v>
      </c>
      <c r="U46">
        <v>11978.309460569908</v>
      </c>
      <c r="W46">
        <v>19252.20940210683</v>
      </c>
      <c r="Y46">
        <v>26754.940944854599</v>
      </c>
    </row>
    <row r="47" spans="2:25" ht="15" customHeight="1" x14ac:dyDescent="0.35">
      <c r="D47">
        <v>4426</v>
      </c>
      <c r="E47">
        <f>AVERAGE(D46:D47)</f>
        <v>4207</v>
      </c>
      <c r="I47">
        <v>1.1383108758211429</v>
      </c>
      <c r="K47">
        <f>E47/I47</f>
        <v>3695.8269391612357</v>
      </c>
      <c r="M47">
        <f>K47/K45</f>
        <v>0.5726058613271876</v>
      </c>
      <c r="N47">
        <f>K47/$K$45</f>
        <v>0.5726058613271876</v>
      </c>
      <c r="O47">
        <v>6454.3994198645414</v>
      </c>
      <c r="Q47">
        <v>3695.8269391612357</v>
      </c>
      <c r="S47">
        <v>8039.5020108621211</v>
      </c>
      <c r="U47">
        <v>9740.1989409550533</v>
      </c>
      <c r="W47">
        <v>25533.539366459278</v>
      </c>
      <c r="Y47">
        <v>31321.466213339332</v>
      </c>
    </row>
    <row r="48" spans="2:25" ht="15" customHeight="1" x14ac:dyDescent="0.35">
      <c r="O48">
        <f>_xlfn.STDEV.P(O45:O47)</f>
        <v>301.50641566814431</v>
      </c>
      <c r="Q48">
        <f>_xlfn.STDEV.P(Q45:Q47)</f>
        <v>246.95151034558242</v>
      </c>
      <c r="S48">
        <f>_xlfn.STDEV.P(S45:S47)</f>
        <v>613.88967606499136</v>
      </c>
      <c r="U48">
        <f>_xlfn.STDEV.P(U45:U47)</f>
        <v>1163.3286891990808</v>
      </c>
      <c r="W48">
        <f>_xlfn.STDEV.P(W45:W47)</f>
        <v>3208.8020401665558</v>
      </c>
      <c r="Y48">
        <f>_xlfn.STDEV.P(Y45:Y47)</f>
        <v>4139.0556259420255</v>
      </c>
    </row>
    <row r="49" spans="2:14" ht="15" customHeight="1" x14ac:dyDescent="0.35">
      <c r="B49" t="s">
        <v>62</v>
      </c>
      <c r="D49">
        <v>14505</v>
      </c>
    </row>
    <row r="50" spans="2:14" ht="15" customHeight="1" x14ac:dyDescent="0.35">
      <c r="D50">
        <v>14450</v>
      </c>
      <c r="E50">
        <f>AVERAGE(D49:D50)</f>
        <v>14477.5</v>
      </c>
      <c r="I50">
        <v>1.800795618987288</v>
      </c>
      <c r="K50">
        <f>E50/I50</f>
        <v>8039.5020108621211</v>
      </c>
      <c r="N50">
        <f>K50/K45</f>
        <v>1.2455848310408479</v>
      </c>
    </row>
    <row r="51" spans="2:14" ht="15" customHeight="1" x14ac:dyDescent="0.35">
      <c r="B51" t="s">
        <v>63</v>
      </c>
      <c r="D51">
        <v>16978</v>
      </c>
    </row>
    <row r="52" spans="2:14" ht="15" customHeight="1" x14ac:dyDescent="0.35">
      <c r="D52">
        <v>16761</v>
      </c>
      <c r="E52">
        <f>AVERAGE(D51:D52)</f>
        <v>16869.5</v>
      </c>
      <c r="I52">
        <v>1.7319461442484561</v>
      </c>
      <c r="K52">
        <f>E52/I52</f>
        <v>9740.1989409550533</v>
      </c>
      <c r="M52">
        <f>K52/K50</f>
        <v>1.2115425716412698</v>
      </c>
      <c r="N52">
        <f>K52/$K$45</f>
        <v>1.5090790493965853</v>
      </c>
    </row>
    <row r="54" spans="2:14" ht="15" customHeight="1" x14ac:dyDescent="0.35">
      <c r="B54" t="s">
        <v>65</v>
      </c>
      <c r="D54">
        <v>30456</v>
      </c>
    </row>
    <row r="55" spans="2:14" ht="15" customHeight="1" x14ac:dyDescent="0.35">
      <c r="D55">
        <v>30887</v>
      </c>
      <c r="E55">
        <f>AVERAGE(D54:D55)</f>
        <v>30671.5</v>
      </c>
      <c r="I55">
        <v>1.2012239885665801</v>
      </c>
      <c r="K55">
        <f>E55/I55</f>
        <v>25533.539366459278</v>
      </c>
      <c r="N55">
        <f>K55/K45</f>
        <v>3.9559899698607666</v>
      </c>
    </row>
    <row r="56" spans="2:14" ht="15" customHeight="1" x14ac:dyDescent="0.35">
      <c r="B56" t="s">
        <v>64</v>
      </c>
      <c r="D56">
        <v>28570</v>
      </c>
    </row>
    <row r="57" spans="2:14" ht="15" customHeight="1" x14ac:dyDescent="0.35">
      <c r="D57">
        <v>29737</v>
      </c>
      <c r="E57">
        <f>AVERAGE(D56:D57)</f>
        <v>29153.5</v>
      </c>
      <c r="I57">
        <v>0.930783373978322</v>
      </c>
      <c r="K57">
        <f>E57/I57</f>
        <v>31321.466213339332</v>
      </c>
      <c r="M57">
        <f>K57/K55</f>
        <v>1.2266793789850789</v>
      </c>
      <c r="N57">
        <f>K57/$K$45</f>
        <v>4.8527313195000064</v>
      </c>
    </row>
    <row r="60" spans="2:14" ht="15" customHeight="1" x14ac:dyDescent="0.35">
      <c r="L60" t="s">
        <v>54</v>
      </c>
      <c r="M60" t="s">
        <v>69</v>
      </c>
    </row>
    <row r="61" spans="2:14" ht="15" customHeight="1" x14ac:dyDescent="0.35">
      <c r="H61" t="s">
        <v>70</v>
      </c>
      <c r="I61">
        <v>1</v>
      </c>
      <c r="J61">
        <v>1</v>
      </c>
      <c r="K61">
        <v>1</v>
      </c>
      <c r="L61">
        <f>AVERAGE(I61:K61)</f>
        <v>1</v>
      </c>
      <c r="M61">
        <v>0.6240785778012482</v>
      </c>
    </row>
    <row r="62" spans="2:14" ht="15" customHeight="1" x14ac:dyDescent="0.35">
      <c r="H62">
        <v>124</v>
      </c>
      <c r="I62">
        <v>1.3165714078137343</v>
      </c>
      <c r="J62">
        <v>1.5501356581724115</v>
      </c>
      <c r="K62">
        <v>1.2455848310408479</v>
      </c>
      <c r="L62">
        <f t="shared" ref="L62:L63" si="0">AVERAGE(I62:K62)</f>
        <v>1.3707639656756647</v>
      </c>
      <c r="M62">
        <v>1.3450920260528829</v>
      </c>
    </row>
    <row r="63" spans="2:14" ht="15" customHeight="1" x14ac:dyDescent="0.35">
      <c r="H63">
        <v>146</v>
      </c>
      <c r="I63">
        <v>2.6633804512284973</v>
      </c>
      <c r="J63">
        <v>3.1380943171569231</v>
      </c>
      <c r="K63">
        <v>3.9559899698607666</v>
      </c>
      <c r="L63">
        <f t="shared" si="0"/>
        <v>3.2524882460820623</v>
      </c>
      <c r="M63">
        <v>4.1743881205452231</v>
      </c>
    </row>
    <row r="68" spans="8:13" ht="15" customHeight="1" x14ac:dyDescent="0.35">
      <c r="L68" t="s">
        <v>69</v>
      </c>
    </row>
    <row r="69" spans="8:13" ht="15" customHeight="1" x14ac:dyDescent="0.35">
      <c r="H69" t="s">
        <v>70</v>
      </c>
      <c r="I69">
        <v>0.61943686489508776</v>
      </c>
      <c r="J69">
        <v>0.68019300718146913</v>
      </c>
      <c r="K69">
        <v>0.5726058613271876</v>
      </c>
      <c r="L69">
        <f>AVERAGE(I69:K69)</f>
        <v>0.6240785778012482</v>
      </c>
      <c r="M69">
        <f>TTEST(I61:K61,I69:K69,2,3)</f>
        <v>6.7939184281823363E-3</v>
      </c>
    </row>
    <row r="70" spans="8:13" ht="15" customHeight="1" x14ac:dyDescent="0.35">
      <c r="H70">
        <v>124</v>
      </c>
      <c r="I70">
        <v>1.3580653671328391</v>
      </c>
      <c r="J70">
        <v>1.9524546020805253</v>
      </c>
      <c r="K70">
        <v>1.5090790493965853</v>
      </c>
      <c r="L70">
        <f t="shared" ref="L70:L71" si="1">AVERAGE(I70:K70)</f>
        <v>1.6065330062033165</v>
      </c>
      <c r="M70">
        <f>TTEST(I62:K62,I70:K70,2,3)</f>
        <v>0.32501201945958891</v>
      </c>
    </row>
    <row r="71" spans="8:13" ht="15" customHeight="1" x14ac:dyDescent="0.35">
      <c r="H71">
        <v>146</v>
      </c>
      <c r="I71">
        <v>3.0851128028601349</v>
      </c>
      <c r="J71">
        <v>4.3610333952491365</v>
      </c>
      <c r="K71">
        <v>4.8527313195000064</v>
      </c>
      <c r="L71">
        <f t="shared" si="1"/>
        <v>4.0996258392030924</v>
      </c>
      <c r="M71">
        <f t="shared" ref="M71" si="2">TTEST(I63:K63,I71:K71,2,3)</f>
        <v>0.26787025444132051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ccr5 -124 g&gt;a mut tel facs B</vt:lpstr>
      <vt:lpstr>ccr5 -146 g&gt;a mut tel facs   B</vt:lpstr>
      <vt:lpstr>TRF2 ChIP   C</vt:lpstr>
      <vt:lpstr>H3K27ME3 ChIP  D</vt:lpstr>
      <vt:lpstr>Luciferase activity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2025-08-19T14:17:24Z</dcterms:modified>
</cp:coreProperties>
</file>