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D:\PHD RELATED\TELOMERASE Biology\PhD\FOR PAPER COMMUNICATION\eLife\Compiled data files eLIfe\"/>
    </mc:Choice>
  </mc:AlternateContent>
  <xr:revisionPtr revIDLastSave="0" documentId="13_ncr:1_{EDF3AF92-5CE5-4844-9C3E-28177232A032}" xr6:coauthVersionLast="47" xr6:coauthVersionMax="47" xr10:uidLastSave="{00000000-0000-0000-0000-000000000000}"/>
  <bookViews>
    <workbookView xWindow="-110" yWindow="-110" windowWidth="19420" windowHeight="10300" firstSheet="1" activeTab="5" xr2:uid="{00000000-000D-0000-FFFF-FFFF00000000}"/>
  </bookViews>
  <sheets>
    <sheet name="IND. TRF2 PTM SYSTEM  A" sheetId="2" r:id="rId1"/>
    <sheet name="FLAG ChIP  C" sheetId="6" r:id="rId2"/>
    <sheet name="REST D" sheetId="7" r:id="rId3"/>
    <sheet name="EZH2  E" sheetId="11" r:id="rId4"/>
    <sheet name="H3K27me3  F" sheetId="12" r:id="rId5"/>
    <sheet name="in vitro HMT assay G" sheetId="14" r:id="rId6"/>
  </sheets>
  <calcPr calcId="191029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9" i="14" l="1"/>
  <c r="F65" i="14"/>
  <c r="F23" i="14"/>
  <c r="M40" i="6" l="1"/>
  <c r="F47" i="14"/>
  <c r="E108" i="14"/>
  <c r="F110" i="14" s="1"/>
  <c r="F63" i="14"/>
  <c r="F13" i="14"/>
  <c r="F71" i="14"/>
  <c r="F96" i="14"/>
  <c r="F94" i="14"/>
  <c r="F92" i="14"/>
  <c r="F90" i="14"/>
  <c r="F88" i="14"/>
  <c r="F77" i="14"/>
  <c r="F75" i="14"/>
  <c r="F73" i="14"/>
  <c r="F61" i="14"/>
  <c r="F59" i="14"/>
  <c r="F57" i="14"/>
  <c r="F45" i="14"/>
  <c r="F43" i="14"/>
  <c r="F41" i="14"/>
  <c r="F39" i="14"/>
  <c r="F31" i="14"/>
  <c r="F29" i="14"/>
  <c r="F27" i="14"/>
  <c r="F25" i="14"/>
  <c r="F11" i="14"/>
  <c r="F9" i="14"/>
  <c r="F7" i="14"/>
  <c r="F5" i="14"/>
  <c r="V24" i="12"/>
  <c r="V26" i="12"/>
  <c r="V28" i="12"/>
  <c r="T27" i="12"/>
  <c r="T26" i="12"/>
  <c r="S28" i="12"/>
  <c r="S26" i="12"/>
  <c r="S24" i="12"/>
  <c r="G114" i="14" l="1"/>
  <c r="H111" i="14"/>
  <c r="E112" i="14"/>
  <c r="E113" i="14"/>
  <c r="G110" i="14"/>
  <c r="E114" i="14"/>
  <c r="I114" i="14"/>
  <c r="I113" i="14"/>
  <c r="F112" i="14"/>
  <c r="G111" i="14"/>
  <c r="I112" i="14"/>
  <c r="H113" i="14"/>
  <c r="H112" i="14"/>
  <c r="E111" i="14"/>
  <c r="G113" i="14"/>
  <c r="F114" i="14"/>
  <c r="G112" i="14"/>
  <c r="I110" i="14"/>
  <c r="F113" i="14"/>
  <c r="H110" i="14"/>
  <c r="I111" i="14"/>
  <c r="F111" i="14"/>
  <c r="H114" i="14"/>
  <c r="E110" i="14"/>
  <c r="W26" i="12"/>
  <c r="W27" i="12" s="1"/>
  <c r="F116" i="14" l="1"/>
  <c r="E116" i="14"/>
  <c r="G116" i="14"/>
  <c r="H116" i="14"/>
  <c r="I116" i="14"/>
  <c r="E5" i="12"/>
  <c r="M81" i="6"/>
  <c r="M93" i="2" l="1"/>
  <c r="M96" i="2"/>
  <c r="N96" i="2" s="1"/>
  <c r="M113" i="2"/>
  <c r="M116" i="2"/>
  <c r="N116" i="2" s="1"/>
  <c r="W20" i="12" l="1"/>
  <c r="W19" i="12"/>
  <c r="V19" i="12"/>
  <c r="V17" i="12"/>
  <c r="T20" i="12"/>
  <c r="T19" i="12"/>
  <c r="S17" i="12"/>
  <c r="S19" i="12"/>
  <c r="W8" i="12" l="1"/>
  <c r="V5" i="12"/>
  <c r="V8" i="12"/>
  <c r="T9" i="12"/>
  <c r="T8" i="12"/>
  <c r="S5" i="12"/>
  <c r="V11" i="12"/>
  <c r="S11" i="12"/>
  <c r="S8" i="12"/>
  <c r="I20" i="12"/>
  <c r="H36" i="12"/>
  <c r="E36" i="12"/>
  <c r="H33" i="12"/>
  <c r="I33" i="12" s="1"/>
  <c r="I34" i="12" s="1"/>
  <c r="E33" i="12"/>
  <c r="F33" i="12" s="1"/>
  <c r="F34" i="12" s="1"/>
  <c r="H30" i="12"/>
  <c r="E30" i="12"/>
  <c r="W9" i="12" l="1"/>
  <c r="I8" i="12" l="1"/>
  <c r="F8" i="12"/>
  <c r="F9" i="12" s="1"/>
  <c r="H23" i="12"/>
  <c r="E23" i="12"/>
  <c r="H17" i="12"/>
  <c r="E20" i="12"/>
  <c r="F20" i="12" s="1"/>
  <c r="F21" i="12" s="1"/>
  <c r="H20" i="12"/>
  <c r="E17" i="12"/>
  <c r="H11" i="12"/>
  <c r="E11" i="12"/>
  <c r="H8" i="12"/>
  <c r="I9" i="12" s="1"/>
  <c r="E8" i="12"/>
  <c r="H5" i="12"/>
  <c r="AB5" i="11"/>
  <c r="AC5" i="11" s="1"/>
  <c r="AC6" i="11" s="1"/>
  <c r="AB8" i="11"/>
  <c r="I5" i="11"/>
  <c r="H11" i="11"/>
  <c r="H8" i="11"/>
  <c r="H5" i="11"/>
  <c r="I6" i="11" s="1"/>
  <c r="G43" i="11"/>
  <c r="I21" i="11"/>
  <c r="I18" i="11"/>
  <c r="N5" i="11"/>
  <c r="X36" i="11"/>
  <c r="X33" i="11"/>
  <c r="Y30" i="11"/>
  <c r="Y31" i="11" s="1"/>
  <c r="X30" i="11"/>
  <c r="M36" i="11"/>
  <c r="M33" i="11"/>
  <c r="M30" i="11"/>
  <c r="N30" i="11" s="1"/>
  <c r="N31" i="11" s="1"/>
  <c r="I21" i="12" l="1"/>
  <c r="U24" i="11"/>
  <c r="U21" i="11"/>
  <c r="U18" i="11"/>
  <c r="V18" i="11" s="1"/>
  <c r="V19" i="11" s="1"/>
  <c r="E24" i="11"/>
  <c r="E21" i="11"/>
  <c r="E18" i="11"/>
  <c r="F18" i="11" s="1"/>
  <c r="F19" i="11" s="1"/>
  <c r="E36" i="11"/>
  <c r="E33" i="11"/>
  <c r="E30" i="11"/>
  <c r="F30" i="11" s="1"/>
  <c r="F31" i="11" s="1"/>
  <c r="AC36" i="11"/>
  <c r="U36" i="11"/>
  <c r="AC33" i="11"/>
  <c r="U33" i="11"/>
  <c r="AC30" i="11"/>
  <c r="V30" i="11"/>
  <c r="V31" i="11" s="1"/>
  <c r="U30" i="11"/>
  <c r="H36" i="11"/>
  <c r="H33" i="11"/>
  <c r="H30" i="11"/>
  <c r="I30" i="11" s="1"/>
  <c r="I31" i="11" s="1"/>
  <c r="AC24" i="11"/>
  <c r="Y24" i="11"/>
  <c r="AC21" i="11"/>
  <c r="Y21" i="11"/>
  <c r="AC18" i="11"/>
  <c r="AD18" i="11" s="1"/>
  <c r="AD19" i="11" s="1"/>
  <c r="Y18" i="11"/>
  <c r="Z18" i="11" s="1"/>
  <c r="Z19" i="11" s="1"/>
  <c r="M24" i="11"/>
  <c r="I24" i="11"/>
  <c r="M21" i="11"/>
  <c r="M18" i="11"/>
  <c r="N18" i="11" s="1"/>
  <c r="N19" i="11" s="1"/>
  <c r="X8" i="11"/>
  <c r="U8" i="11"/>
  <c r="X5" i="11"/>
  <c r="Y5" i="11" s="1"/>
  <c r="Y6" i="11" s="1"/>
  <c r="U5" i="11"/>
  <c r="V5" i="11" s="1"/>
  <c r="V6" i="11" s="1"/>
  <c r="F5" i="11"/>
  <c r="M11" i="11"/>
  <c r="E11" i="11"/>
  <c r="M8" i="11"/>
  <c r="E8" i="11"/>
  <c r="M5" i="11"/>
  <c r="E5" i="11"/>
  <c r="Y33" i="7"/>
  <c r="Y31" i="7"/>
  <c r="Y29" i="7"/>
  <c r="Z29" i="7" s="1"/>
  <c r="Z30" i="7" s="1"/>
  <c r="Y23" i="7"/>
  <c r="Y21" i="7"/>
  <c r="Y19" i="7"/>
  <c r="Z19" i="7" s="1"/>
  <c r="Z20" i="7" s="1"/>
  <c r="Z7" i="7"/>
  <c r="Z6" i="7"/>
  <c r="Y6" i="7"/>
  <c r="Y12" i="7"/>
  <c r="Y9" i="7"/>
  <c r="AD30" i="11" l="1"/>
  <c r="AD31" i="11" s="1"/>
  <c r="N6" i="11"/>
  <c r="F6" i="11"/>
  <c r="J18" i="11"/>
  <c r="J19" i="11" s="1"/>
  <c r="V33" i="7"/>
  <c r="V31" i="7"/>
  <c r="V29" i="7"/>
  <c r="W29" i="7" s="1"/>
  <c r="W30" i="7" s="1"/>
  <c r="S33" i="7"/>
  <c r="W19" i="7" l="1"/>
  <c r="V23" i="7"/>
  <c r="V21" i="7"/>
  <c r="V19" i="7"/>
  <c r="W20" i="7" s="1"/>
  <c r="T19" i="7"/>
  <c r="S19" i="7"/>
  <c r="W6" i="7" l="1"/>
  <c r="L33" i="7"/>
  <c r="L31" i="7"/>
  <c r="M31" i="7" s="1"/>
  <c r="I31" i="7"/>
  <c r="M22" i="7"/>
  <c r="M21" i="7"/>
  <c r="L21" i="7"/>
  <c r="L27" i="7"/>
  <c r="L24" i="7"/>
  <c r="L12" i="7" l="1"/>
  <c r="M12" i="7" s="1"/>
  <c r="L9" i="7"/>
  <c r="L6" i="7"/>
  <c r="M9" i="7" l="1"/>
  <c r="M6" i="7"/>
  <c r="M7" i="7" s="1"/>
  <c r="S23" i="7" l="1"/>
  <c r="S31" i="7"/>
  <c r="S21" i="7"/>
  <c r="S29" i="7"/>
  <c r="T20" i="7"/>
  <c r="T29" i="7" l="1"/>
  <c r="T30" i="7" s="1"/>
  <c r="I34" i="7"/>
  <c r="J31" i="7" s="1"/>
  <c r="F34" i="7"/>
  <c r="F31" i="7"/>
  <c r="V12" i="7"/>
  <c r="S12" i="7"/>
  <c r="V9" i="7"/>
  <c r="S9" i="7"/>
  <c r="V6" i="7"/>
  <c r="W7" i="7" s="1"/>
  <c r="S6" i="7"/>
  <c r="I27" i="7"/>
  <c r="F27" i="7"/>
  <c r="I24" i="7"/>
  <c r="F24" i="7"/>
  <c r="I21" i="7"/>
  <c r="F21" i="7"/>
  <c r="I12" i="7"/>
  <c r="F12" i="7"/>
  <c r="I9" i="7"/>
  <c r="F9" i="7"/>
  <c r="I6" i="7"/>
  <c r="F6" i="7"/>
  <c r="L84" i="6"/>
  <c r="L81" i="6"/>
  <c r="L43" i="6"/>
  <c r="L16" i="6"/>
  <c r="K16" i="6"/>
  <c r="F16" i="6"/>
  <c r="E19" i="6"/>
  <c r="E16" i="6"/>
  <c r="F17" i="6" s="1"/>
  <c r="H11" i="6"/>
  <c r="H9" i="6"/>
  <c r="K11" i="6"/>
  <c r="K9" i="6"/>
  <c r="L9" i="6" s="1"/>
  <c r="E11" i="6"/>
  <c r="F9" i="6" s="1"/>
  <c r="E9" i="6"/>
  <c r="H5" i="6"/>
  <c r="I3" i="6" s="1"/>
  <c r="H3" i="6"/>
  <c r="L3" i="6"/>
  <c r="K5" i="6"/>
  <c r="K3" i="6"/>
  <c r="F3" i="6"/>
  <c r="E5" i="6"/>
  <c r="E3" i="6"/>
  <c r="H22" i="6"/>
  <c r="E22" i="6"/>
  <c r="H19" i="6"/>
  <c r="H16" i="6"/>
  <c r="I16" i="6" s="1"/>
  <c r="I17" i="6" s="1"/>
  <c r="E46" i="6"/>
  <c r="E43" i="6"/>
  <c r="E40" i="6"/>
  <c r="H46" i="6"/>
  <c r="H43" i="6"/>
  <c r="H40" i="6"/>
  <c r="I80" i="6"/>
  <c r="I81" i="6" s="1"/>
  <c r="H87" i="6"/>
  <c r="I87" i="6" s="1"/>
  <c r="E87" i="6"/>
  <c r="F87" i="6" s="1"/>
  <c r="E84" i="6"/>
  <c r="E81" i="6"/>
  <c r="F81" i="6" s="1"/>
  <c r="F82" i="6" s="1"/>
  <c r="L75" i="6"/>
  <c r="H75" i="6"/>
  <c r="E75" i="6"/>
  <c r="L72" i="6"/>
  <c r="H72" i="6"/>
  <c r="E72" i="6"/>
  <c r="L69" i="6"/>
  <c r="M69" i="6" s="1"/>
  <c r="M70" i="6" s="1"/>
  <c r="H69" i="6"/>
  <c r="E69" i="6"/>
  <c r="L62" i="6"/>
  <c r="H62" i="6"/>
  <c r="E62" i="6"/>
  <c r="L60" i="6"/>
  <c r="H60" i="6"/>
  <c r="I60" i="6" s="1"/>
  <c r="I61" i="6" s="1"/>
  <c r="E60" i="6"/>
  <c r="F60" i="6" s="1"/>
  <c r="F61" i="6" s="1"/>
  <c r="L35" i="6"/>
  <c r="H35" i="6"/>
  <c r="E35" i="6"/>
  <c r="F33" i="6" s="1"/>
  <c r="F34" i="6" s="1"/>
  <c r="L33" i="6"/>
  <c r="H33" i="6"/>
  <c r="I33" i="6" s="1"/>
  <c r="I34" i="6" s="1"/>
  <c r="E33" i="6"/>
  <c r="L30" i="6"/>
  <c r="H30" i="6"/>
  <c r="E30" i="6"/>
  <c r="L28" i="6"/>
  <c r="M28" i="6" s="1"/>
  <c r="M29" i="6" s="1"/>
  <c r="H28" i="6"/>
  <c r="E28" i="6"/>
  <c r="F28" i="6" s="1"/>
  <c r="F29" i="6" s="1"/>
  <c r="T6" i="7" l="1"/>
  <c r="T7" i="7" s="1"/>
  <c r="G21" i="7"/>
  <c r="G22" i="7" s="1"/>
  <c r="J21" i="7"/>
  <c r="J22" i="7" s="1"/>
  <c r="G31" i="7"/>
  <c r="G32" i="7" s="1"/>
  <c r="J32" i="7"/>
  <c r="G6" i="7"/>
  <c r="G7" i="7" s="1"/>
  <c r="J6" i="7"/>
  <c r="J7" i="7" s="1"/>
  <c r="I9" i="6"/>
  <c r="I69" i="6"/>
  <c r="I70" i="6" s="1"/>
  <c r="F69" i="6"/>
  <c r="F70" i="6" s="1"/>
  <c r="I40" i="6"/>
  <c r="I41" i="6" s="1"/>
  <c r="M60" i="6"/>
  <c r="M61" i="6" s="1"/>
  <c r="I28" i="6"/>
  <c r="I29" i="6" s="1"/>
  <c r="F40" i="6"/>
  <c r="F41" i="6" s="1"/>
  <c r="M33" i="6"/>
  <c r="M34" i="6" s="1"/>
  <c r="Q73" i="2" l="1"/>
  <c r="M73" i="2"/>
  <c r="M157" i="2"/>
  <c r="M160" i="2"/>
  <c r="M126" i="2"/>
  <c r="N126" i="2" s="1"/>
  <c r="M129" i="2"/>
  <c r="H135" i="2"/>
  <c r="M148" i="2"/>
  <c r="M166" i="2"/>
  <c r="M163" i="2"/>
  <c r="J166" i="2"/>
  <c r="H166" i="2"/>
  <c r="J163" i="2"/>
  <c r="H163" i="2"/>
  <c r="J160" i="2"/>
  <c r="H160" i="2"/>
  <c r="J157" i="2"/>
  <c r="H157" i="2"/>
  <c r="M154" i="2"/>
  <c r="J154" i="2"/>
  <c r="H154" i="2"/>
  <c r="M151" i="2"/>
  <c r="J151" i="2"/>
  <c r="K151" i="2" s="1"/>
  <c r="H151" i="2"/>
  <c r="J148" i="2"/>
  <c r="H148" i="2"/>
  <c r="M145" i="2"/>
  <c r="J145" i="2"/>
  <c r="H145" i="2"/>
  <c r="M56" i="2"/>
  <c r="P73" i="2"/>
  <c r="N157" i="2" l="1"/>
  <c r="N160" i="2"/>
  <c r="N161" i="2" s="1"/>
  <c r="K145" i="2"/>
  <c r="N151" i="2"/>
  <c r="N145" i="2"/>
  <c r="N154" i="2"/>
  <c r="N155" i="2" s="1"/>
  <c r="K157" i="2"/>
  <c r="N163" i="2"/>
  <c r="K148" i="2"/>
  <c r="N148" i="2"/>
  <c r="K160" i="2"/>
  <c r="K166" i="2"/>
  <c r="K149" i="2"/>
  <c r="K154" i="2"/>
  <c r="K155" i="2" s="1"/>
  <c r="K163" i="2"/>
  <c r="N166" i="2"/>
  <c r="N167" i="2" l="1"/>
  <c r="N149" i="2"/>
  <c r="K161" i="2"/>
  <c r="K167" i="2"/>
  <c r="J126" i="2" l="1"/>
  <c r="J56" i="2" l="1"/>
  <c r="J53" i="2"/>
  <c r="G56" i="2"/>
  <c r="G53" i="2"/>
  <c r="N56" i="2" l="1"/>
  <c r="K53" i="2"/>
  <c r="K56" i="2"/>
  <c r="N53" i="2"/>
  <c r="M47" i="2"/>
  <c r="J47" i="2"/>
  <c r="G47" i="2"/>
  <c r="M44" i="2"/>
  <c r="J44" i="2"/>
  <c r="G44" i="2"/>
  <c r="K57" i="2" l="1"/>
  <c r="N57" i="2"/>
  <c r="N58" i="2" s="1"/>
  <c r="N47" i="2"/>
  <c r="K47" i="2"/>
  <c r="K44" i="2"/>
  <c r="N44" i="2"/>
  <c r="N48" i="2" l="1"/>
  <c r="N49" i="2" s="1"/>
  <c r="K48" i="2"/>
  <c r="K49" i="2" s="1"/>
  <c r="M135" i="2" l="1"/>
  <c r="J135" i="2"/>
  <c r="M132" i="2"/>
  <c r="J132" i="2"/>
  <c r="H132" i="2"/>
  <c r="J129" i="2"/>
  <c r="H129" i="2"/>
  <c r="N129" i="2" s="1"/>
  <c r="H126" i="2"/>
  <c r="J113" i="2"/>
  <c r="J96" i="2"/>
  <c r="G96" i="2"/>
  <c r="M88" i="2"/>
  <c r="J88" i="2"/>
  <c r="G88" i="2"/>
  <c r="J93" i="2"/>
  <c r="G93" i="2"/>
  <c r="M85" i="2"/>
  <c r="J85" i="2"/>
  <c r="G85" i="2"/>
  <c r="M108" i="2"/>
  <c r="J108" i="2"/>
  <c r="G108" i="2"/>
  <c r="J116" i="2"/>
  <c r="G116" i="2"/>
  <c r="M105" i="2"/>
  <c r="J105" i="2"/>
  <c r="G105" i="2"/>
  <c r="G113" i="2"/>
  <c r="N113" i="2" s="1"/>
  <c r="N117" i="2" l="1"/>
  <c r="K126" i="2"/>
  <c r="N130" i="2"/>
  <c r="K129" i="2"/>
  <c r="K135" i="2"/>
  <c r="K132" i="2"/>
  <c r="N132" i="2"/>
  <c r="N135" i="2"/>
  <c r="K96" i="2"/>
  <c r="N93" i="2"/>
  <c r="N97" i="2" s="1"/>
  <c r="K105" i="2"/>
  <c r="K108" i="2"/>
  <c r="K116" i="2"/>
  <c r="N88" i="2"/>
  <c r="K113" i="2"/>
  <c r="K93" i="2"/>
  <c r="K85" i="2"/>
  <c r="K88" i="2"/>
  <c r="N85" i="2"/>
  <c r="N105" i="2"/>
  <c r="N108" i="2"/>
  <c r="M76" i="2"/>
  <c r="J76" i="2"/>
  <c r="G76" i="2"/>
  <c r="J73" i="2"/>
  <c r="G73" i="2"/>
  <c r="M70" i="2"/>
  <c r="J70" i="2"/>
  <c r="G70" i="2"/>
  <c r="M67" i="2"/>
  <c r="J67" i="2"/>
  <c r="G67" i="2"/>
  <c r="K130" i="2" l="1"/>
  <c r="N118" i="2"/>
  <c r="K136" i="2"/>
  <c r="K137" i="2" s="1"/>
  <c r="N89" i="2"/>
  <c r="N90" i="2" s="1"/>
  <c r="K117" i="2"/>
  <c r="K118" i="2" s="1"/>
  <c r="N131" i="2"/>
  <c r="K131" i="2"/>
  <c r="N136" i="2"/>
  <c r="N137" i="2" s="1"/>
  <c r="N98" i="2"/>
  <c r="K97" i="2"/>
  <c r="K98" i="2" s="1"/>
  <c r="N109" i="2"/>
  <c r="N110" i="2" s="1"/>
  <c r="K109" i="2"/>
  <c r="K110" i="2" s="1"/>
  <c r="K89" i="2"/>
  <c r="K90" i="2" s="1"/>
  <c r="K73" i="2"/>
  <c r="K67" i="2"/>
  <c r="N67" i="2"/>
  <c r="K70" i="2"/>
  <c r="K76" i="2"/>
  <c r="N70" i="2"/>
  <c r="N76" i="2"/>
  <c r="N73" i="2"/>
  <c r="J36" i="2"/>
  <c r="K77" i="2" l="1"/>
  <c r="K78" i="2" s="1"/>
  <c r="N77" i="2"/>
  <c r="N78" i="2" s="1"/>
  <c r="N71" i="2"/>
  <c r="N72" i="2" s="1"/>
  <c r="K71" i="2"/>
  <c r="K72" i="2" s="1"/>
  <c r="J33" i="2"/>
  <c r="M36" i="2"/>
  <c r="G36" i="2"/>
  <c r="M33" i="2"/>
  <c r="G33" i="2"/>
  <c r="J22" i="2"/>
  <c r="G22" i="2"/>
  <c r="M22" i="2"/>
  <c r="G25" i="2"/>
  <c r="J25" i="2"/>
  <c r="M25" i="2"/>
  <c r="J6" i="2"/>
  <c r="G6" i="2"/>
  <c r="M15" i="2"/>
  <c r="J15" i="2"/>
  <c r="G15" i="2"/>
  <c r="M12" i="2"/>
  <c r="N12" i="2" s="1"/>
  <c r="J12" i="2"/>
  <c r="G12" i="2"/>
  <c r="M9" i="2"/>
  <c r="J9" i="2"/>
  <c r="G9" i="2"/>
  <c r="M6" i="2"/>
  <c r="N6" i="2" l="1"/>
  <c r="N13" i="2" s="1"/>
  <c r="N15" i="2"/>
  <c r="N16" i="2" s="1"/>
  <c r="N22" i="2"/>
  <c r="K6" i="2"/>
  <c r="N33" i="2"/>
  <c r="K9" i="2"/>
  <c r="N25" i="2"/>
  <c r="K33" i="2"/>
  <c r="N9" i="2"/>
  <c r="K36" i="2"/>
  <c r="N36" i="2"/>
  <c r="K25" i="2"/>
  <c r="K22" i="2"/>
  <c r="K15" i="2"/>
  <c r="K12" i="2"/>
  <c r="K13" i="2" s="1"/>
  <c r="K14" i="2" s="1"/>
  <c r="N14" i="2" l="1"/>
  <c r="N37" i="2"/>
  <c r="N38" i="2" s="1"/>
  <c r="N17" i="2"/>
  <c r="K16" i="2"/>
  <c r="K17" i="2" s="1"/>
  <c r="N26" i="2"/>
  <c r="N27" i="2" s="1"/>
  <c r="K37" i="2"/>
  <c r="K38" i="2" s="1"/>
  <c r="K26" i="2"/>
  <c r="K27" i="2" s="1"/>
</calcChain>
</file>

<file path=xl/sharedStrings.xml><?xml version="1.0" encoding="utf-8"?>
<sst xmlns="http://schemas.openxmlformats.org/spreadsheetml/2006/main" count="299" uniqueCount="144">
  <si>
    <t>HT1080</t>
  </si>
  <si>
    <t>GAPDH</t>
  </si>
  <si>
    <t>TRF2</t>
  </si>
  <si>
    <t>TERT 15/16</t>
  </si>
  <si>
    <t>WT IND 1</t>
  </si>
  <si>
    <t>WT IND 2</t>
  </si>
  <si>
    <t>R17H UT</t>
  </si>
  <si>
    <t>R17H IND</t>
  </si>
  <si>
    <t>WT UT 1</t>
  </si>
  <si>
    <t>WT UT 2</t>
  </si>
  <si>
    <t>15/16 TERT</t>
  </si>
  <si>
    <t>HCT TRF2 WT IND UT</t>
  </si>
  <si>
    <t>HCT TRF2 WT IND 1UG/ML</t>
  </si>
  <si>
    <t>HCT TRF2 R17H IND UT</t>
  </si>
  <si>
    <t>HCT TRF2 R17H IND 1UG/ML</t>
  </si>
  <si>
    <t>HCT116</t>
  </si>
  <si>
    <t>EXON 15/16</t>
  </si>
  <si>
    <t>R17H UT HCT 1</t>
  </si>
  <si>
    <t>R17H UT HCT 2</t>
  </si>
  <si>
    <t>R17H IND HCT 1</t>
  </si>
  <si>
    <t>R17H IND HCT 2</t>
  </si>
  <si>
    <t>WT UT HCT 1</t>
  </si>
  <si>
    <t>WT UT HCT 2</t>
  </si>
  <si>
    <t>WT IND HCT 1</t>
  </si>
  <si>
    <t>WT IND HCT 2</t>
  </si>
  <si>
    <t>R17H UT MD</t>
  </si>
  <si>
    <t>R17H IND MD</t>
  </si>
  <si>
    <t>MD WT UT</t>
  </si>
  <si>
    <t xml:space="preserve">MD WT IND </t>
  </si>
  <si>
    <t>WT ut</t>
  </si>
  <si>
    <t>WT ind.</t>
  </si>
  <si>
    <t>MDAMB 231</t>
  </si>
  <si>
    <t>R17H</t>
  </si>
  <si>
    <t>TRF2 WT</t>
  </si>
  <si>
    <t>WT</t>
  </si>
  <si>
    <t>wt</t>
  </si>
  <si>
    <t>r17h</t>
  </si>
  <si>
    <t>ht1080</t>
  </si>
  <si>
    <t>hct116</t>
  </si>
  <si>
    <t xml:space="preserve">gapdh </t>
  </si>
  <si>
    <t>trf2</t>
  </si>
  <si>
    <t>tert 15/16</t>
  </si>
  <si>
    <t>wt ut 1</t>
  </si>
  <si>
    <t>wt dox 1</t>
  </si>
  <si>
    <t>wt ut  2</t>
  </si>
  <si>
    <t>wt dox 2</t>
  </si>
  <si>
    <t>r17h ut 1</t>
  </si>
  <si>
    <t>r17h dox 1</t>
  </si>
  <si>
    <t>r17h ut  2</t>
  </si>
  <si>
    <t>r17h dox 2</t>
  </si>
  <si>
    <t>TELOMERE</t>
  </si>
  <si>
    <t>WT 1 FLAG</t>
  </si>
  <si>
    <t>WT IGG 1</t>
  </si>
  <si>
    <t>WT FLAG 2</t>
  </si>
  <si>
    <t>WT IGG 2</t>
  </si>
  <si>
    <t>R17H FLAG</t>
  </si>
  <si>
    <t>peak</t>
  </si>
  <si>
    <t>gapdh</t>
  </si>
  <si>
    <t xml:space="preserve">TELOMERE </t>
  </si>
  <si>
    <t xml:space="preserve">r17h flag </t>
  </si>
  <si>
    <t>mouse igg</t>
  </si>
  <si>
    <t>10 10 20</t>
  </si>
  <si>
    <t>r17h input</t>
  </si>
  <si>
    <t>0-300bp</t>
  </si>
  <si>
    <t>Gapdh</t>
  </si>
  <si>
    <t>UT FLAG</t>
  </si>
  <si>
    <t>UT IgG</t>
  </si>
  <si>
    <t>UT Input</t>
  </si>
  <si>
    <t>WT FLAG</t>
  </si>
  <si>
    <t>WT IgG</t>
  </si>
  <si>
    <t>WT Input</t>
  </si>
  <si>
    <t>R17H IgG</t>
  </si>
  <si>
    <t>R17H Input</t>
  </si>
  <si>
    <t xml:space="preserve">FLAG </t>
  </si>
  <si>
    <t>IGG</t>
  </si>
  <si>
    <t xml:space="preserve">UT </t>
  </si>
  <si>
    <t>WT TRF2</t>
  </si>
  <si>
    <t>TRF2 R17H</t>
  </si>
  <si>
    <t>r17h rest</t>
  </si>
  <si>
    <t>24 9 20</t>
  </si>
  <si>
    <t>r17h rbigg</t>
  </si>
  <si>
    <t>rabbit igg</t>
  </si>
  <si>
    <t>wt rest</t>
  </si>
  <si>
    <t>r igg wt</t>
  </si>
  <si>
    <t>wt input</t>
  </si>
  <si>
    <t>R17H REST</t>
  </si>
  <si>
    <t>IgG</t>
  </si>
  <si>
    <t>WT EZH2</t>
  </si>
  <si>
    <t>CCND2</t>
  </si>
  <si>
    <t>R17H EZH2</t>
  </si>
  <si>
    <t>R17H IGG</t>
  </si>
  <si>
    <t>R17H INPUT</t>
  </si>
  <si>
    <t>wt h3</t>
  </si>
  <si>
    <t>wt h3k27me3</t>
  </si>
  <si>
    <t>R17H H3</t>
  </si>
  <si>
    <t>R17H H3K27me3</t>
  </si>
  <si>
    <t>FLAG H3</t>
  </si>
  <si>
    <t>FLAG H3K27ME3</t>
  </si>
  <si>
    <t>FLAG INPUT</t>
  </si>
  <si>
    <t>R1H H3</t>
  </si>
  <si>
    <t>R17H H3K27ME3</t>
  </si>
  <si>
    <t>synapsin</t>
  </si>
  <si>
    <t>0-300</t>
  </si>
  <si>
    <t>input</t>
  </si>
  <si>
    <t xml:space="preserve">ezh2 </t>
  </si>
  <si>
    <t>igg</t>
  </si>
  <si>
    <t>R17H TRF2</t>
  </si>
  <si>
    <t>neg control</t>
  </si>
  <si>
    <t>PRC2 only</t>
  </si>
  <si>
    <t>PRC2+TRF2(bead bound)</t>
  </si>
  <si>
    <t>PRC2+empty beads</t>
  </si>
  <si>
    <t>Abs</t>
  </si>
  <si>
    <t>avg</t>
  </si>
  <si>
    <t>no prc2 ctrl</t>
  </si>
  <si>
    <t>only prc2 ctrl</t>
  </si>
  <si>
    <t>only bead ctrl</t>
  </si>
  <si>
    <t>r17h +prc2</t>
  </si>
  <si>
    <t>trf2 wt +prc2</t>
  </si>
  <si>
    <t>no prc2</t>
  </si>
  <si>
    <t>prc2 ctrl</t>
  </si>
  <si>
    <t>only bead+prc2</t>
  </si>
  <si>
    <t>trf2 wt</t>
  </si>
  <si>
    <t>NO PRC2</t>
  </si>
  <si>
    <t>ONLY PRC2</t>
  </si>
  <si>
    <t>BEAD ONLY</t>
  </si>
  <si>
    <t>AVG</t>
  </si>
  <si>
    <t xml:space="preserve">ABS </t>
  </si>
  <si>
    <t>ONLY BEAD</t>
  </si>
  <si>
    <t>TRF2 WT +PRC2</t>
  </si>
  <si>
    <t>R17H +PRC2</t>
  </si>
  <si>
    <t xml:space="preserve">No prc2 </t>
  </si>
  <si>
    <t>only prc2</t>
  </si>
  <si>
    <t>prc2 +wt</t>
  </si>
  <si>
    <t>prc2+r17h</t>
  </si>
  <si>
    <t>prc2+bead</t>
  </si>
  <si>
    <t>average</t>
  </si>
  <si>
    <t>TRf2</t>
  </si>
  <si>
    <t xml:space="preserve">TRF2 </t>
  </si>
  <si>
    <t>Trf2 induction</t>
  </si>
  <si>
    <t>negative control)</t>
  </si>
  <si>
    <t>NOT PLOTTED IN GRAPH BUT KEPT FOR INDUCTION CONFIRMATION</t>
  </si>
  <si>
    <t>PRC2 +R17H (bead bound)</t>
  </si>
  <si>
    <t>450nm</t>
  </si>
  <si>
    <t>in Supplementary figure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</si>
</sst>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0000000000000"/>
    <numFmt numFmtId="165" formatCode="0.000"/>
    <numFmt numFmtId="166" formatCode="###0.00;\-###0.00"/>
    <numFmt numFmtId="167" formatCode="0.00000000000000_ ;\-0.00000000000000\ "/>
    <numFmt numFmtId="168" formatCode="0.000000000000_ ;\-0.000000000000\ "/>
    <numFmt numFmtId="169" formatCode="0.0000000000000_ ;\-0.0000000000000\ "/>
    <numFmt numFmtId="170" formatCode="0.000000000000000_ ;\-0.000000000000000\ "/>
    <numFmt numFmtId="171" formatCode="0.0000000000_ ;\-0.0000000000\ "/>
    <numFmt numFmtId="172" formatCode="0.000000000000000"/>
    <numFmt numFmtId="173" formatCode="0.0000000000000000_ ;\-0.0000000000000000\ "/>
  </numFmts>
  <fonts count="17" x14ac:knownFonts="1">
    <font>
      <sz val="11"/>
      <color theme="1"/>
      <name val="Calibri"/>
      <family val="2"/>
      <scheme val="minor"/>
    </font>
    <font>
      <sz val="8.25"/>
      <name val="Microsoft Sans Serif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Microsoft Sans Serif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.25"/>
      <name val="Microsoft Sans Serif"/>
      <charset val="1"/>
    </font>
    <font>
      <sz val="8.25"/>
      <color rgb="FFFF0000"/>
      <name val="Microsoft Sans Serif"/>
      <family val="2"/>
    </font>
    <font>
      <sz val="12"/>
      <color rgb="FFFF0000"/>
      <name val="Microsoft Sans Serif"/>
      <family val="2"/>
    </font>
    <font>
      <sz val="10"/>
      <name val="Arial"/>
      <family val="2"/>
    </font>
    <font>
      <b/>
      <sz val="12"/>
      <name val="Microsoft Sans Serif"/>
      <family val="2"/>
    </font>
    <font>
      <b/>
      <sz val="12"/>
      <color rgb="FFFF0000"/>
      <name val="Microsoft Sans Serif"/>
      <family val="2"/>
    </font>
    <font>
      <b/>
      <sz val="12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>
      <protection locked="0"/>
    </xf>
    <xf numFmtId="0" fontId="1" fillId="0" borderId="0">
      <alignment vertical="top"/>
      <protection locked="0"/>
    </xf>
  </cellStyleXfs>
  <cellXfs count="119">
    <xf numFmtId="0" fontId="0" fillId="0" borderId="0" xfId="0"/>
    <xf numFmtId="0" fontId="2" fillId="0" borderId="0" xfId="0" applyFont="1"/>
    <xf numFmtId="2" fontId="2" fillId="0" borderId="0" xfId="0" applyNumberFormat="1" applyFont="1" applyAlignment="1" applyProtection="1">
      <alignment vertical="top"/>
      <protection locked="0"/>
    </xf>
    <xf numFmtId="2" fontId="2" fillId="0" borderId="0" xfId="0" applyNumberFormat="1" applyFont="1"/>
    <xf numFmtId="2" fontId="4" fillId="0" borderId="0" xfId="0" applyNumberFormat="1" applyFont="1" applyAlignment="1" applyProtection="1">
      <alignment vertical="top"/>
      <protection locked="0"/>
    </xf>
    <xf numFmtId="2" fontId="4" fillId="0" borderId="0" xfId="0" applyNumberFormat="1" applyFont="1" applyAlignment="1">
      <alignment vertical="center"/>
    </xf>
    <xf numFmtId="167" fontId="2" fillId="0" borderId="0" xfId="0" applyNumberFormat="1" applyFont="1"/>
    <xf numFmtId="169" fontId="2" fillId="0" borderId="0" xfId="0" applyNumberFormat="1" applyFont="1"/>
    <xf numFmtId="170" fontId="2" fillId="0" borderId="0" xfId="0" applyNumberFormat="1" applyFont="1"/>
    <xf numFmtId="2" fontId="6" fillId="0" borderId="0" xfId="0" applyNumberFormat="1" applyFont="1" applyAlignment="1" applyProtection="1">
      <alignment vertical="top"/>
      <protection locked="0"/>
    </xf>
    <xf numFmtId="2" fontId="6" fillId="0" borderId="0" xfId="0" applyNumberFormat="1" applyFont="1" applyAlignment="1">
      <alignment vertical="center"/>
    </xf>
    <xf numFmtId="0" fontId="6" fillId="0" borderId="0" xfId="0" applyFont="1" applyAlignment="1" applyProtection="1">
      <alignment vertical="top"/>
      <protection locked="0"/>
    </xf>
    <xf numFmtId="166" fontId="6" fillId="0" borderId="0" xfId="0" applyNumberFormat="1" applyFont="1" applyAlignment="1">
      <alignment vertical="center"/>
    </xf>
    <xf numFmtId="167" fontId="6" fillId="0" borderId="0" xfId="0" applyNumberFormat="1" applyFont="1" applyAlignment="1" applyProtection="1">
      <alignment vertical="top"/>
      <protection locked="0"/>
    </xf>
    <xf numFmtId="166" fontId="6" fillId="0" borderId="0" xfId="0" applyNumberFormat="1" applyFont="1" applyAlignment="1" applyProtection="1">
      <alignment vertical="top"/>
      <protection locked="0"/>
    </xf>
    <xf numFmtId="170" fontId="6" fillId="0" borderId="0" xfId="0" applyNumberFormat="1" applyFont="1" applyAlignment="1" applyProtection="1">
      <alignment vertical="top"/>
      <protection locked="0"/>
    </xf>
    <xf numFmtId="169" fontId="6" fillId="0" borderId="0" xfId="0" applyNumberFormat="1" applyFont="1" applyAlignment="1" applyProtection="1">
      <alignment vertical="top"/>
      <protection locked="0"/>
    </xf>
    <xf numFmtId="0" fontId="6" fillId="0" borderId="0" xfId="0" applyFont="1"/>
    <xf numFmtId="168" fontId="6" fillId="0" borderId="0" xfId="0" applyNumberFormat="1" applyFont="1" applyAlignment="1" applyProtection="1">
      <alignment vertical="top"/>
      <protection locked="0"/>
    </xf>
    <xf numFmtId="0" fontId="7" fillId="0" borderId="0" xfId="0" applyFont="1"/>
    <xf numFmtId="0" fontId="7" fillId="2" borderId="0" xfId="0" applyFont="1" applyFill="1"/>
    <xf numFmtId="172" fontId="2" fillId="0" borderId="0" xfId="0" applyNumberFormat="1" applyFont="1"/>
    <xf numFmtId="2" fontId="0" fillId="0" borderId="0" xfId="0" applyNumberFormat="1"/>
    <xf numFmtId="2" fontId="0" fillId="0" borderId="0" xfId="0" applyNumberFormat="1" applyAlignment="1" applyProtection="1">
      <alignment vertical="top"/>
      <protection locked="0"/>
    </xf>
    <xf numFmtId="166" fontId="4" fillId="0" borderId="0" xfId="2" applyNumberFormat="1" applyFont="1" applyAlignment="1" applyProtection="1">
      <alignment vertical="center"/>
    </xf>
    <xf numFmtId="0" fontId="4" fillId="0" borderId="0" xfId="2" applyFont="1">
      <alignment vertical="top"/>
      <protection locked="0"/>
    </xf>
    <xf numFmtId="166" fontId="4" fillId="0" borderId="0" xfId="2" applyNumberFormat="1" applyFont="1">
      <alignment vertical="top"/>
      <protection locked="0"/>
    </xf>
    <xf numFmtId="169" fontId="4" fillId="0" borderId="0" xfId="2" applyNumberFormat="1" applyFont="1">
      <alignment vertical="top"/>
      <protection locked="0"/>
    </xf>
    <xf numFmtId="2" fontId="10" fillId="0" borderId="0" xfId="0" applyNumberFormat="1" applyFont="1" applyAlignment="1">
      <alignment vertical="center"/>
    </xf>
    <xf numFmtId="2" fontId="5" fillId="0" borderId="0" xfId="0" applyNumberFormat="1" applyFont="1" applyAlignment="1" applyProtection="1">
      <alignment vertical="top"/>
      <protection locked="0"/>
    </xf>
    <xf numFmtId="0" fontId="2" fillId="3" borderId="0" xfId="0" applyFont="1" applyFill="1"/>
    <xf numFmtId="167" fontId="4" fillId="0" borderId="0" xfId="2" applyNumberFormat="1" applyFont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 applyProtection="1">
      <alignment vertical="top"/>
      <protection locked="0"/>
    </xf>
    <xf numFmtId="170" fontId="1" fillId="0" borderId="0" xfId="0" applyNumberFormat="1" applyFont="1" applyAlignment="1" applyProtection="1">
      <alignment vertical="top"/>
      <protection locked="0"/>
    </xf>
    <xf numFmtId="166" fontId="9" fillId="0" borderId="0" xfId="0" applyNumberFormat="1" applyFont="1" applyAlignment="1">
      <alignment vertical="center"/>
    </xf>
    <xf numFmtId="167" fontId="1" fillId="0" borderId="0" xfId="0" applyNumberFormat="1" applyFont="1" applyAlignment="1" applyProtection="1">
      <alignment vertical="top"/>
      <protection locked="0"/>
    </xf>
    <xf numFmtId="2" fontId="8" fillId="0" borderId="0" xfId="0" applyNumberFormat="1" applyFont="1" applyAlignment="1" applyProtection="1">
      <alignment vertical="top"/>
      <protection locked="0"/>
    </xf>
    <xf numFmtId="2" fontId="8" fillId="0" borderId="0" xfId="0" applyNumberFormat="1" applyFont="1" applyAlignment="1">
      <alignment vertical="center"/>
    </xf>
    <xf numFmtId="2" fontId="9" fillId="0" borderId="0" xfId="0" applyNumberFormat="1" applyFont="1" applyAlignment="1">
      <alignment vertical="center"/>
    </xf>
    <xf numFmtId="0" fontId="0" fillId="0" borderId="0" xfId="0" applyAlignment="1" applyProtection="1">
      <alignment vertical="top"/>
      <protection locked="0"/>
    </xf>
    <xf numFmtId="168" fontId="1" fillId="0" borderId="0" xfId="0" applyNumberFormat="1" applyFont="1" applyAlignment="1" applyProtection="1">
      <alignment vertical="top"/>
      <protection locked="0"/>
    </xf>
    <xf numFmtId="2" fontId="1" fillId="0" borderId="0" xfId="0" applyNumberFormat="1" applyFont="1" applyAlignment="1" applyProtection="1">
      <alignment vertical="top"/>
      <protection locked="0"/>
    </xf>
    <xf numFmtId="2" fontId="1" fillId="0" borderId="0" xfId="0" applyNumberFormat="1" applyFont="1" applyAlignment="1">
      <alignment vertical="center"/>
    </xf>
    <xf numFmtId="0" fontId="0" fillId="4" borderId="0" xfId="0" applyFill="1"/>
    <xf numFmtId="0" fontId="6" fillId="4" borderId="0" xfId="0" applyFont="1" applyFill="1" applyAlignment="1" applyProtection="1">
      <alignment vertical="top"/>
      <protection locked="0"/>
    </xf>
    <xf numFmtId="170" fontId="6" fillId="4" borderId="0" xfId="0" applyNumberFormat="1" applyFont="1" applyFill="1" applyAlignment="1" applyProtection="1">
      <alignment vertical="top"/>
      <protection locked="0"/>
    </xf>
    <xf numFmtId="169" fontId="6" fillId="4" borderId="0" xfId="0" applyNumberFormat="1" applyFont="1" applyFill="1" applyAlignment="1" applyProtection="1">
      <alignment vertical="top"/>
      <protection locked="0"/>
    </xf>
    <xf numFmtId="0" fontId="2" fillId="4" borderId="0" xfId="0" applyFont="1" applyFill="1"/>
    <xf numFmtId="173" fontId="6" fillId="0" borderId="0" xfId="0" applyNumberFormat="1" applyFont="1" applyAlignment="1" applyProtection="1">
      <alignment vertical="top"/>
      <protection locked="0"/>
    </xf>
    <xf numFmtId="167" fontId="6" fillId="4" borderId="0" xfId="0" applyNumberFormat="1" applyFont="1" applyFill="1" applyAlignment="1" applyProtection="1">
      <alignment vertical="top"/>
      <protection locked="0"/>
    </xf>
    <xf numFmtId="167" fontId="2" fillId="4" borderId="0" xfId="0" applyNumberFormat="1" applyFont="1" applyFill="1"/>
    <xf numFmtId="173" fontId="6" fillId="4" borderId="0" xfId="0" applyNumberFormat="1" applyFont="1" applyFill="1" applyAlignment="1" applyProtection="1">
      <alignment vertical="top"/>
      <protection locked="0"/>
    </xf>
    <xf numFmtId="2" fontId="2" fillId="4" borderId="0" xfId="0" applyNumberFormat="1" applyFont="1" applyFill="1"/>
    <xf numFmtId="166" fontId="4" fillId="0" borderId="0" xfId="0" applyNumberFormat="1" applyFont="1" applyAlignment="1">
      <alignment vertical="center"/>
    </xf>
    <xf numFmtId="0" fontId="4" fillId="0" borderId="0" xfId="0" applyFont="1" applyAlignment="1" applyProtection="1">
      <alignment vertical="top"/>
      <protection locked="0"/>
    </xf>
    <xf numFmtId="166" fontId="4" fillId="0" borderId="0" xfId="0" applyNumberFormat="1" applyFont="1" applyAlignment="1" applyProtection="1">
      <alignment vertical="top"/>
      <protection locked="0"/>
    </xf>
    <xf numFmtId="167" fontId="4" fillId="0" borderId="0" xfId="0" applyNumberFormat="1" applyFont="1" applyAlignment="1" applyProtection="1">
      <alignment vertical="top"/>
      <protection locked="0"/>
    </xf>
    <xf numFmtId="166" fontId="10" fillId="0" borderId="0" xfId="0" applyNumberFormat="1" applyFont="1" applyAlignment="1">
      <alignment vertical="center"/>
    </xf>
    <xf numFmtId="169" fontId="4" fillId="0" borderId="0" xfId="0" applyNumberFormat="1" applyFont="1" applyAlignment="1" applyProtection="1">
      <alignment vertical="top"/>
      <protection locked="0"/>
    </xf>
    <xf numFmtId="166" fontId="1" fillId="0" borderId="0" xfId="1" applyNumberFormat="1" applyAlignment="1" applyProtection="1">
      <alignment vertical="center"/>
    </xf>
    <xf numFmtId="166" fontId="1" fillId="0" borderId="0" xfId="2" applyNumberFormat="1" applyAlignment="1" applyProtection="1">
      <alignment vertical="center"/>
    </xf>
    <xf numFmtId="0" fontId="1" fillId="0" borderId="0" xfId="2">
      <alignment vertical="top"/>
      <protection locked="0"/>
    </xf>
    <xf numFmtId="166" fontId="1" fillId="0" borderId="0" xfId="2" applyNumberFormat="1">
      <alignment vertical="top"/>
      <protection locked="0"/>
    </xf>
    <xf numFmtId="168" fontId="1" fillId="0" borderId="0" xfId="2" applyNumberFormat="1">
      <alignment vertical="top"/>
      <protection locked="0"/>
    </xf>
    <xf numFmtId="165" fontId="6" fillId="0" borderId="0" xfId="0" applyNumberFormat="1" applyFont="1" applyAlignment="1" applyProtection="1">
      <alignment vertical="top"/>
      <protection locked="0"/>
    </xf>
    <xf numFmtId="165" fontId="6" fillId="0" borderId="0" xfId="0" applyNumberFormat="1" applyFont="1" applyAlignment="1">
      <alignment vertical="center"/>
    </xf>
    <xf numFmtId="166" fontId="2" fillId="0" borderId="0" xfId="0" applyNumberFormat="1" applyFont="1"/>
    <xf numFmtId="0" fontId="11" fillId="0" borderId="0" xfId="0" applyFont="1"/>
    <xf numFmtId="2" fontId="12" fillId="0" borderId="0" xfId="0" applyNumberFormat="1" applyFont="1" applyAlignment="1" applyProtection="1">
      <alignment vertical="top"/>
      <protection locked="0"/>
    </xf>
    <xf numFmtId="167" fontId="3" fillId="0" borderId="0" xfId="0" applyNumberFormat="1" applyFont="1"/>
    <xf numFmtId="2" fontId="7" fillId="0" borderId="0" xfId="0" applyNumberFormat="1" applyFont="1" applyAlignment="1" applyProtection="1">
      <alignment vertical="top"/>
      <protection locked="0"/>
    </xf>
    <xf numFmtId="0" fontId="6" fillId="0" borderId="0" xfId="0" applyFont="1" applyAlignment="1">
      <alignment vertical="center"/>
    </xf>
    <xf numFmtId="170" fontId="6" fillId="0" borderId="0" xfId="0" applyNumberFormat="1" applyFont="1" applyAlignment="1">
      <alignment vertical="center"/>
    </xf>
    <xf numFmtId="167" fontId="6" fillId="0" borderId="0" xfId="0" applyNumberFormat="1" applyFont="1" applyAlignment="1">
      <alignment vertical="center"/>
    </xf>
    <xf numFmtId="169" fontId="6" fillId="0" borderId="0" xfId="0" applyNumberFormat="1" applyFont="1" applyAlignment="1">
      <alignment vertical="center"/>
    </xf>
    <xf numFmtId="170" fontId="7" fillId="0" borderId="0" xfId="0" applyNumberFormat="1" applyFont="1" applyAlignment="1">
      <alignment vertical="center"/>
    </xf>
    <xf numFmtId="167" fontId="7" fillId="0" borderId="0" xfId="0" applyNumberFormat="1" applyFont="1" applyAlignment="1">
      <alignment vertical="center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2" fontId="6" fillId="0" borderId="0" xfId="0" applyNumberFormat="1" applyFont="1" applyAlignment="1" applyProtection="1">
      <alignment vertical="top" wrapText="1"/>
      <protection locked="0"/>
    </xf>
    <xf numFmtId="0" fontId="6" fillId="0" borderId="0" xfId="0" applyFont="1" applyAlignment="1">
      <alignment wrapText="1"/>
    </xf>
    <xf numFmtId="2" fontId="6" fillId="0" borderId="0" xfId="0" applyNumberFormat="1" applyFont="1"/>
    <xf numFmtId="164" fontId="6" fillId="0" borderId="0" xfId="0" applyNumberFormat="1" applyFont="1"/>
    <xf numFmtId="164" fontId="7" fillId="0" borderId="0" xfId="0" applyNumberFormat="1" applyFont="1"/>
    <xf numFmtId="165" fontId="6" fillId="0" borderId="0" xfId="0" applyNumberFormat="1" applyFont="1" applyAlignment="1" applyProtection="1">
      <alignment vertical="top" wrapText="1"/>
      <protection locked="0"/>
    </xf>
    <xf numFmtId="165" fontId="7" fillId="0" borderId="0" xfId="0" applyNumberFormat="1" applyFont="1" applyAlignment="1" applyProtection="1">
      <alignment vertical="top"/>
      <protection locked="0"/>
    </xf>
    <xf numFmtId="0" fontId="6" fillId="0" borderId="0" xfId="1" applyFont="1" applyAlignment="1">
      <alignment vertical="top"/>
      <protection locked="0"/>
    </xf>
    <xf numFmtId="166" fontId="6" fillId="0" borderId="0" xfId="1" applyNumberFormat="1" applyFont="1" applyAlignment="1" applyProtection="1">
      <alignment vertical="center"/>
    </xf>
    <xf numFmtId="169" fontId="6" fillId="0" borderId="0" xfId="1" applyNumberFormat="1" applyFont="1" applyAlignment="1">
      <alignment vertical="top"/>
      <protection locked="0"/>
    </xf>
    <xf numFmtId="166" fontId="6" fillId="0" borderId="0" xfId="1" applyNumberFormat="1" applyFont="1" applyAlignment="1">
      <alignment vertical="top"/>
      <protection locked="0"/>
    </xf>
    <xf numFmtId="167" fontId="6" fillId="0" borderId="0" xfId="0" applyNumberFormat="1" applyFont="1"/>
    <xf numFmtId="167" fontId="6" fillId="0" borderId="0" xfId="1" applyNumberFormat="1" applyFont="1" applyAlignment="1">
      <alignment vertical="top"/>
      <protection locked="0"/>
    </xf>
    <xf numFmtId="167" fontId="7" fillId="0" borderId="0" xfId="0" applyNumberFormat="1" applyFont="1"/>
    <xf numFmtId="169" fontId="6" fillId="0" borderId="0" xfId="0" applyNumberFormat="1" applyFont="1"/>
    <xf numFmtId="0" fontId="6" fillId="0" borderId="0" xfId="0" applyFont="1" applyAlignment="1">
      <alignment vertical="center" wrapText="1"/>
    </xf>
    <xf numFmtId="168" fontId="6" fillId="0" borderId="0" xfId="0" applyNumberFormat="1" applyFont="1" applyAlignment="1">
      <alignment vertical="center"/>
    </xf>
    <xf numFmtId="171" fontId="6" fillId="0" borderId="0" xfId="0" applyNumberFormat="1" applyFont="1" applyAlignment="1">
      <alignment vertical="center"/>
    </xf>
    <xf numFmtId="170" fontId="6" fillId="0" borderId="0" xfId="0" applyNumberFormat="1" applyFont="1"/>
    <xf numFmtId="0" fontId="7" fillId="0" borderId="0" xfId="0" applyFont="1" applyAlignment="1">
      <alignment vertical="center"/>
    </xf>
    <xf numFmtId="2" fontId="7" fillId="0" borderId="0" xfId="0" applyNumberFormat="1" applyFont="1" applyAlignment="1">
      <alignment vertical="center"/>
    </xf>
    <xf numFmtId="0" fontId="3" fillId="0" borderId="0" xfId="0" applyFont="1"/>
    <xf numFmtId="2" fontId="12" fillId="0" borderId="0" xfId="0" applyNumberFormat="1" applyFont="1" applyAlignment="1">
      <alignment vertical="center"/>
    </xf>
    <xf numFmtId="166" fontId="12" fillId="0" borderId="0" xfId="2" applyNumberFormat="1" applyFont="1" applyAlignment="1" applyProtection="1">
      <alignment vertical="center"/>
    </xf>
    <xf numFmtId="0" fontId="12" fillId="0" borderId="0" xfId="2" applyFont="1">
      <alignment vertical="top"/>
      <protection locked="0"/>
    </xf>
    <xf numFmtId="2" fontId="13" fillId="0" borderId="0" xfId="0" applyNumberFormat="1" applyFont="1" applyAlignment="1">
      <alignment vertical="center"/>
    </xf>
    <xf numFmtId="166" fontId="12" fillId="0" borderId="0" xfId="2" applyNumberFormat="1" applyFont="1">
      <alignment vertical="top"/>
      <protection locked="0"/>
    </xf>
    <xf numFmtId="167" fontId="12" fillId="0" borderId="0" xfId="2" applyNumberFormat="1" applyFont="1">
      <alignment vertical="top"/>
      <protection locked="0"/>
    </xf>
    <xf numFmtId="2" fontId="14" fillId="0" borderId="0" xfId="0" applyNumberFormat="1" applyFont="1" applyAlignment="1" applyProtection="1">
      <alignment vertical="top"/>
      <protection locked="0"/>
    </xf>
    <xf numFmtId="169" fontId="12" fillId="0" borderId="0" xfId="2" applyNumberFormat="1" applyFont="1">
      <alignment vertical="top"/>
      <protection locked="0"/>
    </xf>
    <xf numFmtId="2" fontId="3" fillId="0" borderId="0" xfId="0" applyNumberFormat="1" applyFont="1"/>
    <xf numFmtId="169" fontId="7" fillId="0" borderId="0" xfId="0" applyNumberFormat="1" applyFont="1" applyAlignment="1" applyProtection="1">
      <alignment vertical="top"/>
      <protection locked="0"/>
    </xf>
    <xf numFmtId="170" fontId="7" fillId="0" borderId="0" xfId="0" applyNumberFormat="1" applyFont="1" applyAlignment="1" applyProtection="1">
      <alignment vertical="top"/>
      <protection locked="0"/>
    </xf>
    <xf numFmtId="167" fontId="7" fillId="0" borderId="0" xfId="0" applyNumberFormat="1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7" fillId="2" borderId="0" xfId="0" applyFont="1" applyFill="1" applyAlignment="1">
      <alignment wrapText="1"/>
    </xf>
    <xf numFmtId="0" fontId="15" fillId="0" borderId="0" xfId="0" applyFont="1"/>
    <xf numFmtId="0" fontId="16" fillId="0" borderId="0" xfId="0" applyFont="1"/>
  </cellXfs>
  <cellStyles count="3">
    <cellStyle name="Normal" xfId="0" builtinId="0"/>
    <cellStyle name="Normal 2" xfId="1" xr:uid="{FFD31D4F-1691-477D-A4BC-4F6765DA4C8C}"/>
    <cellStyle name="Normal 3" xfId="2" xr:uid="{65E0427C-2D92-4BB1-B160-915AA84031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CA89F-6697-4D55-8279-EDB5ABD1DCE8}">
  <dimension ref="A1:AH167"/>
  <sheetViews>
    <sheetView topLeftCell="A85" zoomScale="54" zoomScaleNormal="54" workbookViewId="0">
      <selection activeCell="L3" sqref="L3"/>
    </sheetView>
  </sheetViews>
  <sheetFormatPr defaultRowHeight="15.5" x14ac:dyDescent="0.35"/>
  <cols>
    <col min="1" max="4" width="8.7265625" style="17"/>
    <col min="5" max="5" width="24.1796875" style="82" customWidth="1"/>
    <col min="6" max="8" width="9.08984375" style="17" bestFit="1" customWidth="1"/>
    <col min="9" max="9" width="30.453125" style="17" customWidth="1"/>
    <col min="10" max="10" width="19.6328125" style="17" bestFit="1" customWidth="1"/>
    <col min="11" max="11" width="22.26953125" style="17" bestFit="1" customWidth="1"/>
    <col min="12" max="12" width="22.453125" style="17" bestFit="1" customWidth="1"/>
    <col min="13" max="13" width="19.6328125" style="17" bestFit="1" customWidth="1"/>
    <col min="14" max="14" width="21.54296875" style="17" bestFit="1" customWidth="1"/>
    <col min="15" max="15" width="22.453125" style="17" bestFit="1" customWidth="1"/>
    <col min="16" max="17" width="21.54296875" style="17" bestFit="1" customWidth="1"/>
    <col min="18" max="18" width="22.1796875" style="17" bestFit="1" customWidth="1"/>
    <col min="19" max="19" width="20.453125" style="17" bestFit="1" customWidth="1"/>
    <col min="20" max="20" width="9.08984375" style="17" bestFit="1" customWidth="1"/>
    <col min="21" max="21" width="20.26953125" style="17" bestFit="1" customWidth="1"/>
    <col min="22" max="22" width="22.7265625" style="17" bestFit="1" customWidth="1"/>
    <col min="23" max="24" width="9.08984375" style="17" bestFit="1" customWidth="1"/>
    <col min="25" max="25" width="21" style="17" bestFit="1" customWidth="1"/>
    <col min="26" max="26" width="21.54296875" style="17" bestFit="1" customWidth="1"/>
    <col min="27" max="28" width="9.08984375" style="17" bestFit="1" customWidth="1"/>
    <col min="29" max="29" width="20.26953125" style="17" bestFit="1" customWidth="1"/>
    <col min="30" max="30" width="21.54296875" style="17" bestFit="1" customWidth="1"/>
    <col min="31" max="16384" width="8.7265625" style="17"/>
  </cols>
  <sheetData>
    <row r="1" spans="2:21" ht="62" x14ac:dyDescent="0.35">
      <c r="I1" s="116" t="s">
        <v>140</v>
      </c>
    </row>
    <row r="2" spans="2:21" s="79" customFormat="1" x14ac:dyDescent="0.35">
      <c r="B2" s="79" t="s">
        <v>0</v>
      </c>
      <c r="E2" s="80"/>
    </row>
    <row r="3" spans="2:21" x14ac:dyDescent="0.35">
      <c r="E3" s="81"/>
      <c r="F3" s="9" t="s">
        <v>1</v>
      </c>
      <c r="G3" s="9"/>
      <c r="I3" s="9" t="s">
        <v>2</v>
      </c>
      <c r="J3" s="9"/>
      <c r="K3" s="9"/>
      <c r="L3" s="72" t="s">
        <v>3</v>
      </c>
      <c r="M3" s="9"/>
      <c r="N3" s="9"/>
    </row>
    <row r="4" spans="2:21" x14ac:dyDescent="0.35">
      <c r="E4" s="81" t="s">
        <v>8</v>
      </c>
      <c r="F4" s="10"/>
      <c r="G4" s="9"/>
      <c r="I4" s="10">
        <v>23.3620411094623</v>
      </c>
      <c r="J4" s="9"/>
      <c r="K4" s="9"/>
      <c r="L4" s="10">
        <v>24.2629118681789</v>
      </c>
      <c r="M4" s="9"/>
      <c r="N4" s="9"/>
    </row>
    <row r="5" spans="2:21" x14ac:dyDescent="0.35">
      <c r="B5" s="17" t="s">
        <v>136</v>
      </c>
      <c r="E5" s="81"/>
      <c r="F5" s="10">
        <v>17.422065445263499</v>
      </c>
      <c r="G5" s="9"/>
      <c r="I5" s="10">
        <v>23.4048018686183</v>
      </c>
      <c r="J5" s="9"/>
      <c r="K5" s="9"/>
      <c r="L5" s="10">
        <v>24.323015080739498</v>
      </c>
      <c r="M5" s="9"/>
      <c r="N5" s="9"/>
      <c r="U5" s="19"/>
    </row>
    <row r="6" spans="2:21" x14ac:dyDescent="0.35">
      <c r="B6" s="17" t="s">
        <v>35</v>
      </c>
      <c r="C6" s="17" t="s">
        <v>36</v>
      </c>
      <c r="E6" s="81"/>
      <c r="F6" s="10">
        <v>17.163221734241201</v>
      </c>
      <c r="G6" s="9">
        <f>AVERAGE(F4:F6)</f>
        <v>17.292643589752352</v>
      </c>
      <c r="I6" s="10">
        <v>23.247913050153599</v>
      </c>
      <c r="J6" s="9">
        <f>AVERAGE(I4:I6)</f>
        <v>23.338252009411402</v>
      </c>
      <c r="K6" s="9">
        <f>J6-G6</f>
        <v>6.0456084196590503</v>
      </c>
      <c r="L6" s="10">
        <v>24.489613511126599</v>
      </c>
      <c r="M6" s="9">
        <f>AVERAGE(L4:L6)</f>
        <v>24.358513486681669</v>
      </c>
      <c r="N6" s="9">
        <f>M6-G6</f>
        <v>7.0658698969293177</v>
      </c>
      <c r="U6" s="19"/>
    </row>
    <row r="7" spans="2:21" x14ac:dyDescent="0.35">
      <c r="B7" s="9">
        <v>11.699484405848031</v>
      </c>
      <c r="C7" s="17">
        <v>4.5541359132538419</v>
      </c>
      <c r="E7" s="81" t="s">
        <v>9</v>
      </c>
      <c r="F7" s="10">
        <v>17.320117636655599</v>
      </c>
      <c r="G7" s="9"/>
      <c r="I7" s="10">
        <v>23.240009570803299</v>
      </c>
      <c r="J7" s="9"/>
      <c r="K7" s="9"/>
      <c r="L7" s="10">
        <v>24.4761178041854</v>
      </c>
      <c r="M7" s="9"/>
      <c r="N7" s="9"/>
      <c r="P7" s="19" t="s">
        <v>37</v>
      </c>
      <c r="Q7" s="19"/>
      <c r="R7" s="19"/>
      <c r="U7" s="19"/>
    </row>
    <row r="8" spans="2:21" x14ac:dyDescent="0.35">
      <c r="B8" s="9">
        <v>5.3937134143114287</v>
      </c>
      <c r="C8" s="17">
        <v>2.485515204823241</v>
      </c>
      <c r="E8" s="81"/>
      <c r="F8" s="10">
        <v>17.2350514377328</v>
      </c>
      <c r="G8" s="9"/>
      <c r="I8" s="10">
        <v>23.1924829136642</v>
      </c>
      <c r="J8" s="9"/>
      <c r="K8" s="9"/>
      <c r="L8" s="10">
        <v>24.4111180410777</v>
      </c>
      <c r="M8" s="9"/>
      <c r="N8" s="9"/>
      <c r="P8" s="19"/>
      <c r="Q8" s="19"/>
      <c r="R8" s="19"/>
      <c r="U8" s="19"/>
    </row>
    <row r="9" spans="2:21" x14ac:dyDescent="0.35">
      <c r="B9" s="17">
        <v>11.871118576804061</v>
      </c>
      <c r="E9" s="81"/>
      <c r="F9" s="10">
        <v>20.734028649499798</v>
      </c>
      <c r="G9" s="9">
        <f>AVERAGE(F7:F8)</f>
        <v>17.277584537194201</v>
      </c>
      <c r="I9" s="10">
        <v>23.041919442371501</v>
      </c>
      <c r="J9" s="9">
        <f>AVERAGE(I7:I9)</f>
        <v>23.158137308946333</v>
      </c>
      <c r="K9" s="9">
        <f>J9-G9</f>
        <v>5.8805527717521322</v>
      </c>
      <c r="L9" s="10">
        <v>24.331765610173498</v>
      </c>
      <c r="M9" s="9">
        <f>AVERAGE(L7:L9)</f>
        <v>24.406333818478867</v>
      </c>
      <c r="N9" s="9">
        <f>M9-G9</f>
        <v>7.1287492812846658</v>
      </c>
      <c r="P9" s="19" t="s">
        <v>35</v>
      </c>
      <c r="Q9" s="19" t="s">
        <v>36</v>
      </c>
      <c r="R9" s="19"/>
      <c r="U9" s="19"/>
    </row>
    <row r="10" spans="2:21" x14ac:dyDescent="0.35">
      <c r="E10" s="81" t="s">
        <v>4</v>
      </c>
      <c r="F10" s="10">
        <v>16.806479937100999</v>
      </c>
      <c r="G10" s="9"/>
      <c r="I10" s="10">
        <v>19.429401258591</v>
      </c>
      <c r="J10" s="9"/>
      <c r="K10" s="9"/>
      <c r="L10" s="10">
        <v>24.172958725119699</v>
      </c>
      <c r="M10" s="9"/>
      <c r="N10" s="9"/>
      <c r="P10" s="72">
        <v>0.84290683871164052</v>
      </c>
      <c r="Q10" s="19">
        <v>2.6766359040684891</v>
      </c>
      <c r="R10" s="100">
        <v>1</v>
      </c>
      <c r="U10" s="19"/>
    </row>
    <row r="11" spans="2:21" x14ac:dyDescent="0.35">
      <c r="E11" s="81"/>
      <c r="F11" s="10">
        <v>17.0611845603527</v>
      </c>
      <c r="G11" s="9"/>
      <c r="I11" s="10">
        <v>19.277453413723901</v>
      </c>
      <c r="J11" s="9"/>
      <c r="K11" s="9"/>
      <c r="L11" s="10">
        <v>24.176039701450001</v>
      </c>
      <c r="M11" s="9"/>
      <c r="N11" s="9"/>
      <c r="P11" s="72">
        <v>0.45965657272684607</v>
      </c>
      <c r="Q11" s="19">
        <v>3.9056146387942245</v>
      </c>
      <c r="R11" s="100">
        <v>1</v>
      </c>
      <c r="U11" s="19"/>
    </row>
    <row r="12" spans="2:21" x14ac:dyDescent="0.35">
      <c r="E12" s="81"/>
      <c r="F12" s="10">
        <v>16.7096039012986</v>
      </c>
      <c r="G12" s="9">
        <f>AVERAGE(F10:F12)</f>
        <v>16.859089466250769</v>
      </c>
      <c r="I12" s="10">
        <v>19.3621198450486</v>
      </c>
      <c r="J12" s="9">
        <f>AVERAGE(I10:I12)</f>
        <v>19.356324839121168</v>
      </c>
      <c r="K12" s="9">
        <f>J12-G12</f>
        <v>2.4972353728703993</v>
      </c>
      <c r="L12" s="10">
        <v>24.1655443842225</v>
      </c>
      <c r="M12" s="9">
        <f>AVERAGE(L10:L12)</f>
        <v>24.171514270264066</v>
      </c>
      <c r="N12" s="9">
        <f>M12-G12</f>
        <v>7.3124248040132969</v>
      </c>
      <c r="P12" s="19">
        <v>0.50889426060047493</v>
      </c>
      <c r="Q12" s="19">
        <v>2.5536313509894351</v>
      </c>
      <c r="R12" s="100">
        <v>1</v>
      </c>
      <c r="U12" s="19"/>
    </row>
    <row r="13" spans="2:21" x14ac:dyDescent="0.35">
      <c r="E13" s="81" t="s">
        <v>5</v>
      </c>
      <c r="F13" s="10">
        <v>17.078373488465001</v>
      </c>
      <c r="G13" s="9"/>
      <c r="I13" s="10">
        <v>20.481286376343601</v>
      </c>
      <c r="J13" s="9"/>
      <c r="K13" s="9">
        <f>K12-K6</f>
        <v>-3.548373046788651</v>
      </c>
      <c r="L13" s="10">
        <v>25.370192556230599</v>
      </c>
      <c r="M13" s="9"/>
      <c r="N13" s="9">
        <f>N12-N6</f>
        <v>0.2465549070839792</v>
      </c>
      <c r="P13" s="19"/>
      <c r="Q13" s="19"/>
      <c r="R13" s="19"/>
      <c r="S13" s="19"/>
      <c r="T13" s="19"/>
      <c r="U13" s="19"/>
    </row>
    <row r="14" spans="2:21" x14ac:dyDescent="0.35">
      <c r="E14" s="81"/>
      <c r="F14" s="10">
        <v>17.063213677487202</v>
      </c>
      <c r="G14" s="9"/>
      <c r="I14" s="10">
        <v>20.555943950804899</v>
      </c>
      <c r="J14" s="9"/>
      <c r="K14" s="9">
        <f>2^-K13</f>
        <v>11.699484405848031</v>
      </c>
      <c r="L14" s="10">
        <v>25.3618836718605</v>
      </c>
      <c r="M14" s="9"/>
      <c r="N14" s="72">
        <f>2^-N13</f>
        <v>0.84290683871164052</v>
      </c>
      <c r="P14" s="19"/>
      <c r="Q14" s="19"/>
      <c r="R14" s="19"/>
    </row>
    <row r="15" spans="2:21" x14ac:dyDescent="0.35">
      <c r="E15" s="81"/>
      <c r="F15" s="10">
        <v>17.0664366149824</v>
      </c>
      <c r="G15" s="9">
        <f>AVERAGE(F13:F15)</f>
        <v>17.069341260311536</v>
      </c>
      <c r="I15" s="10"/>
      <c r="J15" s="9">
        <f>AVERAGE(I13:I15)</f>
        <v>20.51861516357425</v>
      </c>
      <c r="K15" s="9">
        <f>J15-G15</f>
        <v>3.4492739032627142</v>
      </c>
      <c r="L15" s="10">
        <v>25.226310570895102</v>
      </c>
      <c r="M15" s="9">
        <f>AVERAGE(L13:L15)</f>
        <v>25.319462266328731</v>
      </c>
      <c r="N15" s="9">
        <f>M15-G15</f>
        <v>8.2501210060171957</v>
      </c>
    </row>
    <row r="16" spans="2:21" x14ac:dyDescent="0.35">
      <c r="E16" s="81"/>
      <c r="F16" s="10"/>
      <c r="G16" s="9"/>
      <c r="I16" s="10"/>
      <c r="J16" s="9"/>
      <c r="K16" s="9">
        <f>K15-K9</f>
        <v>-2.431278868489418</v>
      </c>
      <c r="L16" s="10"/>
      <c r="M16" s="9"/>
      <c r="N16" s="9">
        <f>N15-N9</f>
        <v>1.1213717247325299</v>
      </c>
    </row>
    <row r="17" spans="5:25" x14ac:dyDescent="0.35">
      <c r="E17" s="81"/>
      <c r="F17" s="10"/>
      <c r="G17" s="9"/>
      <c r="I17" s="10"/>
      <c r="J17" s="9"/>
      <c r="K17" s="9">
        <f>2^-K16</f>
        <v>5.3937134143114287</v>
      </c>
      <c r="L17" s="10"/>
      <c r="M17" s="9"/>
      <c r="N17" s="72">
        <f>2^-N16</f>
        <v>0.45965657272684607</v>
      </c>
    </row>
    <row r="18" spans="5:25" x14ac:dyDescent="0.35">
      <c r="E18" s="81"/>
    </row>
    <row r="19" spans="5:25" x14ac:dyDescent="0.35">
      <c r="E19" s="81"/>
      <c r="F19" s="9" t="s">
        <v>1</v>
      </c>
      <c r="G19" s="9"/>
      <c r="I19" s="9" t="s">
        <v>2</v>
      </c>
      <c r="J19" s="9"/>
      <c r="K19" s="9"/>
      <c r="L19" s="9" t="s">
        <v>3</v>
      </c>
      <c r="M19" s="9"/>
      <c r="N19" s="9"/>
    </row>
    <row r="20" spans="5:25" x14ac:dyDescent="0.35">
      <c r="E20" s="81" t="s">
        <v>6</v>
      </c>
      <c r="F20" s="10">
        <v>19.150337696102302</v>
      </c>
      <c r="G20" s="9"/>
      <c r="I20" s="10">
        <v>24.347570844126</v>
      </c>
      <c r="J20" s="9"/>
      <c r="K20" s="9"/>
      <c r="L20" s="10">
        <v>27.0264684501871</v>
      </c>
      <c r="M20" s="9"/>
      <c r="N20" s="9"/>
    </row>
    <row r="21" spans="5:25" x14ac:dyDescent="0.35">
      <c r="E21" s="81"/>
      <c r="F21" s="10">
        <v>19.242837294069801</v>
      </c>
      <c r="G21" s="9"/>
      <c r="I21" s="10">
        <v>24.389013423060099</v>
      </c>
      <c r="J21" s="9"/>
      <c r="K21" s="9"/>
      <c r="L21" s="10">
        <v>27.0111137380852</v>
      </c>
      <c r="M21" s="9"/>
      <c r="N21" s="9"/>
    </row>
    <row r="22" spans="5:25" x14ac:dyDescent="0.35">
      <c r="E22" s="81"/>
      <c r="F22" s="10">
        <v>19.1803989255956</v>
      </c>
      <c r="G22" s="9">
        <f>AVERAGE(F20:F22)</f>
        <v>19.191191305255899</v>
      </c>
      <c r="I22" s="10">
        <v>24.288355995714799</v>
      </c>
      <c r="J22" s="9">
        <f>AVERAGE(I20:I22)</f>
        <v>24.341646754300299</v>
      </c>
      <c r="K22" s="9">
        <f>J22-G22</f>
        <v>5.1504554490444008</v>
      </c>
      <c r="L22" s="10">
        <v>26.748238996369</v>
      </c>
      <c r="M22" s="9">
        <f>AVERAGE(L20:L22)</f>
        <v>26.928607061547098</v>
      </c>
      <c r="N22" s="9">
        <f>M22-G22</f>
        <v>7.7374157562911989</v>
      </c>
    </row>
    <row r="23" spans="5:25" x14ac:dyDescent="0.35">
      <c r="E23" s="81" t="s">
        <v>7</v>
      </c>
      <c r="F23" s="10">
        <v>19.221154356234301</v>
      </c>
      <c r="G23" s="9"/>
      <c r="I23" s="10">
        <v>22.165130227025202</v>
      </c>
      <c r="J23" s="9"/>
      <c r="K23" s="9"/>
      <c r="L23" s="10">
        <v>25.505749590459601</v>
      </c>
      <c r="M23" s="9"/>
      <c r="N23" s="9"/>
    </row>
    <row r="24" spans="5:25" x14ac:dyDescent="0.35">
      <c r="E24" s="81"/>
      <c r="F24" s="10">
        <v>19.146032977787598</v>
      </c>
      <c r="G24" s="9"/>
      <c r="I24" s="10">
        <v>22.102732697494901</v>
      </c>
      <c r="J24" s="9"/>
      <c r="K24" s="9"/>
      <c r="L24" s="10">
        <v>25.528117836015898</v>
      </c>
      <c r="M24" s="9"/>
      <c r="N24" s="9"/>
    </row>
    <row r="25" spans="5:25" x14ac:dyDescent="0.35">
      <c r="E25" s="81"/>
      <c r="F25" s="10">
        <v>19.003770336118599</v>
      </c>
      <c r="G25" s="9">
        <f>AVERAGE(F23:F25)</f>
        <v>19.123652556713498</v>
      </c>
      <c r="I25" s="10">
        <v>21.992929049389701</v>
      </c>
      <c r="J25" s="9">
        <f>AVERAGE(I23:I25)</f>
        <v>22.086930657969933</v>
      </c>
      <c r="K25" s="9">
        <f>J25-G25</f>
        <v>2.9632781012564351</v>
      </c>
      <c r="L25" s="10">
        <v>25.288074793905899</v>
      </c>
      <c r="M25" s="9">
        <f>AVERAGE(L23:L25)</f>
        <v>25.440647406793801</v>
      </c>
      <c r="N25" s="9">
        <f>M25-G25</f>
        <v>6.3169948500803024</v>
      </c>
    </row>
    <row r="26" spans="5:25" x14ac:dyDescent="0.35">
      <c r="K26" s="83">
        <f>K25-K22</f>
        <v>-2.1871773477879657</v>
      </c>
      <c r="N26" s="83">
        <f>N25-N22</f>
        <v>-1.4204209062108966</v>
      </c>
    </row>
    <row r="27" spans="5:25" x14ac:dyDescent="0.35">
      <c r="K27" s="84">
        <f>2^-K26</f>
        <v>4.5541359132538419</v>
      </c>
      <c r="N27" s="85">
        <f>2^-N26</f>
        <v>2.6766359040684891</v>
      </c>
    </row>
    <row r="30" spans="5:25" x14ac:dyDescent="0.35">
      <c r="F30" s="66" t="s">
        <v>1</v>
      </c>
      <c r="G30" s="66"/>
      <c r="I30" s="66" t="s">
        <v>2</v>
      </c>
      <c r="J30" s="66"/>
      <c r="K30" s="66"/>
      <c r="L30" s="66" t="s">
        <v>3</v>
      </c>
      <c r="M30" s="66"/>
      <c r="N30" s="66"/>
      <c r="Q30" s="66"/>
      <c r="R30" s="66"/>
    </row>
    <row r="31" spans="5:25" x14ac:dyDescent="0.35">
      <c r="E31" s="86" t="s">
        <v>6</v>
      </c>
      <c r="F31" s="67">
        <v>17.800794076203999</v>
      </c>
      <c r="G31" s="66"/>
      <c r="I31" s="67">
        <v>24.5120260390994</v>
      </c>
      <c r="J31" s="66"/>
      <c r="K31" s="67"/>
      <c r="L31" s="67">
        <v>26.678000468605799</v>
      </c>
      <c r="M31" s="66"/>
      <c r="N31" s="66"/>
      <c r="Q31" s="66"/>
      <c r="R31" s="66"/>
      <c r="Y31" s="66"/>
    </row>
    <row r="32" spans="5:25" x14ac:dyDescent="0.35">
      <c r="E32" s="86"/>
      <c r="F32" s="67">
        <v>17.726233416011802</v>
      </c>
      <c r="G32" s="66"/>
      <c r="I32" s="67">
        <v>24.236485959824101</v>
      </c>
      <c r="J32" s="66"/>
      <c r="K32" s="67"/>
      <c r="L32" s="67">
        <v>26.6133167781922</v>
      </c>
      <c r="M32" s="66"/>
      <c r="N32" s="87"/>
      <c r="Q32" s="66"/>
      <c r="R32" s="87"/>
      <c r="Y32" s="66"/>
    </row>
    <row r="33" spans="5:34" x14ac:dyDescent="0.35">
      <c r="E33" s="86"/>
      <c r="F33" s="67">
        <v>17.699570176025901</v>
      </c>
      <c r="G33" s="66">
        <f>AVERAGE(F31:F33)</f>
        <v>17.742199222747235</v>
      </c>
      <c r="I33" s="67">
        <v>24.3879220141697</v>
      </c>
      <c r="J33" s="66">
        <f>AVERAGE(I31:I33)</f>
        <v>24.378811337697737</v>
      </c>
      <c r="K33" s="67">
        <f>J33-G33</f>
        <v>6.636612114950502</v>
      </c>
      <c r="L33" s="67">
        <v>26.665909729519601</v>
      </c>
      <c r="M33" s="66">
        <f>AVERAGE(L31:L33)</f>
        <v>26.652408992105865</v>
      </c>
      <c r="N33" s="66">
        <f>M33-G33</f>
        <v>8.9102097693586302</v>
      </c>
      <c r="Q33" s="66"/>
      <c r="R33" s="66"/>
      <c r="Y33" s="66"/>
    </row>
    <row r="34" spans="5:34" x14ac:dyDescent="0.35">
      <c r="E34" s="86" t="s">
        <v>7</v>
      </c>
      <c r="F34" s="67">
        <v>18.0618040882296</v>
      </c>
      <c r="G34" s="66"/>
      <c r="I34" s="67">
        <v>23.330998894413401</v>
      </c>
      <c r="J34" s="66"/>
      <c r="K34" s="67"/>
      <c r="L34" s="67">
        <v>24.992854255575899</v>
      </c>
      <c r="M34" s="66"/>
      <c r="N34" s="66"/>
      <c r="Q34" s="66"/>
      <c r="R34" s="66"/>
      <c r="Y34" s="66"/>
    </row>
    <row r="35" spans="5:34" x14ac:dyDescent="0.35">
      <c r="E35" s="86"/>
      <c r="F35" s="67">
        <v>17.810310335996999</v>
      </c>
      <c r="G35" s="66"/>
      <c r="I35" s="67">
        <v>23.373946591517502</v>
      </c>
      <c r="J35" s="66"/>
      <c r="K35" s="67"/>
      <c r="L35" s="67">
        <v>24.797082572283902</v>
      </c>
      <c r="M35" s="66"/>
      <c r="N35" s="87"/>
      <c r="Q35" s="66"/>
      <c r="R35" s="87"/>
      <c r="Y35" s="66"/>
    </row>
    <row r="36" spans="5:34" x14ac:dyDescent="0.35">
      <c r="E36" s="86"/>
      <c r="F36" s="67">
        <v>18.0825569996063</v>
      </c>
      <c r="G36" s="66">
        <f>AVERAGE(F34:F36)</f>
        <v>17.984890474610964</v>
      </c>
      <c r="I36" s="67">
        <v>23.2189274963205</v>
      </c>
      <c r="J36" s="66">
        <f>AVERAGE(I34:I36)</f>
        <v>23.307957660750471</v>
      </c>
      <c r="K36" s="67">
        <f>J36-G36</f>
        <v>5.3230671861395074</v>
      </c>
      <c r="L36" s="67">
        <v>24.9987150810503</v>
      </c>
      <c r="M36" s="66">
        <f>AVERAGE(L34:L36)</f>
        <v>24.929550636303372</v>
      </c>
      <c r="N36" s="66">
        <f>M36-G36</f>
        <v>6.9446601616924077</v>
      </c>
      <c r="Q36" s="66"/>
      <c r="R36" s="66"/>
      <c r="Y36" s="66"/>
    </row>
    <row r="37" spans="5:34" x14ac:dyDescent="0.35">
      <c r="E37" s="86"/>
      <c r="F37" s="66"/>
      <c r="G37" s="66"/>
      <c r="I37" s="66"/>
      <c r="J37" s="66"/>
      <c r="K37" s="66">
        <f>K36-K33</f>
        <v>-1.3135449288109946</v>
      </c>
      <c r="L37" s="66"/>
      <c r="M37" s="66"/>
      <c r="N37" s="66">
        <f>N36-N33</f>
        <v>-1.9655496076662224</v>
      </c>
      <c r="Q37" s="66"/>
      <c r="R37" s="66"/>
      <c r="Y37" s="66"/>
    </row>
    <row r="38" spans="5:34" x14ac:dyDescent="0.35">
      <c r="E38" s="86"/>
      <c r="F38" s="66"/>
      <c r="G38" s="66"/>
      <c r="I38" s="66"/>
      <c r="J38" s="66"/>
      <c r="K38" s="66">
        <f>2^-K37</f>
        <v>2.485515204823241</v>
      </c>
      <c r="L38" s="66"/>
      <c r="M38" s="66"/>
      <c r="N38" s="87">
        <f>2^-N37</f>
        <v>3.9056146387942245</v>
      </c>
      <c r="Q38" s="66"/>
      <c r="R38" s="87"/>
      <c r="Y38" s="66"/>
    </row>
    <row r="39" spans="5:34" x14ac:dyDescent="0.35">
      <c r="E39" s="8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</row>
    <row r="41" spans="5:34" x14ac:dyDescent="0.35">
      <c r="E41" s="9"/>
      <c r="F41" s="9" t="s">
        <v>1</v>
      </c>
      <c r="G41" s="9"/>
      <c r="H41" s="9"/>
      <c r="I41" s="9" t="s">
        <v>2</v>
      </c>
      <c r="J41" s="9"/>
      <c r="K41" s="9"/>
      <c r="L41" s="9" t="s">
        <v>3</v>
      </c>
      <c r="M41" s="9"/>
      <c r="N41" s="9"/>
      <c r="O41" s="9"/>
      <c r="P41" s="9"/>
      <c r="Q41" s="9"/>
      <c r="AH41" s="88"/>
    </row>
    <row r="42" spans="5:34" x14ac:dyDescent="0.35">
      <c r="E42" s="9" t="s">
        <v>29</v>
      </c>
      <c r="F42" s="10">
        <v>15.646894814685201</v>
      </c>
      <c r="G42" s="9"/>
      <c r="H42" s="9"/>
      <c r="I42" s="10">
        <v>22.102624670112402</v>
      </c>
      <c r="J42" s="9"/>
      <c r="K42" s="9"/>
      <c r="L42" s="10">
        <v>23.4167020068511</v>
      </c>
      <c r="M42" s="9"/>
      <c r="N42" s="9"/>
      <c r="O42" s="10"/>
      <c r="P42" s="9"/>
      <c r="Q42" s="9"/>
    </row>
    <row r="43" spans="5:34" x14ac:dyDescent="0.35">
      <c r="E43" s="9"/>
      <c r="F43" s="10">
        <v>15.6629755002864</v>
      </c>
      <c r="G43" s="9"/>
      <c r="H43" s="9"/>
      <c r="I43" s="10">
        <v>22.104221601380701</v>
      </c>
      <c r="J43" s="9"/>
      <c r="K43" s="9"/>
      <c r="L43" s="10">
        <v>23.3977165859168</v>
      </c>
      <c r="M43" s="9"/>
      <c r="N43" s="9"/>
      <c r="O43" s="10"/>
      <c r="P43" s="9"/>
      <c r="Q43" s="9"/>
    </row>
    <row r="44" spans="5:34" x14ac:dyDescent="0.35">
      <c r="E44" s="9"/>
      <c r="F44" s="10">
        <v>15.5634861820241</v>
      </c>
      <c r="G44" s="9">
        <f>AVERAGE(F42:F44)</f>
        <v>15.624452165665232</v>
      </c>
      <c r="H44" s="9"/>
      <c r="I44" s="10">
        <v>22.040278807068098</v>
      </c>
      <c r="J44" s="9">
        <f>AVERAGE(I42:I44)</f>
        <v>22.082375026187066</v>
      </c>
      <c r="K44" s="9">
        <f>J44-G44</f>
        <v>6.4579228605218333</v>
      </c>
      <c r="L44" s="10">
        <v>23.388784586341298</v>
      </c>
      <c r="M44" s="9">
        <f>AVERAGE(L42:L44)</f>
        <v>23.401067726369732</v>
      </c>
      <c r="N44" s="9">
        <f>M44-G44</f>
        <v>7.7766155607044993</v>
      </c>
      <c r="O44" s="10"/>
      <c r="P44" s="9"/>
      <c r="Q44" s="9"/>
    </row>
    <row r="45" spans="5:34" x14ac:dyDescent="0.35">
      <c r="E45" s="9" t="s">
        <v>30</v>
      </c>
      <c r="F45" s="10">
        <v>14.096207872552601</v>
      </c>
      <c r="G45" s="9"/>
      <c r="H45" s="9"/>
      <c r="I45" s="10">
        <v>17.924026842541402</v>
      </c>
      <c r="J45" s="9"/>
      <c r="K45" s="9"/>
      <c r="L45" s="10">
        <v>23.643059727854801</v>
      </c>
      <c r="M45" s="9"/>
      <c r="N45" s="9"/>
      <c r="O45" s="10"/>
      <c r="P45" s="9"/>
      <c r="Q45" s="9"/>
    </row>
    <row r="46" spans="5:34" x14ac:dyDescent="0.35">
      <c r="E46" s="9"/>
      <c r="F46" s="10">
        <v>15.665397816775799</v>
      </c>
      <c r="G46" s="9"/>
      <c r="H46" s="9"/>
      <c r="I46" s="10">
        <v>17.757978981757802</v>
      </c>
      <c r="J46" s="9"/>
      <c r="K46" s="9"/>
      <c r="L46" s="10">
        <v>23.7588115417275</v>
      </c>
      <c r="M46" s="9"/>
      <c r="N46" s="9"/>
      <c r="O46" s="10"/>
      <c r="P46" s="9"/>
      <c r="Q46" s="9"/>
    </row>
    <row r="47" spans="5:34" x14ac:dyDescent="0.35">
      <c r="E47" s="9"/>
      <c r="F47" s="10">
        <v>13.3720015169721</v>
      </c>
      <c r="G47" s="9">
        <f>AVERAGE(F45:F46)</f>
        <v>14.880802844664199</v>
      </c>
      <c r="H47" s="9"/>
      <c r="I47" s="10">
        <v>17.626019361090599</v>
      </c>
      <c r="J47" s="9">
        <f>AVERAGE(I45:I47)</f>
        <v>17.769341728463267</v>
      </c>
      <c r="K47" s="9">
        <f>J47-G47</f>
        <v>2.8885388837990682</v>
      </c>
      <c r="L47" s="10">
        <v>23.494070469875201</v>
      </c>
      <c r="M47" s="9">
        <f>AVERAGE(L45:L47)</f>
        <v>23.631980579819167</v>
      </c>
      <c r="N47" s="9">
        <f>M47-G47</f>
        <v>8.7511777351549682</v>
      </c>
      <c r="O47" s="10"/>
      <c r="P47" s="9"/>
      <c r="Q47" s="9"/>
    </row>
    <row r="48" spans="5:34" x14ac:dyDescent="0.35">
      <c r="E48" s="9"/>
      <c r="F48" s="9"/>
      <c r="G48" s="9"/>
      <c r="H48" s="9"/>
      <c r="I48" s="9"/>
      <c r="J48" s="9"/>
      <c r="K48" s="9">
        <f>K47-K44</f>
        <v>-3.5693839767227651</v>
      </c>
      <c r="L48" s="9"/>
      <c r="M48" s="9"/>
      <c r="N48" s="9">
        <f>N47-N44</f>
        <v>0.97456217445046889</v>
      </c>
      <c r="O48" s="9"/>
      <c r="P48" s="9"/>
      <c r="Q48" s="9"/>
    </row>
    <row r="49" spans="4:33" x14ac:dyDescent="0.35">
      <c r="E49" s="9"/>
      <c r="F49" s="9"/>
      <c r="G49" s="9"/>
      <c r="H49" s="9"/>
      <c r="I49" s="9"/>
      <c r="J49" s="9"/>
      <c r="K49" s="9">
        <f>2^-K48</f>
        <v>11.871118576804061</v>
      </c>
      <c r="L49" s="9"/>
      <c r="M49" s="9"/>
      <c r="N49" s="72">
        <f>2^-N48</f>
        <v>0.50889426060047493</v>
      </c>
      <c r="O49" s="9"/>
      <c r="P49" s="9"/>
      <c r="Q49" s="9"/>
    </row>
    <row r="50" spans="4:33" x14ac:dyDescent="0.35">
      <c r="E50" s="17"/>
      <c r="F50" s="88" t="s">
        <v>1</v>
      </c>
      <c r="G50" s="88"/>
      <c r="H50" s="88"/>
      <c r="I50" s="88" t="s">
        <v>2</v>
      </c>
      <c r="J50" s="88"/>
      <c r="L50" s="88" t="s">
        <v>3</v>
      </c>
      <c r="M50" s="88"/>
      <c r="N50" s="88"/>
      <c r="O50" s="88"/>
      <c r="P50" s="88"/>
      <c r="Q50" s="88"/>
      <c r="R50" s="88"/>
      <c r="S50" s="88"/>
      <c r="T50" s="88"/>
      <c r="U50" s="88"/>
      <c r="V50" s="88"/>
      <c r="Y50" s="88"/>
      <c r="Z50" s="88"/>
      <c r="AD50" s="88"/>
      <c r="AE50" s="88"/>
      <c r="AF50" s="88"/>
      <c r="AG50" s="88"/>
    </row>
    <row r="51" spans="4:33" x14ac:dyDescent="0.35">
      <c r="E51" s="88" t="s">
        <v>6</v>
      </c>
      <c r="F51" s="89">
        <v>17.605563953553496</v>
      </c>
      <c r="G51" s="88"/>
      <c r="H51" s="88"/>
      <c r="I51" s="89">
        <v>23.905396421518159</v>
      </c>
      <c r="J51" s="88"/>
      <c r="L51" s="89">
        <v>22.349886160733259</v>
      </c>
      <c r="M51" s="88"/>
      <c r="N51" s="88"/>
      <c r="O51" s="89"/>
      <c r="P51" s="88"/>
      <c r="Q51" s="88"/>
      <c r="R51" s="90"/>
      <c r="S51" s="89"/>
      <c r="T51" s="88"/>
      <c r="U51" s="88"/>
      <c r="V51" s="90"/>
      <c r="Y51" s="88"/>
      <c r="Z51" s="90"/>
      <c r="AD51" s="90"/>
    </row>
    <row r="52" spans="4:33" x14ac:dyDescent="0.35">
      <c r="E52" s="88"/>
      <c r="F52" s="89">
        <v>17.433993837402216</v>
      </c>
      <c r="G52" s="88"/>
      <c r="H52" s="88"/>
      <c r="I52" s="89">
        <v>23.909464741548444</v>
      </c>
      <c r="J52" s="88"/>
      <c r="L52" s="89">
        <v>22.288444938407387</v>
      </c>
      <c r="M52" s="88"/>
      <c r="N52" s="88"/>
      <c r="O52" s="89"/>
      <c r="P52" s="88"/>
      <c r="Q52" s="88"/>
      <c r="R52" s="88"/>
      <c r="S52" s="89"/>
      <c r="T52" s="88"/>
      <c r="U52" s="88"/>
      <c r="V52" s="88"/>
      <c r="Y52" s="88"/>
      <c r="Z52" s="88"/>
      <c r="AD52" s="88"/>
    </row>
    <row r="53" spans="4:33" x14ac:dyDescent="0.35">
      <c r="E53" s="88"/>
      <c r="F53" s="89">
        <v>20.820771812282729</v>
      </c>
      <c r="G53" s="91">
        <f>AVERAGE(F51:F52)</f>
        <v>17.519778895477856</v>
      </c>
      <c r="H53" s="91"/>
      <c r="I53" s="89">
        <v>26.083021973682506</v>
      </c>
      <c r="J53" s="91">
        <f>AVERAGE(I51:I52)</f>
        <v>23.907430581533301</v>
      </c>
      <c r="K53" s="92">
        <f>J53-G53</f>
        <v>6.3876516860554453</v>
      </c>
      <c r="L53" s="89">
        <v>22.6077740547079</v>
      </c>
      <c r="M53" s="91">
        <v>22.415368384616183</v>
      </c>
      <c r="N53" s="93">
        <f>M53-G53</f>
        <v>4.8955894891383274</v>
      </c>
      <c r="O53" s="89"/>
      <c r="P53" s="91"/>
      <c r="Q53" s="93"/>
      <c r="R53" s="93"/>
      <c r="S53" s="89"/>
      <c r="T53" s="91"/>
      <c r="U53" s="93"/>
      <c r="V53" s="88"/>
      <c r="Y53" s="93"/>
      <c r="Z53" s="88"/>
      <c r="AD53" s="88"/>
    </row>
    <row r="54" spans="4:33" x14ac:dyDescent="0.35">
      <c r="E54" s="88" t="s">
        <v>7</v>
      </c>
      <c r="F54" s="89">
        <v>17.423075796925659</v>
      </c>
      <c r="G54" s="88"/>
      <c r="H54" s="88"/>
      <c r="I54" s="89">
        <v>24.113429076314251</v>
      </c>
      <c r="J54" s="88"/>
      <c r="L54" s="89">
        <v>21.956872349812439</v>
      </c>
      <c r="M54" s="88"/>
      <c r="N54" s="88"/>
      <c r="O54" s="89"/>
      <c r="P54" s="88"/>
      <c r="Q54" s="88"/>
      <c r="R54" s="93"/>
      <c r="S54" s="89"/>
      <c r="T54" s="88"/>
      <c r="U54" s="88"/>
      <c r="V54" s="93"/>
      <c r="Y54" s="88"/>
      <c r="Z54" s="93"/>
      <c r="AD54" s="93"/>
    </row>
    <row r="55" spans="4:33" x14ac:dyDescent="0.35">
      <c r="E55" s="88"/>
      <c r="F55" s="89">
        <v>17.713426696440496</v>
      </c>
      <c r="G55" s="88"/>
      <c r="H55" s="88"/>
      <c r="I55" s="89">
        <v>24.325495894472791</v>
      </c>
      <c r="J55" s="88"/>
      <c r="L55" s="89">
        <v>21.0867302289824</v>
      </c>
      <c r="M55" s="88"/>
      <c r="N55" s="88"/>
      <c r="O55" s="89"/>
      <c r="P55" s="88"/>
      <c r="Q55" s="88"/>
      <c r="R55" s="88"/>
      <c r="S55" s="89"/>
      <c r="T55" s="88"/>
      <c r="U55" s="88"/>
      <c r="V55" s="88"/>
      <c r="Y55" s="88"/>
      <c r="Z55" s="88"/>
      <c r="AD55" s="88"/>
    </row>
    <row r="56" spans="4:33" x14ac:dyDescent="0.35">
      <c r="E56" s="88"/>
      <c r="F56" s="89">
        <v>18.329363460362611</v>
      </c>
      <c r="G56" s="91">
        <f>AVERAGE(F54:F56)</f>
        <v>17.821955317909588</v>
      </c>
      <c r="H56" s="91"/>
      <c r="I56" s="89">
        <v>24.372990205295153</v>
      </c>
      <c r="J56" s="91">
        <f>AVERAGE(I54:I56)</f>
        <v>24.270638392027397</v>
      </c>
      <c r="K56" s="92">
        <f>J56-G56</f>
        <v>6.4486830741178096</v>
      </c>
      <c r="L56" s="89">
        <v>21.0513810360058</v>
      </c>
      <c r="M56" s="91">
        <f>AVERAGE(L54:L56)</f>
        <v>21.364994538266881</v>
      </c>
      <c r="N56" s="93">
        <f>M56-G56</f>
        <v>3.5430392203572936</v>
      </c>
      <c r="O56" s="89"/>
      <c r="P56" s="91"/>
      <c r="Q56" s="93"/>
      <c r="R56" s="93"/>
      <c r="S56" s="89"/>
      <c r="T56" s="91"/>
      <c r="U56" s="93"/>
      <c r="V56" s="93"/>
      <c r="Y56" s="93"/>
      <c r="Z56" s="93"/>
      <c r="AD56" s="93"/>
    </row>
    <row r="57" spans="4:33" x14ac:dyDescent="0.35">
      <c r="K57" s="92">
        <f>K56-K53</f>
        <v>6.10313880623643E-2</v>
      </c>
      <c r="N57" s="92">
        <f>N56-N53</f>
        <v>-1.3525502687810338</v>
      </c>
      <c r="R57" s="92"/>
    </row>
    <row r="58" spans="4:33" x14ac:dyDescent="0.35">
      <c r="N58" s="94">
        <f>2^-N57</f>
        <v>2.5536313509894351</v>
      </c>
      <c r="R58" s="95"/>
    </row>
    <row r="61" spans="4:33" s="79" customFormat="1" ht="15" customHeight="1" x14ac:dyDescent="0.35">
      <c r="D61" s="20" t="s">
        <v>15</v>
      </c>
      <c r="E61" s="80"/>
    </row>
    <row r="64" spans="4:33" x14ac:dyDescent="0.35">
      <c r="E64" s="96"/>
      <c r="F64" s="73" t="s">
        <v>1</v>
      </c>
      <c r="G64" s="73"/>
      <c r="H64" s="73"/>
      <c r="I64" s="73" t="s">
        <v>2</v>
      </c>
      <c r="J64" s="73"/>
      <c r="K64" s="73"/>
      <c r="L64" s="73" t="s">
        <v>10</v>
      </c>
      <c r="M64" s="73"/>
      <c r="N64" s="73"/>
    </row>
    <row r="65" spans="2:21" x14ac:dyDescent="0.35">
      <c r="E65" s="96" t="s">
        <v>11</v>
      </c>
      <c r="F65" s="12">
        <v>17.603684999446401</v>
      </c>
      <c r="G65" s="73"/>
      <c r="H65" s="73"/>
      <c r="I65" s="12">
        <v>24.038960526631602</v>
      </c>
      <c r="J65" s="73"/>
      <c r="K65" s="73"/>
      <c r="L65" s="12">
        <v>30.767424546610599</v>
      </c>
      <c r="M65" s="73"/>
      <c r="N65" s="73"/>
    </row>
    <row r="66" spans="2:21" x14ac:dyDescent="0.35">
      <c r="B66" s="17" t="s">
        <v>137</v>
      </c>
      <c r="E66" s="96"/>
      <c r="F66" s="12">
        <v>17.7666777869035</v>
      </c>
      <c r="G66" s="73"/>
      <c r="H66" s="73"/>
      <c r="I66" s="12">
        <v>24.0352933331285</v>
      </c>
      <c r="J66" s="73"/>
      <c r="K66" s="73"/>
      <c r="L66" s="12">
        <v>30.9741676873549</v>
      </c>
      <c r="M66" s="73"/>
      <c r="N66" s="73"/>
    </row>
    <row r="67" spans="2:21" x14ac:dyDescent="0.35">
      <c r="B67" s="17">
        <v>6.0441699928879222</v>
      </c>
      <c r="C67" s="17">
        <v>8.070195294974253</v>
      </c>
      <c r="E67" s="96"/>
      <c r="F67" s="12">
        <v>17.4877210881392</v>
      </c>
      <c r="G67" s="12">
        <f>AVERAGE(F65:F67)</f>
        <v>17.619361291496364</v>
      </c>
      <c r="H67" s="73"/>
      <c r="I67" s="12">
        <v>24.0458526474597</v>
      </c>
      <c r="J67" s="12">
        <f>AVERAGE(I65:I67)</f>
        <v>24.040035502406599</v>
      </c>
      <c r="K67" s="75">
        <f>J67-G67</f>
        <v>6.420674210910235</v>
      </c>
      <c r="L67" s="12">
        <v>31.127859564789599</v>
      </c>
      <c r="M67" s="12">
        <f>AVERAGE(L65:L67)</f>
        <v>30.956483932918363</v>
      </c>
      <c r="N67" s="75">
        <f>M67-G67</f>
        <v>13.337122641421999</v>
      </c>
      <c r="P67" s="19" t="s">
        <v>38</v>
      </c>
      <c r="Q67" s="19"/>
      <c r="R67" s="100"/>
    </row>
    <row r="68" spans="2:21" ht="31" x14ac:dyDescent="0.35">
      <c r="B68" s="17">
        <v>1.8671539847337053</v>
      </c>
      <c r="C68" s="17">
        <v>2.7599138270585102</v>
      </c>
      <c r="E68" s="96" t="s">
        <v>12</v>
      </c>
      <c r="F68" s="12">
        <v>18.476737986949999</v>
      </c>
      <c r="G68" s="73"/>
      <c r="H68" s="73"/>
      <c r="I68" s="12">
        <v>22.087259262933699</v>
      </c>
      <c r="J68" s="73"/>
      <c r="K68" s="73"/>
      <c r="L68" s="12">
        <v>32.695261806793198</v>
      </c>
      <c r="M68" s="73"/>
      <c r="N68" s="73"/>
      <c r="P68" s="19"/>
      <c r="Q68" s="19"/>
      <c r="R68" s="100"/>
    </row>
    <row r="69" spans="2:21" x14ac:dyDescent="0.35">
      <c r="B69" s="17">
        <v>1.5629534529518723</v>
      </c>
      <c r="C69" s="17">
        <v>1.8002442719346368</v>
      </c>
      <c r="E69" s="96"/>
      <c r="F69" s="12">
        <v>18.129038358867898</v>
      </c>
      <c r="G69" s="73"/>
      <c r="H69" s="73"/>
      <c r="I69" s="12">
        <v>22.095832269755</v>
      </c>
      <c r="J69" s="73"/>
      <c r="K69" s="73"/>
      <c r="L69" s="12">
        <v>32.842685378994403</v>
      </c>
      <c r="M69" s="73"/>
      <c r="N69" s="73"/>
      <c r="P69" s="19" t="s">
        <v>35</v>
      </c>
      <c r="Q69" s="19" t="s">
        <v>36</v>
      </c>
      <c r="R69" s="100"/>
    </row>
    <row r="70" spans="2:21" x14ac:dyDescent="0.35">
      <c r="E70" s="96"/>
      <c r="F70" s="12">
        <v>18.2335620086969</v>
      </c>
      <c r="G70" s="12">
        <f>AVERAGE(F68:F70)</f>
        <v>18.279779451504933</v>
      </c>
      <c r="H70" s="73"/>
      <c r="I70" s="12">
        <v>22.1316367435081</v>
      </c>
      <c r="J70" s="12">
        <f>AVERAGE(I68:I70)</f>
        <v>22.104909425398933</v>
      </c>
      <c r="K70" s="97">
        <f>J70-G70</f>
        <v>3.8251299738940006</v>
      </c>
      <c r="L70" s="12">
        <v>32.745321710216501</v>
      </c>
      <c r="M70" s="12">
        <f>AVERAGE(L68:L70)</f>
        <v>32.761089632001365</v>
      </c>
      <c r="N70" s="97">
        <f>M70-G70</f>
        <v>14.481310180496433</v>
      </c>
      <c r="P70" s="101">
        <v>0.45244441338265579</v>
      </c>
      <c r="Q70" s="19">
        <v>4.016226136783895</v>
      </c>
      <c r="R70" s="100">
        <v>1</v>
      </c>
    </row>
    <row r="71" spans="2:21" ht="31" x14ac:dyDescent="0.35">
      <c r="E71" s="96" t="s">
        <v>13</v>
      </c>
      <c r="F71" s="12">
        <v>17.9920558187148</v>
      </c>
      <c r="G71" s="73"/>
      <c r="H71" s="73"/>
      <c r="I71" s="12">
        <v>25.058453627813901</v>
      </c>
      <c r="J71" s="73"/>
      <c r="K71" s="75">
        <f>K70-K67</f>
        <v>-2.5955442370162345</v>
      </c>
      <c r="L71" s="12">
        <v>31.869055678553</v>
      </c>
      <c r="M71" s="73"/>
      <c r="N71" s="75">
        <f>N70-N67</f>
        <v>1.1441875390744336</v>
      </c>
      <c r="P71" s="19">
        <v>0.33453114147689478</v>
      </c>
      <c r="Q71" s="19">
        <v>1.5394660582268789</v>
      </c>
      <c r="R71" s="100">
        <v>1</v>
      </c>
    </row>
    <row r="72" spans="2:21" x14ac:dyDescent="0.35">
      <c r="E72" s="96"/>
      <c r="F72" s="12">
        <v>18.187793192889199</v>
      </c>
      <c r="G72" s="73"/>
      <c r="H72" s="73"/>
      <c r="I72" s="12">
        <v>25.163372181815401</v>
      </c>
      <c r="J72" s="73"/>
      <c r="K72" s="75">
        <f>2^-K71</f>
        <v>6.0441699928879222</v>
      </c>
      <c r="L72" s="12">
        <v>33.116008685843198</v>
      </c>
      <c r="M72" s="73"/>
      <c r="N72" s="78">
        <f>2^-N71</f>
        <v>0.45244441338265579</v>
      </c>
      <c r="P72" s="19">
        <v>1.3194270841626521</v>
      </c>
      <c r="Q72" s="19">
        <v>5.2282067593666026</v>
      </c>
      <c r="R72" s="100">
        <v>1</v>
      </c>
      <c r="U72" s="73"/>
    </row>
    <row r="73" spans="2:21" x14ac:dyDescent="0.35">
      <c r="E73" s="96"/>
      <c r="F73" s="12">
        <v>18.057664219285801</v>
      </c>
      <c r="G73" s="12">
        <f>AVERAGE(F71:F73)</f>
        <v>18.079171076963267</v>
      </c>
      <c r="H73" s="73"/>
      <c r="I73" s="12">
        <v>24.960528288081299</v>
      </c>
      <c r="J73" s="12">
        <f>AVERAGE(I71:I73)</f>
        <v>25.060784699236866</v>
      </c>
      <c r="K73" s="76">
        <f>J73-G73</f>
        <v>6.9816136222735992</v>
      </c>
      <c r="L73" s="12">
        <v>32.768712285158799</v>
      </c>
      <c r="M73" s="12">
        <f>AVERAGE(L72:L73)</f>
        <v>32.942360485500998</v>
      </c>
      <c r="N73" s="76">
        <f>M73-G73</f>
        <v>14.863189408537732</v>
      </c>
      <c r="P73" s="19">
        <f>TTEST(P70:P72,R70:R72,2,2)</f>
        <v>0.39175187043802423</v>
      </c>
      <c r="Q73" s="19">
        <f>TTEST(Q70:Q72,R70:R72,2,2)</f>
        <v>7.514823675944092E-2</v>
      </c>
      <c r="R73" s="100"/>
      <c r="U73" s="73"/>
    </row>
    <row r="74" spans="2:21" ht="31" x14ac:dyDescent="0.35">
      <c r="E74" s="96" t="s">
        <v>14</v>
      </c>
      <c r="F74" s="12">
        <v>17.9904400158062</v>
      </c>
      <c r="G74" s="73"/>
      <c r="H74" s="73"/>
      <c r="I74" s="12">
        <v>22.0255958362782</v>
      </c>
      <c r="J74" s="73"/>
      <c r="K74" s="73"/>
      <c r="L74" s="12">
        <v>30.8039517484894</v>
      </c>
      <c r="M74" s="73"/>
      <c r="N74" s="73"/>
      <c r="P74" s="19"/>
      <c r="Q74" s="19"/>
      <c r="R74" s="100"/>
      <c r="U74" s="73"/>
    </row>
    <row r="75" spans="2:21" x14ac:dyDescent="0.35">
      <c r="E75" s="96"/>
      <c r="F75" s="12">
        <v>18.1060646319801</v>
      </c>
      <c r="G75" s="73"/>
      <c r="H75" s="73"/>
      <c r="I75" s="12">
        <v>21.911022368347499</v>
      </c>
      <c r="J75" s="73"/>
      <c r="K75" s="73"/>
      <c r="L75" s="12">
        <v>30.6541441054454</v>
      </c>
      <c r="M75" s="73"/>
      <c r="N75" s="73"/>
      <c r="U75" s="73"/>
    </row>
    <row r="76" spans="2:21" x14ac:dyDescent="0.35">
      <c r="E76" s="96"/>
      <c r="F76" s="12">
        <v>17.8845810489758</v>
      </c>
      <c r="G76" s="12">
        <f>AVERAGE(F74:F76)</f>
        <v>17.993695232254037</v>
      </c>
      <c r="H76" s="73"/>
      <c r="I76" s="12">
        <v>21.9514975995329</v>
      </c>
      <c r="J76" s="12">
        <f>AVERAGE(I74:I76)</f>
        <v>21.962705268052868</v>
      </c>
      <c r="K76" s="75">
        <f>J76-G76</f>
        <v>3.9690100357988314</v>
      </c>
      <c r="L76" s="12">
        <v>31.0950365574631</v>
      </c>
      <c r="M76" s="12">
        <f>AVERAGE(L74:L76)</f>
        <v>30.851044137132632</v>
      </c>
      <c r="N76" s="75">
        <f>M76-G76</f>
        <v>12.857348904878595</v>
      </c>
      <c r="U76" s="73"/>
    </row>
    <row r="77" spans="2:21" x14ac:dyDescent="0.35">
      <c r="E77" s="96"/>
      <c r="F77" s="73"/>
      <c r="G77" s="73"/>
      <c r="H77" s="73"/>
      <c r="I77" s="73"/>
      <c r="J77" s="73"/>
      <c r="K77" s="75">
        <f>K76-K73</f>
        <v>-3.0126035864747678</v>
      </c>
      <c r="L77" s="73"/>
      <c r="M77" s="73"/>
      <c r="N77" s="75">
        <f>N76-N73</f>
        <v>-2.0058405036591367</v>
      </c>
      <c r="U77" s="73"/>
    </row>
    <row r="78" spans="2:21" x14ac:dyDescent="0.35">
      <c r="E78" s="96"/>
      <c r="F78" s="73"/>
      <c r="G78" s="73"/>
      <c r="H78" s="73"/>
      <c r="I78" s="73"/>
      <c r="J78" s="73"/>
      <c r="K78" s="75">
        <f>2^-K77</f>
        <v>8.070195294974253</v>
      </c>
      <c r="L78" s="73"/>
      <c r="M78" s="73"/>
      <c r="N78" s="78">
        <f>2^-N77</f>
        <v>4.016226136783895</v>
      </c>
      <c r="U78" s="73"/>
    </row>
    <row r="79" spans="2:21" x14ac:dyDescent="0.35">
      <c r="E79" s="96"/>
      <c r="F79" s="73"/>
      <c r="G79" s="73"/>
      <c r="H79" s="73"/>
      <c r="I79" s="73"/>
      <c r="J79" s="73"/>
      <c r="K79" s="73"/>
      <c r="L79" s="73"/>
      <c r="M79" s="73"/>
      <c r="N79" s="73"/>
      <c r="R79" s="73"/>
      <c r="S79" s="73"/>
      <c r="T79" s="73"/>
      <c r="U79" s="73"/>
    </row>
    <row r="80" spans="2:21" x14ac:dyDescent="0.35">
      <c r="E80" s="17"/>
    </row>
    <row r="82" spans="5:20" x14ac:dyDescent="0.35">
      <c r="F82" s="73" t="s">
        <v>1</v>
      </c>
      <c r="G82" s="73"/>
      <c r="I82" s="73" t="s">
        <v>2</v>
      </c>
      <c r="J82" s="73"/>
      <c r="K82" s="73"/>
      <c r="L82" s="73" t="s">
        <v>16</v>
      </c>
      <c r="M82" s="73"/>
      <c r="N82" s="73"/>
    </row>
    <row r="83" spans="5:20" x14ac:dyDescent="0.35">
      <c r="E83" s="73" t="s">
        <v>21</v>
      </c>
      <c r="F83" s="12">
        <v>18.6152130963901</v>
      </c>
      <c r="G83" s="73"/>
      <c r="I83" s="12">
        <v>23.1924783781629</v>
      </c>
      <c r="J83" s="73"/>
      <c r="K83" s="76"/>
      <c r="L83" s="12">
        <v>28.982496640325699</v>
      </c>
      <c r="M83" s="73"/>
      <c r="N83" s="76"/>
      <c r="S83" s="73"/>
      <c r="T83" s="10"/>
    </row>
    <row r="84" spans="5:20" x14ac:dyDescent="0.35">
      <c r="E84" s="73"/>
      <c r="F84" s="12">
        <v>18.423453501432</v>
      </c>
      <c r="G84" s="73"/>
      <c r="I84" s="12">
        <v>22.949492814726401</v>
      </c>
      <c r="J84" s="73"/>
      <c r="K84" s="74"/>
      <c r="L84" s="12">
        <v>28.846081451262101</v>
      </c>
      <c r="M84" s="73"/>
      <c r="N84" s="74"/>
      <c r="S84" s="73"/>
      <c r="T84" s="10"/>
    </row>
    <row r="85" spans="5:20" x14ac:dyDescent="0.35">
      <c r="E85" s="73"/>
      <c r="F85" s="12">
        <v>18.546235904304101</v>
      </c>
      <c r="G85" s="12">
        <f>AVERAGE(F83:F85)</f>
        <v>18.528300834042067</v>
      </c>
      <c r="I85" s="12">
        <v>23.113629124679498</v>
      </c>
      <c r="J85" s="12">
        <f>AVERAGE(I83:I85)</f>
        <v>23.085200105856263</v>
      </c>
      <c r="K85" s="76">
        <f>J85-G85</f>
        <v>4.5568992718141956</v>
      </c>
      <c r="L85" s="12">
        <v>29.3680745850479</v>
      </c>
      <c r="M85" s="12">
        <f>AVERAGE(L83:L85)</f>
        <v>29.065550892211899</v>
      </c>
      <c r="N85" s="76">
        <f>M85-G85</f>
        <v>10.537250058169832</v>
      </c>
      <c r="S85" s="73"/>
      <c r="T85" s="73"/>
    </row>
    <row r="86" spans="5:20" x14ac:dyDescent="0.35">
      <c r="E86" s="73" t="s">
        <v>23</v>
      </c>
      <c r="F86" s="12">
        <v>19.443714486804101</v>
      </c>
      <c r="G86" s="73"/>
      <c r="I86" s="12">
        <v>23.122900870459901</v>
      </c>
      <c r="J86" s="73"/>
      <c r="K86" s="75"/>
      <c r="L86" s="12">
        <v>31.886163800851801</v>
      </c>
      <c r="M86" s="73"/>
      <c r="N86" s="75"/>
      <c r="S86" s="73"/>
      <c r="T86" s="73"/>
    </row>
    <row r="87" spans="5:20" x14ac:dyDescent="0.35">
      <c r="E87" s="73"/>
      <c r="F87" s="12">
        <v>19.377564992523101</v>
      </c>
      <c r="G87" s="73"/>
      <c r="I87" s="12">
        <v>23.076053243450101</v>
      </c>
      <c r="J87" s="73"/>
      <c r="K87" s="73"/>
      <c r="L87" s="12">
        <v>31.269226953096201</v>
      </c>
      <c r="M87" s="73"/>
      <c r="N87" s="73"/>
      <c r="S87" s="73"/>
      <c r="T87" s="73"/>
    </row>
    <row r="88" spans="5:20" x14ac:dyDescent="0.35">
      <c r="E88" s="73"/>
      <c r="F88" s="12">
        <v>19.478221253007099</v>
      </c>
      <c r="G88" s="12">
        <f>AVERAGE(F86:F88)</f>
        <v>19.433166910778102</v>
      </c>
      <c r="I88" s="12">
        <v>23.068721698012901</v>
      </c>
      <c r="J88" s="12">
        <f>AVERAGE(I86:I88)</f>
        <v>23.08922527064097</v>
      </c>
      <c r="K88" s="75">
        <f>J88-G88</f>
        <v>3.6560583598628682</v>
      </c>
      <c r="L88" s="12">
        <v>31.495222885109602</v>
      </c>
      <c r="M88" s="12">
        <f>AVERAGE(L86:L88)</f>
        <v>31.550204546352532</v>
      </c>
      <c r="N88" s="75">
        <f>M88-G88</f>
        <v>12.11703763557443</v>
      </c>
      <c r="S88" s="73"/>
      <c r="T88" s="73"/>
    </row>
    <row r="89" spans="5:20" x14ac:dyDescent="0.35">
      <c r="K89" s="92">
        <f>K88-K85</f>
        <v>-0.90084091195132743</v>
      </c>
      <c r="N89" s="92">
        <f>N88-N85</f>
        <v>1.5797875774045984</v>
      </c>
      <c r="S89" s="73"/>
      <c r="T89" s="73"/>
    </row>
    <row r="90" spans="5:20" x14ac:dyDescent="0.35">
      <c r="K90" s="92">
        <f>2^-K89</f>
        <v>1.8671539847337053</v>
      </c>
      <c r="N90" s="94">
        <f>2^-N89</f>
        <v>0.33453114147689478</v>
      </c>
      <c r="S90" s="73"/>
      <c r="T90" s="73"/>
    </row>
    <row r="91" spans="5:20" x14ac:dyDescent="0.35">
      <c r="E91" s="73" t="s">
        <v>22</v>
      </c>
      <c r="F91" s="12">
        <v>19.038974525673201</v>
      </c>
      <c r="G91" s="73"/>
      <c r="I91" s="12">
        <v>24.478739690768599</v>
      </c>
      <c r="J91" s="73"/>
      <c r="K91" s="73"/>
      <c r="L91" s="12">
        <v>31.6514932720894</v>
      </c>
      <c r="M91" s="73"/>
      <c r="N91" s="73"/>
      <c r="S91" s="12"/>
      <c r="T91" s="73"/>
    </row>
    <row r="92" spans="5:20" x14ac:dyDescent="0.35">
      <c r="E92" s="73"/>
      <c r="F92" s="12">
        <v>19.110980949344</v>
      </c>
      <c r="G92" s="73"/>
      <c r="I92" s="12">
        <v>24.2660911956789</v>
      </c>
      <c r="J92" s="73"/>
      <c r="K92" s="73"/>
      <c r="L92" s="12">
        <v>31.087395068960799</v>
      </c>
      <c r="M92" s="73"/>
      <c r="N92" s="73"/>
      <c r="S92" s="12"/>
      <c r="T92" s="73"/>
    </row>
    <row r="93" spans="5:20" x14ac:dyDescent="0.35">
      <c r="E93" s="73"/>
      <c r="F93" s="12">
        <v>19.213809443240802</v>
      </c>
      <c r="G93" s="12">
        <f>AVERAGE(F91:F93)</f>
        <v>19.121254972752666</v>
      </c>
      <c r="I93" s="12">
        <v>24.8404897524143</v>
      </c>
      <c r="J93" s="12">
        <f>AVERAGE(I91:I93)</f>
        <v>24.528440212953935</v>
      </c>
      <c r="K93" s="75">
        <f>J93-G93</f>
        <v>5.4071852402012688</v>
      </c>
      <c r="L93" s="12">
        <v>32.388808842229103</v>
      </c>
      <c r="M93" s="12">
        <f>AVERAGE(L91,L92)</f>
        <v>31.369444170525099</v>
      </c>
      <c r="N93" s="75">
        <f>M93-G93</f>
        <v>12.248189197772433</v>
      </c>
      <c r="S93" s="12"/>
      <c r="T93" s="12"/>
    </row>
    <row r="94" spans="5:20" x14ac:dyDescent="0.35">
      <c r="E94" s="73" t="s">
        <v>24</v>
      </c>
      <c r="F94" s="12">
        <v>19.783734112582501</v>
      </c>
      <c r="G94" s="73"/>
      <c r="I94" s="12">
        <v>24.600773842150801</v>
      </c>
      <c r="J94" s="73"/>
      <c r="K94" s="75"/>
      <c r="L94" s="12">
        <v>31.428155174471701</v>
      </c>
      <c r="M94" s="73"/>
      <c r="N94" s="75"/>
      <c r="S94" s="12"/>
      <c r="T94" s="73"/>
    </row>
    <row r="95" spans="5:20" x14ac:dyDescent="0.35">
      <c r="E95" s="73"/>
      <c r="F95" s="12">
        <v>19.5207102175847</v>
      </c>
      <c r="G95" s="73"/>
      <c r="I95" s="12">
        <v>24.295454508513799</v>
      </c>
      <c r="J95" s="73"/>
      <c r="K95" s="74"/>
      <c r="L95" s="12">
        <v>31.662215073492099</v>
      </c>
      <c r="M95" s="73"/>
      <c r="N95" s="74"/>
      <c r="S95" s="12"/>
      <c r="T95" s="73"/>
    </row>
    <row r="96" spans="5:20" x14ac:dyDescent="0.35">
      <c r="E96" s="73"/>
      <c r="F96" s="12">
        <v>19.717825858436701</v>
      </c>
      <c r="G96" s="12">
        <f>AVERAGE(F94:F96)</f>
        <v>19.674090062867965</v>
      </c>
      <c r="I96" s="12">
        <v>24.414773118339301</v>
      </c>
      <c r="J96" s="12">
        <f>AVERAGE(I94:I96)</f>
        <v>24.437000489667966</v>
      </c>
      <c r="K96" s="98">
        <f>J96-G96</f>
        <v>4.7629104268000013</v>
      </c>
      <c r="L96" s="12">
        <v>31.476732659434202</v>
      </c>
      <c r="M96" s="12">
        <f>AVERAGE(L94:L96)</f>
        <v>31.522367635799338</v>
      </c>
      <c r="N96" s="98">
        <f>M96-G96</f>
        <v>11.848277572931373</v>
      </c>
      <c r="S96" s="12"/>
      <c r="T96" s="12"/>
    </row>
    <row r="97" spans="5:14" x14ac:dyDescent="0.35">
      <c r="K97" s="99">
        <f>K96-K93</f>
        <v>-0.64427481340126747</v>
      </c>
      <c r="N97" s="92">
        <f>N96-N93</f>
        <v>-0.39991162484106013</v>
      </c>
    </row>
    <row r="98" spans="5:14" x14ac:dyDescent="0.35">
      <c r="K98" s="92">
        <f>2^-K97</f>
        <v>1.5629534529518723</v>
      </c>
      <c r="N98" s="94">
        <f>2^-N97</f>
        <v>1.3194270841626521</v>
      </c>
    </row>
    <row r="99" spans="5:14" x14ac:dyDescent="0.35">
      <c r="E99" s="17"/>
    </row>
    <row r="100" spans="5:14" x14ac:dyDescent="0.35">
      <c r="E100" s="17"/>
    </row>
    <row r="101" spans="5:14" x14ac:dyDescent="0.35">
      <c r="E101" s="17"/>
    </row>
    <row r="102" spans="5:14" x14ac:dyDescent="0.35">
      <c r="E102" s="73"/>
      <c r="F102" s="73" t="s">
        <v>1</v>
      </c>
      <c r="G102" s="73"/>
      <c r="I102" s="73" t="s">
        <v>2</v>
      </c>
      <c r="J102" s="73"/>
      <c r="K102" s="73"/>
      <c r="L102" s="73" t="s">
        <v>16</v>
      </c>
      <c r="M102" s="73"/>
      <c r="N102" s="73"/>
    </row>
    <row r="103" spans="5:14" x14ac:dyDescent="0.35">
      <c r="E103" s="73" t="s">
        <v>17</v>
      </c>
      <c r="F103" s="12">
        <v>21.469627762208599</v>
      </c>
      <c r="G103" s="73"/>
      <c r="I103" s="12">
        <v>25.475742160640401</v>
      </c>
      <c r="J103" s="73"/>
      <c r="K103" s="73"/>
      <c r="L103" s="12">
        <v>31.1237170217046</v>
      </c>
      <c r="M103" s="73"/>
      <c r="N103" s="73"/>
    </row>
    <row r="104" spans="5:14" x14ac:dyDescent="0.35">
      <c r="E104" s="73"/>
      <c r="F104" s="12">
        <v>21.448331869246001</v>
      </c>
      <c r="G104" s="73"/>
      <c r="I104" s="12">
        <v>25.4735383940723</v>
      </c>
      <c r="J104" s="73"/>
      <c r="K104" s="73"/>
      <c r="L104" s="12">
        <v>31.026546164432901</v>
      </c>
      <c r="M104" s="73"/>
      <c r="N104" s="73"/>
    </row>
    <row r="105" spans="5:14" x14ac:dyDescent="0.35">
      <c r="E105" s="73"/>
      <c r="F105" s="12">
        <v>21.421435846700199</v>
      </c>
      <c r="G105" s="12">
        <f>AVERAGE(F103:F105)</f>
        <v>21.446465159384932</v>
      </c>
      <c r="I105" s="12">
        <v>25.382753532738501</v>
      </c>
      <c r="J105" s="12">
        <f>AVERAGE(I103:I105)</f>
        <v>25.444011362483735</v>
      </c>
      <c r="K105" s="76">
        <f>J105-G105</f>
        <v>3.9975462030988034</v>
      </c>
      <c r="L105" s="12">
        <v>31.2342041841321</v>
      </c>
      <c r="M105" s="12">
        <f>AVERAGE(L103:L105)</f>
        <v>31.128155790089867</v>
      </c>
      <c r="N105" s="76">
        <f>M105-G105</f>
        <v>9.6816906307049351</v>
      </c>
    </row>
    <row r="106" spans="5:14" x14ac:dyDescent="0.35">
      <c r="E106" s="73" t="s">
        <v>19</v>
      </c>
      <c r="F106" s="12">
        <v>22.9514860756465</v>
      </c>
      <c r="G106" s="73"/>
      <c r="I106" s="12">
        <v>24.910451566772199</v>
      </c>
      <c r="J106" s="73"/>
      <c r="K106" s="75"/>
      <c r="L106" s="12">
        <v>31.371284541806801</v>
      </c>
      <c r="M106" s="73"/>
      <c r="N106" s="75"/>
    </row>
    <row r="107" spans="5:14" x14ac:dyDescent="0.35">
      <c r="E107" s="73"/>
      <c r="F107" s="12">
        <v>21.683769104949999</v>
      </c>
      <c r="G107" s="73"/>
      <c r="I107" s="12">
        <v>24.414503251700499</v>
      </c>
      <c r="J107" s="73"/>
      <c r="K107" s="74"/>
      <c r="L107" s="12">
        <v>30.9051315346249</v>
      </c>
      <c r="M107" s="73"/>
      <c r="N107" s="74"/>
    </row>
    <row r="108" spans="5:14" x14ac:dyDescent="0.35">
      <c r="E108" s="73"/>
      <c r="F108" s="12">
        <v>21.5702715355702</v>
      </c>
      <c r="G108" s="12">
        <f>AVERAGE(F106:F108)</f>
        <v>22.068508905388899</v>
      </c>
      <c r="I108" s="12">
        <v>24.479340839910702</v>
      </c>
      <c r="J108" s="12">
        <f>AVERAGE(I106:I108)</f>
        <v>24.601431886127799</v>
      </c>
      <c r="K108" s="76">
        <f>J108-G108</f>
        <v>2.5329229807388991</v>
      </c>
      <c r="L108" s="12">
        <v>31.1068923532175</v>
      </c>
      <c r="M108" s="12">
        <f>AVERAGE(L106:L108)</f>
        <v>31.127769476549734</v>
      </c>
      <c r="N108" s="76">
        <f>M108-G108</f>
        <v>9.0592605711608343</v>
      </c>
    </row>
    <row r="109" spans="5:14" x14ac:dyDescent="0.35">
      <c r="K109" s="95">
        <f>K108-K105</f>
        <v>-1.4646232223599043</v>
      </c>
      <c r="N109" s="95">
        <f>N108-N105</f>
        <v>-0.6224300595441008</v>
      </c>
    </row>
    <row r="110" spans="5:14" x14ac:dyDescent="0.35">
      <c r="K110" s="92">
        <f>2^-K109</f>
        <v>2.7599138270585102</v>
      </c>
      <c r="N110" s="94">
        <f>2^-N109</f>
        <v>1.5394660582268789</v>
      </c>
    </row>
    <row r="111" spans="5:14" x14ac:dyDescent="0.35">
      <c r="E111" s="73" t="s">
        <v>18</v>
      </c>
      <c r="F111" s="12">
        <v>19.671563305468201</v>
      </c>
      <c r="G111" s="73"/>
      <c r="I111" s="12">
        <v>23.7242505309002</v>
      </c>
      <c r="J111" s="73"/>
      <c r="K111" s="73"/>
      <c r="L111" s="12">
        <v>28.975184807245601</v>
      </c>
      <c r="M111" s="73"/>
      <c r="N111" s="73"/>
    </row>
    <row r="112" spans="5:14" x14ac:dyDescent="0.35">
      <c r="E112" s="73"/>
      <c r="F112" s="12">
        <v>19.7737885781149</v>
      </c>
      <c r="G112" s="73"/>
      <c r="I112" s="12">
        <v>23.561839175577099</v>
      </c>
      <c r="J112" s="73"/>
      <c r="K112" s="73"/>
      <c r="L112" s="12">
        <v>29.375969301350899</v>
      </c>
      <c r="M112" s="73"/>
      <c r="N112" s="73"/>
    </row>
    <row r="113" spans="1:19" x14ac:dyDescent="0.35">
      <c r="E113" s="73"/>
      <c r="F113" s="12">
        <v>19.560008492582998</v>
      </c>
      <c r="G113" s="12">
        <f>AVERAGE(F111:F113)</f>
        <v>19.668453458722031</v>
      </c>
      <c r="I113" s="12">
        <v>23.495154964428998</v>
      </c>
      <c r="J113" s="12">
        <f>AVERAGE(I111:I113)</f>
        <v>23.59374822363543</v>
      </c>
      <c r="K113" s="76">
        <f>J113-G113</f>
        <v>3.9252947649133993</v>
      </c>
      <c r="L113" s="12">
        <v>29.5884063456969</v>
      </c>
      <c r="M113" s="12">
        <f>AVERAGE(L112:L113)</f>
        <v>29.482187823523901</v>
      </c>
      <c r="N113" s="76">
        <f>M113-G113</f>
        <v>9.8137343648018707</v>
      </c>
    </row>
    <row r="114" spans="1:19" x14ac:dyDescent="0.35">
      <c r="E114" s="73" t="s">
        <v>20</v>
      </c>
      <c r="F114" s="12">
        <v>18.948973327010201</v>
      </c>
      <c r="G114" s="73"/>
      <c r="I114" s="12">
        <v>22.046258074909399</v>
      </c>
      <c r="J114" s="73"/>
      <c r="K114" s="73"/>
      <c r="L114" s="12">
        <v>26.4169940931878</v>
      </c>
      <c r="M114" s="73"/>
      <c r="N114" s="73"/>
    </row>
    <row r="115" spans="1:19" x14ac:dyDescent="0.35">
      <c r="E115" s="73"/>
      <c r="F115" s="12">
        <v>19.001622809409501</v>
      </c>
      <c r="G115" s="73"/>
      <c r="I115" s="12">
        <v>22.011842767092102</v>
      </c>
      <c r="J115" s="73"/>
      <c r="K115" s="73"/>
      <c r="L115" s="12">
        <v>26.4454938738475</v>
      </c>
      <c r="M115" s="73"/>
      <c r="N115" s="73"/>
    </row>
    <row r="116" spans="1:19" x14ac:dyDescent="0.35">
      <c r="E116" s="73"/>
      <c r="F116" s="12">
        <v>19.060608963795499</v>
      </c>
      <c r="G116" s="12">
        <f>AVERAGE(F114:F116)</f>
        <v>19.003735033405068</v>
      </c>
      <c r="I116" s="12">
        <v>22.184410523291199</v>
      </c>
      <c r="J116" s="12">
        <f>AVERAGE(I114:I116)</f>
        <v>22.080837121764233</v>
      </c>
      <c r="K116" s="75">
        <f>J116-G116</f>
        <v>3.0771020883591653</v>
      </c>
      <c r="L116" s="12">
        <v>26.4309716384541</v>
      </c>
      <c r="M116" s="12">
        <f>AVERAGE(L114:L116)</f>
        <v>26.431153201829801</v>
      </c>
      <c r="N116" s="75">
        <f>M116-G116</f>
        <v>7.4274181684247331</v>
      </c>
    </row>
    <row r="117" spans="1:19" x14ac:dyDescent="0.35">
      <c r="K117" s="92">
        <f>K116-K113</f>
        <v>-0.84819267655423403</v>
      </c>
      <c r="N117" s="92">
        <f>N116-N113</f>
        <v>-2.3863161963771375</v>
      </c>
    </row>
    <row r="118" spans="1:19" x14ac:dyDescent="0.35">
      <c r="K118" s="92">
        <f>2^-K117</f>
        <v>1.8002442719346368</v>
      </c>
      <c r="N118" s="94">
        <f>2^-N117</f>
        <v>5.2282067593666026</v>
      </c>
    </row>
    <row r="122" spans="1:19" s="79" customFormat="1" x14ac:dyDescent="0.35">
      <c r="C122" s="20" t="s">
        <v>31</v>
      </c>
      <c r="E122" s="80"/>
    </row>
    <row r="123" spans="1:19" x14ac:dyDescent="0.35">
      <c r="G123" s="17" t="s">
        <v>1</v>
      </c>
      <c r="I123" s="17" t="s">
        <v>2</v>
      </c>
      <c r="L123" s="17" t="s">
        <v>16</v>
      </c>
    </row>
    <row r="124" spans="1:19" x14ac:dyDescent="0.35">
      <c r="A124" s="17" t="s">
        <v>138</v>
      </c>
      <c r="E124" s="73" t="s">
        <v>27</v>
      </c>
      <c r="F124" s="73"/>
      <c r="G124" s="12">
        <v>20.562756086819501</v>
      </c>
      <c r="H124" s="73"/>
      <c r="I124" s="12">
        <v>25.1183862704323</v>
      </c>
      <c r="J124" s="73"/>
      <c r="K124" s="74"/>
      <c r="L124" s="12">
        <v>30.724714346202799</v>
      </c>
      <c r="M124" s="73"/>
      <c r="N124" s="74"/>
      <c r="S124" s="73"/>
    </row>
    <row r="125" spans="1:19" x14ac:dyDescent="0.35">
      <c r="B125" s="17" t="s">
        <v>35</v>
      </c>
      <c r="C125" s="17" t="s">
        <v>36</v>
      </c>
      <c r="E125" s="73"/>
      <c r="F125" s="73"/>
      <c r="G125" s="12">
        <v>20.456514113158601</v>
      </c>
      <c r="H125" s="73"/>
      <c r="I125" s="12">
        <v>25.007082272698199</v>
      </c>
      <c r="J125" s="73"/>
      <c r="K125" s="74"/>
      <c r="L125" s="12">
        <v>31.261963190267601</v>
      </c>
      <c r="M125" s="73"/>
      <c r="N125" s="74"/>
      <c r="S125" s="73"/>
    </row>
    <row r="126" spans="1:19" x14ac:dyDescent="0.35">
      <c r="B126" s="17">
        <v>1.6286071484683757</v>
      </c>
      <c r="C126" s="17">
        <v>8.3245181637934813</v>
      </c>
      <c r="E126" s="73"/>
      <c r="F126" s="73"/>
      <c r="G126" s="12">
        <v>20.617265981829199</v>
      </c>
      <c r="H126" s="12">
        <f>AVERAGE(G124:G126)</f>
        <v>20.545512060602434</v>
      </c>
      <c r="I126" s="12">
        <v>25.208383159543001</v>
      </c>
      <c r="J126" s="12">
        <f>AVERAGE(I124:I126)</f>
        <v>25.111283900891166</v>
      </c>
      <c r="K126" s="75">
        <f>J126-H126</f>
        <v>4.5657718402887326</v>
      </c>
      <c r="L126" s="12">
        <v>30.273881158926098</v>
      </c>
      <c r="M126" s="12">
        <f>AVERAGE(L124:L125)</f>
        <v>30.993338768235198</v>
      </c>
      <c r="N126" s="75">
        <f>M126-H126</f>
        <v>10.447826707632764</v>
      </c>
      <c r="S126" s="73"/>
    </row>
    <row r="127" spans="1:19" x14ac:dyDescent="0.35">
      <c r="B127" s="17">
        <v>5.2797457918982369</v>
      </c>
      <c r="C127" s="17">
        <v>9.100467580467031</v>
      </c>
      <c r="E127" s="73" t="s">
        <v>28</v>
      </c>
      <c r="F127" s="73"/>
      <c r="G127" s="12">
        <v>20.4057028532646</v>
      </c>
      <c r="H127" s="73"/>
      <c r="I127" s="12">
        <v>24.339152576549999</v>
      </c>
      <c r="J127" s="73"/>
      <c r="K127" s="73"/>
      <c r="L127" s="12">
        <v>31.453978926580099</v>
      </c>
      <c r="M127" s="73"/>
      <c r="N127" s="73"/>
      <c r="S127" s="73"/>
    </row>
    <row r="128" spans="1:19" x14ac:dyDescent="0.35">
      <c r="B128" s="17">
        <v>17.715508795243935</v>
      </c>
      <c r="C128" s="17">
        <v>12.009666338503798</v>
      </c>
      <c r="E128" s="73"/>
      <c r="F128" s="73"/>
      <c r="G128" s="12">
        <v>20.6308341137191</v>
      </c>
      <c r="H128" s="73"/>
      <c r="I128" s="12">
        <v>24.219013128089401</v>
      </c>
      <c r="J128" s="73"/>
      <c r="K128" s="73"/>
      <c r="L128" s="12">
        <v>31.428241308361301</v>
      </c>
      <c r="M128" s="73"/>
      <c r="N128" s="73"/>
      <c r="R128" s="19" t="s">
        <v>35</v>
      </c>
      <c r="S128" s="19" t="s">
        <v>36</v>
      </c>
    </row>
    <row r="129" spans="5:19" x14ac:dyDescent="0.35">
      <c r="E129" s="73"/>
      <c r="F129" s="73"/>
      <c r="G129" s="12">
        <v>20.553978345526101</v>
      </c>
      <c r="H129" s="12">
        <f>AVERAGE(G127:G129)</f>
        <v>20.530171770836603</v>
      </c>
      <c r="I129" s="12">
        <v>24.6187492090585</v>
      </c>
      <c r="J129" s="12">
        <f>AVERAGE(I127:I129)</f>
        <v>24.392304971232633</v>
      </c>
      <c r="K129" s="75">
        <f>J129-H129</f>
        <v>3.8621332003960305</v>
      </c>
      <c r="L129" s="12">
        <v>31.792392186286701</v>
      </c>
      <c r="M129" s="12">
        <f>AVERAGE(L127:L129)</f>
        <v>31.558204140409369</v>
      </c>
      <c r="N129" s="75">
        <f>M129-H129</f>
        <v>11.028032369572767</v>
      </c>
      <c r="R129" s="19">
        <v>0.66886842073173802</v>
      </c>
      <c r="S129" s="19">
        <v>5.8028893397085133</v>
      </c>
    </row>
    <row r="130" spans="5:19" x14ac:dyDescent="0.35">
      <c r="E130" s="73" t="s">
        <v>25</v>
      </c>
      <c r="F130" s="73"/>
      <c r="G130" s="12">
        <v>20.403531760674898</v>
      </c>
      <c r="H130" s="73"/>
      <c r="I130" s="12">
        <v>25.566096172840101</v>
      </c>
      <c r="J130" s="73"/>
      <c r="K130" s="75">
        <f>K129-K126</f>
        <v>-0.70363863989270214</v>
      </c>
      <c r="L130" s="12"/>
      <c r="M130" s="73"/>
      <c r="N130" s="75">
        <f>N129-N126</f>
        <v>0.58020566194000267</v>
      </c>
      <c r="R130" s="78">
        <v>0.78919133826286614</v>
      </c>
      <c r="S130" s="78">
        <v>3.4111078890733899</v>
      </c>
    </row>
    <row r="131" spans="5:19" x14ac:dyDescent="0.35">
      <c r="E131" s="73"/>
      <c r="F131" s="73"/>
      <c r="G131" s="12">
        <v>20.531053009581001</v>
      </c>
      <c r="H131" s="73"/>
      <c r="I131" s="12">
        <v>25.540772894847098</v>
      </c>
      <c r="J131" s="73"/>
      <c r="K131" s="74">
        <f>2^-K130</f>
        <v>1.6286071484683757</v>
      </c>
      <c r="L131" s="12">
        <v>31.148266301604099</v>
      </c>
      <c r="M131" s="73"/>
      <c r="N131" s="77">
        <f>2^-N130</f>
        <v>0.66886842073173802</v>
      </c>
      <c r="R131" s="78">
        <v>0.71342007586313183</v>
      </c>
      <c r="S131" s="78">
        <v>7.3459725236682223</v>
      </c>
    </row>
    <row r="132" spans="5:19" x14ac:dyDescent="0.35">
      <c r="E132" s="73"/>
      <c r="F132" s="73"/>
      <c r="G132" s="12">
        <v>20.421675229611701</v>
      </c>
      <c r="H132" s="12">
        <f>AVERAGE(G130:G132)</f>
        <v>20.452086666622531</v>
      </c>
      <c r="I132" s="12">
        <v>25.708372448668701</v>
      </c>
      <c r="J132" s="12">
        <f>AVERAGE(I130:I132)</f>
        <v>25.605080505451966</v>
      </c>
      <c r="K132" s="75">
        <f>J132-H132</f>
        <v>5.1529938388294347</v>
      </c>
      <c r="L132" s="12">
        <v>30.724851910282499</v>
      </c>
      <c r="M132" s="12">
        <f>AVERAGE(L130:L132)</f>
        <v>30.936559105943299</v>
      </c>
      <c r="N132" s="75">
        <f>M132-H132</f>
        <v>10.484472439320768</v>
      </c>
      <c r="S132" s="73"/>
    </row>
    <row r="133" spans="5:19" x14ac:dyDescent="0.35">
      <c r="E133" s="73" t="s">
        <v>26</v>
      </c>
      <c r="F133" s="73"/>
      <c r="G133" s="12">
        <v>22.114720520508801</v>
      </c>
      <c r="H133" s="73"/>
      <c r="I133" s="12">
        <v>24.091450393852298</v>
      </c>
      <c r="J133" s="73"/>
      <c r="K133" s="73"/>
      <c r="L133" s="12">
        <v>29.532944875857901</v>
      </c>
      <c r="M133" s="73"/>
      <c r="N133" s="73"/>
      <c r="S133" s="73"/>
    </row>
    <row r="134" spans="5:19" x14ac:dyDescent="0.35">
      <c r="E134" s="73"/>
      <c r="F134" s="73"/>
      <c r="G134" s="12">
        <v>21.800017514014598</v>
      </c>
      <c r="H134" s="73"/>
      <c r="I134" s="12">
        <v>24.0858761461749</v>
      </c>
      <c r="J134" s="73"/>
      <c r="K134" s="73"/>
      <c r="L134" s="12">
        <v>30.174183493725</v>
      </c>
      <c r="M134" s="73"/>
      <c r="N134" s="73"/>
      <c r="S134" s="73"/>
    </row>
    <row r="135" spans="5:19" x14ac:dyDescent="0.35">
      <c r="E135" s="73"/>
      <c r="F135" s="73"/>
      <c r="G135" s="12">
        <v>22.833024799773298</v>
      </c>
      <c r="H135" s="12">
        <f>AVERAGE(G133:G134)</f>
        <v>21.957369017261698</v>
      </c>
      <c r="I135" s="12">
        <v>23.98166172082</v>
      </c>
      <c r="J135" s="12">
        <f>AVERAGE(I133:I135)</f>
        <v>24.052996086949065</v>
      </c>
      <c r="K135" s="75">
        <f>J135-H135</f>
        <v>2.0956270696873673</v>
      </c>
      <c r="L135" s="12">
        <v>30.008081748684202</v>
      </c>
      <c r="M135" s="12">
        <f>AVERAGE(L133:L135)</f>
        <v>29.90507003942237</v>
      </c>
      <c r="N135" s="75">
        <f>M135-H135</f>
        <v>7.9477010221606719</v>
      </c>
      <c r="S135" s="73"/>
    </row>
    <row r="136" spans="5:19" x14ac:dyDescent="0.35">
      <c r="F136" s="73"/>
      <c r="G136" s="73"/>
      <c r="H136" s="73"/>
      <c r="I136" s="73"/>
      <c r="J136" s="73"/>
      <c r="K136" s="75">
        <f>K135-K132</f>
        <v>-3.0573667691420674</v>
      </c>
      <c r="L136" s="73"/>
      <c r="M136" s="73"/>
      <c r="N136" s="75">
        <f>N135-N132</f>
        <v>-2.5367714171600966</v>
      </c>
      <c r="S136" s="73"/>
    </row>
    <row r="137" spans="5:19" x14ac:dyDescent="0.35">
      <c r="F137" s="73"/>
      <c r="G137" s="73"/>
      <c r="H137" s="73"/>
      <c r="I137" s="73"/>
      <c r="J137" s="73"/>
      <c r="K137" s="74">
        <f>2^-K136</f>
        <v>8.3245181637934813</v>
      </c>
      <c r="L137" s="73"/>
      <c r="M137" s="73"/>
      <c r="N137" s="77">
        <f>2^-N136</f>
        <v>5.8028893397085133</v>
      </c>
      <c r="S137" s="73"/>
    </row>
    <row r="138" spans="5:19" x14ac:dyDescent="0.35">
      <c r="F138" s="73"/>
      <c r="G138" s="73"/>
      <c r="H138" s="73"/>
      <c r="I138" s="73"/>
      <c r="J138" s="73"/>
      <c r="K138" s="73"/>
      <c r="L138" s="73"/>
      <c r="M138" s="73"/>
      <c r="N138" s="73"/>
      <c r="Q138" s="73"/>
      <c r="R138" s="73"/>
      <c r="S138" s="73"/>
    </row>
    <row r="142" spans="5:19" x14ac:dyDescent="0.35">
      <c r="E142" s="73"/>
      <c r="G142" s="73" t="s">
        <v>39</v>
      </c>
      <c r="H142" s="73"/>
      <c r="I142" s="73" t="s">
        <v>40</v>
      </c>
      <c r="J142" s="73"/>
      <c r="K142" s="73"/>
      <c r="L142" s="73" t="s">
        <v>41</v>
      </c>
      <c r="M142" s="73"/>
      <c r="N142" s="73"/>
    </row>
    <row r="143" spans="5:19" x14ac:dyDescent="0.35">
      <c r="E143" s="73" t="s">
        <v>42</v>
      </c>
      <c r="G143" s="12">
        <v>22.302938032541501</v>
      </c>
      <c r="H143" s="73"/>
      <c r="I143" s="12">
        <v>27.2397853629408</v>
      </c>
      <c r="J143" s="73"/>
      <c r="K143" s="73"/>
      <c r="L143" s="12">
        <v>32.3666075577651</v>
      </c>
      <c r="M143" s="12"/>
      <c r="N143" s="73"/>
    </row>
    <row r="144" spans="5:19" x14ac:dyDescent="0.35">
      <c r="E144" s="73"/>
      <c r="G144" s="12">
        <v>22.211678351559101</v>
      </c>
      <c r="H144" s="73"/>
      <c r="I144" s="12">
        <v>26.9194039553816</v>
      </c>
      <c r="J144" s="73"/>
      <c r="K144" s="73"/>
      <c r="L144" s="12">
        <v>32.008895353308297</v>
      </c>
      <c r="M144" s="73"/>
      <c r="N144" s="73"/>
    </row>
    <row r="145" spans="5:14" x14ac:dyDescent="0.35">
      <c r="E145" s="73"/>
      <c r="G145" s="12">
        <v>22.1318910195859</v>
      </c>
      <c r="H145" s="12">
        <f>AVERAGE(G143:G145)</f>
        <v>22.215502467895504</v>
      </c>
      <c r="I145" s="12">
        <v>26.9483930996095</v>
      </c>
      <c r="J145" s="12">
        <f>AVERAGE(I143:I145)</f>
        <v>27.035860805977304</v>
      </c>
      <c r="K145" s="76">
        <f>J145-H145</f>
        <v>4.8203583380817996</v>
      </c>
      <c r="L145" s="12">
        <v>31.7736635426579</v>
      </c>
      <c r="M145" s="12">
        <f>AVERAGE(L143:L145)</f>
        <v>32.049722151243763</v>
      </c>
      <c r="N145" s="76">
        <f>M145-H145</f>
        <v>9.8342196833482589</v>
      </c>
    </row>
    <row r="146" spans="5:14" x14ac:dyDescent="0.35">
      <c r="E146" s="73" t="s">
        <v>43</v>
      </c>
      <c r="G146" s="12">
        <v>21.3774720716732</v>
      </c>
      <c r="H146" s="73"/>
      <c r="I146" s="12">
        <v>23.716300897298701</v>
      </c>
      <c r="J146" s="73"/>
      <c r="K146" s="73"/>
      <c r="L146" s="12">
        <v>31.413567741707102</v>
      </c>
      <c r="M146" s="73"/>
      <c r="N146" s="73"/>
    </row>
    <row r="147" spans="5:14" x14ac:dyDescent="0.35">
      <c r="E147" s="73"/>
      <c r="G147" s="12">
        <v>21.348662734118498</v>
      </c>
      <c r="H147" s="73"/>
      <c r="I147" s="12">
        <v>23.540375761400401</v>
      </c>
      <c r="J147" s="73"/>
      <c r="K147" s="73"/>
      <c r="L147" s="12">
        <v>31.664112376739499</v>
      </c>
      <c r="M147" s="73"/>
      <c r="N147" s="73"/>
    </row>
    <row r="148" spans="5:14" x14ac:dyDescent="0.35">
      <c r="E148" s="73"/>
      <c r="G148" s="12">
        <v>25.6818747439549</v>
      </c>
      <c r="H148" s="12">
        <f>AVERAGE(G146:G147)</f>
        <v>21.363067402895851</v>
      </c>
      <c r="I148" s="12">
        <v>24.092195158208</v>
      </c>
      <c r="J148" s="12">
        <f>AVERAGE(I146:I148)</f>
        <v>23.782957272302369</v>
      </c>
      <c r="K148" s="75">
        <f>J148-H148</f>
        <v>2.4198898694065178</v>
      </c>
      <c r="L148" s="12">
        <v>30.7254049643992</v>
      </c>
      <c r="M148" s="12">
        <f>AVERAGE(L146:L147)</f>
        <v>31.5388400592233</v>
      </c>
      <c r="N148" s="76">
        <f>M148-H148</f>
        <v>10.17577265632745</v>
      </c>
    </row>
    <row r="149" spans="5:14" x14ac:dyDescent="0.35">
      <c r="E149" s="73" t="s">
        <v>44</v>
      </c>
      <c r="G149" s="12">
        <v>20.974964699422699</v>
      </c>
      <c r="H149" s="73"/>
      <c r="I149" s="12">
        <v>26.1007455033482</v>
      </c>
      <c r="J149" s="73"/>
      <c r="K149" s="75">
        <f>2^-(K148-K145)</f>
        <v>5.2797457918982369</v>
      </c>
      <c r="L149" s="12">
        <v>31.1602264492786</v>
      </c>
      <c r="M149" s="73"/>
      <c r="N149" s="78">
        <f>2^-(N148-N145)</f>
        <v>0.78919133826286614</v>
      </c>
    </row>
    <row r="150" spans="5:14" x14ac:dyDescent="0.35">
      <c r="E150" s="73"/>
      <c r="G150" s="12">
        <v>21.0324005500804</v>
      </c>
      <c r="H150" s="73"/>
      <c r="I150" s="12">
        <v>26.219854697281299</v>
      </c>
      <c r="J150" s="73"/>
      <c r="K150" s="73"/>
      <c r="L150" s="12">
        <v>30.581088934607202</v>
      </c>
      <c r="M150" s="73"/>
      <c r="N150" s="73"/>
    </row>
    <row r="151" spans="5:14" x14ac:dyDescent="0.35">
      <c r="E151" s="73"/>
      <c r="G151" s="12">
        <v>21.065928896127598</v>
      </c>
      <c r="H151" s="12">
        <f>AVERAGE(G149:G151)</f>
        <v>21.024431381876898</v>
      </c>
      <c r="I151" s="12">
        <v>26.043323785691801</v>
      </c>
      <c r="J151" s="12">
        <f>AVERAGE(I149:I151)</f>
        <v>26.121307995440432</v>
      </c>
      <c r="K151" s="75">
        <f>J151-H151</f>
        <v>5.0968766135635342</v>
      </c>
      <c r="L151" s="12">
        <v>30.379260934345702</v>
      </c>
      <c r="M151" s="12">
        <f>AVERAGE(L149:L151)</f>
        <v>30.706858772743839</v>
      </c>
      <c r="N151" s="76">
        <f>M151-H151</f>
        <v>9.6824273908669412</v>
      </c>
    </row>
    <row r="152" spans="5:14" x14ac:dyDescent="0.35">
      <c r="E152" s="73" t="s">
        <v>45</v>
      </c>
      <c r="G152" s="12">
        <v>23.456181015190701</v>
      </c>
      <c r="H152" s="73"/>
      <c r="I152" s="12">
        <v>24.296874867685901</v>
      </c>
      <c r="J152" s="73"/>
      <c r="K152" s="73"/>
      <c r="L152" s="12">
        <v>33.465227636076897</v>
      </c>
      <c r="M152" s="73"/>
      <c r="N152" s="73"/>
    </row>
    <row r="153" spans="5:14" x14ac:dyDescent="0.35">
      <c r="E153" s="73"/>
      <c r="G153" s="12">
        <v>23.273501096180699</v>
      </c>
      <c r="H153" s="73"/>
      <c r="I153" s="12">
        <v>24.304594278032098</v>
      </c>
      <c r="J153" s="73"/>
      <c r="K153" s="73"/>
      <c r="L153" s="12">
        <v>33.082380730980503</v>
      </c>
      <c r="M153" s="73"/>
      <c r="N153" s="73"/>
    </row>
    <row r="154" spans="5:14" x14ac:dyDescent="0.35">
      <c r="E154" s="73"/>
      <c r="G154" s="12">
        <v>23.123293090039201</v>
      </c>
      <c r="H154" s="12">
        <f>AVERAGE(G152:G154)</f>
        <v>23.284325067136866</v>
      </c>
      <c r="I154" s="12">
        <v>24.101312909537999</v>
      </c>
      <c r="J154" s="12">
        <f>AVERAGE(I152:I154)</f>
        <v>24.234260685085331</v>
      </c>
      <c r="K154" s="74">
        <f>J154-H154</f>
        <v>0.9499356179484657</v>
      </c>
      <c r="L154" s="12">
        <v>33.814177848824897</v>
      </c>
      <c r="M154" s="12">
        <f>AVERAGE(L152:L154)</f>
        <v>33.453928738627432</v>
      </c>
      <c r="N154" s="76">
        <f>M154-H154</f>
        <v>10.169603671490567</v>
      </c>
    </row>
    <row r="155" spans="5:14" x14ac:dyDescent="0.35">
      <c r="E155" s="73" t="s">
        <v>46</v>
      </c>
      <c r="G155" s="12">
        <v>21.324377682376898</v>
      </c>
      <c r="H155" s="73"/>
      <c r="I155" s="12">
        <v>26.364562280556701</v>
      </c>
      <c r="J155" s="73"/>
      <c r="K155" s="75">
        <f>2^-(K154-K151)</f>
        <v>17.715508795243935</v>
      </c>
      <c r="L155" s="12">
        <v>31.403855946136499</v>
      </c>
      <c r="M155" s="73"/>
      <c r="N155" s="78">
        <f>2^-(N154-N151)</f>
        <v>0.71342007586313183</v>
      </c>
    </row>
    <row r="156" spans="5:14" x14ac:dyDescent="0.35">
      <c r="E156" s="73"/>
      <c r="G156" s="12">
        <v>21.4729134923695</v>
      </c>
      <c r="H156" s="73"/>
      <c r="I156" s="12">
        <v>26.893628462013002</v>
      </c>
      <c r="J156" s="73"/>
      <c r="K156" s="73"/>
      <c r="L156" s="12">
        <v>30.471920692483199</v>
      </c>
      <c r="M156" s="73"/>
      <c r="N156" s="73"/>
    </row>
    <row r="157" spans="5:14" x14ac:dyDescent="0.35">
      <c r="E157" s="73"/>
      <c r="G157" s="12">
        <v>21.028653851349802</v>
      </c>
      <c r="H157" s="12">
        <f>AVERAGE(G155:G157)</f>
        <v>21.275315008698733</v>
      </c>
      <c r="I157" s="12">
        <v>26.317467745880201</v>
      </c>
      <c r="J157" s="12">
        <f>AVERAGE(I155:I157)</f>
        <v>26.525219496149969</v>
      </c>
      <c r="K157" s="75">
        <f>J157-H157</f>
        <v>5.2499044874512357</v>
      </c>
      <c r="L157" s="12">
        <v>31.406966412528401</v>
      </c>
      <c r="M157" s="12">
        <f>AVERAGE(L155,L157)</f>
        <v>31.40541117933245</v>
      </c>
      <c r="N157" s="76">
        <f>M157-H157</f>
        <v>10.130096170633717</v>
      </c>
    </row>
    <row r="158" spans="5:14" x14ac:dyDescent="0.35">
      <c r="E158" s="73" t="s">
        <v>47</v>
      </c>
      <c r="G158" s="12">
        <v>21.860306806193599</v>
      </c>
      <c r="H158" s="73"/>
      <c r="I158" s="12">
        <v>23.764514133096501</v>
      </c>
      <c r="J158" s="73"/>
      <c r="K158" s="73"/>
      <c r="L158" s="12">
        <v>30.242383732069499</v>
      </c>
      <c r="M158" s="73"/>
      <c r="N158" s="73"/>
    </row>
    <row r="159" spans="5:14" x14ac:dyDescent="0.35">
      <c r="E159" s="73"/>
      <c r="G159" s="12">
        <v>21.846399126164499</v>
      </c>
      <c r="H159" s="73"/>
      <c r="I159" s="12">
        <v>23.860268593738201</v>
      </c>
      <c r="J159" s="73"/>
      <c r="K159" s="73"/>
      <c r="L159" s="12">
        <v>33.5996141557602</v>
      </c>
      <c r="M159" s="73"/>
      <c r="N159" s="73"/>
    </row>
    <row r="160" spans="5:14" x14ac:dyDescent="0.35">
      <c r="E160" s="73"/>
      <c r="G160" s="12">
        <v>21.425902465763201</v>
      </c>
      <c r="H160" s="12">
        <f>AVERAGE(G158:G160)</f>
        <v>21.710869466040435</v>
      </c>
      <c r="I160" s="12">
        <v>23.699717115720301</v>
      </c>
      <c r="J160" s="12">
        <f>AVERAGE(I158:I160)</f>
        <v>23.774833280851666</v>
      </c>
      <c r="K160" s="75">
        <f>J160-H160</f>
        <v>2.0639638148112311</v>
      </c>
      <c r="L160" s="12">
        <v>29.8990667686558</v>
      </c>
      <c r="M160" s="12">
        <f>AVERAGE(L158,L160)</f>
        <v>30.070725250362649</v>
      </c>
      <c r="N160" s="76">
        <f>M160-H160</f>
        <v>8.3598557843222139</v>
      </c>
    </row>
    <row r="161" spans="5:14" x14ac:dyDescent="0.35">
      <c r="E161" s="73" t="s">
        <v>48</v>
      </c>
      <c r="G161" s="12">
        <v>20.581890604785599</v>
      </c>
      <c r="H161" s="73"/>
      <c r="I161" s="12">
        <v>26.102868905012102</v>
      </c>
      <c r="J161" s="73"/>
      <c r="K161" s="75">
        <f>2^-(K160-K157)</f>
        <v>9.100467580467031</v>
      </c>
      <c r="L161" s="12">
        <v>31.218072367068601</v>
      </c>
      <c r="M161" s="73"/>
      <c r="N161" s="78">
        <f>2^-(N160-N157)</f>
        <v>3.411107889073389</v>
      </c>
    </row>
    <row r="162" spans="5:14" x14ac:dyDescent="0.35">
      <c r="E162" s="73"/>
      <c r="G162" s="12">
        <v>20.698133880217899</v>
      </c>
      <c r="H162" s="73"/>
      <c r="I162" s="12">
        <v>26.007483440698401</v>
      </c>
      <c r="J162" s="73"/>
      <c r="K162" s="73"/>
      <c r="L162" s="12">
        <v>31.807104540766598</v>
      </c>
      <c r="M162" s="73"/>
      <c r="N162" s="73"/>
    </row>
    <row r="163" spans="5:14" x14ac:dyDescent="0.35">
      <c r="E163" s="73"/>
      <c r="G163" s="12">
        <v>20.614531147433201</v>
      </c>
      <c r="H163" s="12">
        <f>AVERAGE(G161:G163)</f>
        <v>20.631518544145564</v>
      </c>
      <c r="I163" s="12">
        <v>26.033921736166501</v>
      </c>
      <c r="J163" s="12">
        <f>AVERAGE(I161:I163)</f>
        <v>26.048091360625666</v>
      </c>
      <c r="K163" s="75">
        <f>J163-H163</f>
        <v>5.4165728164801017</v>
      </c>
      <c r="L163" s="12">
        <v>31.5111876973195</v>
      </c>
      <c r="M163" s="12">
        <f>AVERAGE(L161:L163)</f>
        <v>31.512121535051566</v>
      </c>
      <c r="N163" s="76">
        <f>M163-H163</f>
        <v>10.880602990906002</v>
      </c>
    </row>
    <row r="164" spans="5:14" x14ac:dyDescent="0.35">
      <c r="E164" s="73" t="s">
        <v>49</v>
      </c>
      <c r="G164" s="12">
        <v>21.485604550210901</v>
      </c>
      <c r="H164" s="73"/>
      <c r="I164" s="12">
        <v>23.458199155568199</v>
      </c>
      <c r="J164" s="73"/>
      <c r="K164" s="75"/>
      <c r="L164" s="12">
        <v>29.6745400240459</v>
      </c>
      <c r="M164" s="73"/>
      <c r="N164" s="73"/>
    </row>
    <row r="165" spans="5:14" x14ac:dyDescent="0.35">
      <c r="E165" s="73"/>
      <c r="G165" s="12">
        <v>21.706588981094001</v>
      </c>
      <c r="H165" s="73"/>
      <c r="I165" s="12">
        <v>23.772828395096301</v>
      </c>
      <c r="J165" s="73"/>
      <c r="K165" s="73"/>
      <c r="L165" s="12">
        <v>30.1725103758586</v>
      </c>
      <c r="M165" s="73"/>
      <c r="N165" s="73"/>
    </row>
    <row r="166" spans="5:14" x14ac:dyDescent="0.35">
      <c r="E166" s="73"/>
      <c r="G166" s="12">
        <v>22.346194070572</v>
      </c>
      <c r="H166" s="12">
        <f>AVERAGE(G164:G166)</f>
        <v>21.846129200625636</v>
      </c>
      <c r="I166" s="12">
        <v>23.7987060072745</v>
      </c>
      <c r="J166" s="12">
        <f>AVERAGE(I164:I166)</f>
        <v>23.676577852646332</v>
      </c>
      <c r="K166" s="75">
        <f>J166-H166</f>
        <v>1.8304486520206957</v>
      </c>
      <c r="L166" s="12">
        <v>29.702285674900601</v>
      </c>
      <c r="M166" s="12">
        <f>AVERAGE(L164:L166)</f>
        <v>29.849778691601699</v>
      </c>
      <c r="N166" s="76">
        <f>M166-H166</f>
        <v>8.0036494909760627</v>
      </c>
    </row>
    <row r="167" spans="5:14" x14ac:dyDescent="0.35">
      <c r="E167" s="73"/>
      <c r="G167" s="12"/>
      <c r="H167" s="73"/>
      <c r="I167" s="12"/>
      <c r="J167" s="73"/>
      <c r="K167" s="75">
        <f>2^-(K166-K163)</f>
        <v>12.009666338503798</v>
      </c>
      <c r="N167" s="78">
        <f>2^-(N166-N163)</f>
        <v>7.3459725236682223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18C58-238C-4FB0-9CA6-6C7613D46DDB}">
  <dimension ref="A1:Q96"/>
  <sheetViews>
    <sheetView zoomScale="56" zoomScaleNormal="56" workbookViewId="0">
      <selection activeCell="AA88" sqref="AA88"/>
    </sheetView>
  </sheetViews>
  <sheetFormatPr defaultRowHeight="15.5" x14ac:dyDescent="0.35"/>
  <cols>
    <col min="1" max="2" width="8.7265625" style="1"/>
    <col min="3" max="3" width="15.54296875" style="1" customWidth="1"/>
    <col min="4" max="5" width="8.90625" style="1" bestFit="1" customWidth="1"/>
    <col min="6" max="6" width="20.81640625" style="1" bestFit="1" customWidth="1"/>
    <col min="7" max="8" width="8.90625" style="1" bestFit="1" customWidth="1"/>
    <col min="9" max="9" width="20.81640625" style="1" bestFit="1" customWidth="1"/>
    <col min="10" max="11" width="8.90625" style="1" bestFit="1" customWidth="1"/>
    <col min="12" max="12" width="20.81640625" style="1" bestFit="1" customWidth="1"/>
    <col min="13" max="13" width="22.36328125" style="1" bestFit="1" customWidth="1"/>
    <col min="14" max="17" width="8.81640625" style="1" bestFit="1" customWidth="1"/>
    <col min="18" max="16384" width="8.7265625" style="1"/>
  </cols>
  <sheetData>
    <row r="1" spans="1:16" x14ac:dyDescent="0.35">
      <c r="D1" s="1" t="s">
        <v>63</v>
      </c>
      <c r="G1" s="1" t="s">
        <v>1</v>
      </c>
      <c r="J1" s="1" t="s">
        <v>50</v>
      </c>
    </row>
    <row r="2" spans="1:16" x14ac:dyDescent="0.35">
      <c r="A2" s="1" t="s">
        <v>75</v>
      </c>
      <c r="C2" s="1" t="s">
        <v>73</v>
      </c>
      <c r="D2" s="10">
        <v>29.8191170276538</v>
      </c>
      <c r="G2" s="10">
        <v>31.179396739698699</v>
      </c>
      <c r="J2" s="10">
        <v>16.846904818891598</v>
      </c>
    </row>
    <row r="3" spans="1:16" x14ac:dyDescent="0.35">
      <c r="A3" s="1" t="s">
        <v>139</v>
      </c>
      <c r="D3" s="10">
        <v>29.501654866589998</v>
      </c>
      <c r="E3" s="3">
        <f>AVERAGE(D2:D3)</f>
        <v>29.660385947121899</v>
      </c>
      <c r="F3" s="21">
        <f>2^-(E3-E5)</f>
        <v>0.67733615526870161</v>
      </c>
      <c r="G3" s="10">
        <v>31.1222984222644</v>
      </c>
      <c r="H3" s="3">
        <f>AVERAGE(G2:G3)</f>
        <v>31.150847580981548</v>
      </c>
      <c r="I3" s="21">
        <f>2^-(H3-H5)</f>
        <v>0.50648990497402757</v>
      </c>
      <c r="J3" s="10">
        <v>16.851621248758399</v>
      </c>
      <c r="K3" s="3">
        <f>AVERAGE(J2:J3)</f>
        <v>16.849263033824997</v>
      </c>
      <c r="L3" s="21">
        <f>2^-(K3-K5)</f>
        <v>0.78201549948803961</v>
      </c>
    </row>
    <row r="4" spans="1:16" x14ac:dyDescent="0.35">
      <c r="C4" s="1" t="s">
        <v>74</v>
      </c>
      <c r="D4" s="10">
        <v>29.1896950767714</v>
      </c>
      <c r="G4" s="10">
        <v>30.311209611483399</v>
      </c>
      <c r="J4" s="10">
        <v>16.487211605889598</v>
      </c>
    </row>
    <row r="5" spans="1:16" x14ac:dyDescent="0.35">
      <c r="D5" s="10">
        <v>29.006964641461899</v>
      </c>
      <c r="E5" s="3">
        <f>AVERAGE(D4:D5)</f>
        <v>29.098329859116649</v>
      </c>
      <c r="G5" s="10">
        <v>30.027696389620399</v>
      </c>
      <c r="H5" s="3">
        <f>AVERAGE(G4:G5)</f>
        <v>30.169453000551897</v>
      </c>
      <c r="J5" s="10">
        <v>16.501852675830801</v>
      </c>
      <c r="K5" s="3">
        <f>AVERAGE(J4:J5)</f>
        <v>16.494532140860201</v>
      </c>
    </row>
    <row r="7" spans="1:16" x14ac:dyDescent="0.35">
      <c r="D7" s="1" t="s">
        <v>63</v>
      </c>
      <c r="G7" s="1" t="s">
        <v>1</v>
      </c>
      <c r="J7" s="1" t="s">
        <v>50</v>
      </c>
    </row>
    <row r="8" spans="1:16" x14ac:dyDescent="0.35">
      <c r="C8" s="1" t="s">
        <v>73</v>
      </c>
      <c r="D8" s="5">
        <v>29.120300785549802</v>
      </c>
      <c r="G8" s="5">
        <v>31.958712005711799</v>
      </c>
      <c r="J8" s="4">
        <v>17.95</v>
      </c>
      <c r="K8" s="25"/>
      <c r="L8" s="25"/>
      <c r="M8" s="25"/>
    </row>
    <row r="9" spans="1:16" x14ac:dyDescent="0.35">
      <c r="D9" s="5">
        <v>29.010617035598202</v>
      </c>
      <c r="E9" s="3">
        <f>AVERAGE(D8:D9)</f>
        <v>29.065458910574002</v>
      </c>
      <c r="F9" s="21">
        <f>2^-(E9-E11)</f>
        <v>1.4403284821364062</v>
      </c>
      <c r="G9" s="5">
        <v>30.898528811957998</v>
      </c>
      <c r="H9" s="3">
        <f>AVERAGE(G8:G9)</f>
        <v>31.428620408834899</v>
      </c>
      <c r="I9" s="21">
        <f>2^-(H9-H11)</f>
        <v>0.51404689715663376</v>
      </c>
      <c r="J9" s="4">
        <v>17.489999999999998</v>
      </c>
      <c r="K9" s="3">
        <f>AVERAGE(J8:J9)</f>
        <v>17.72</v>
      </c>
      <c r="L9" s="21">
        <f>2^-(K9-K11)</f>
        <v>0.45062523130541554</v>
      </c>
      <c r="M9" s="25"/>
    </row>
    <row r="10" spans="1:16" x14ac:dyDescent="0.35">
      <c r="C10" s="1" t="s">
        <v>74</v>
      </c>
      <c r="D10" s="5">
        <v>29.4931139122791</v>
      </c>
      <c r="G10" s="5">
        <v>30.503180370536999</v>
      </c>
      <c r="J10" s="4">
        <v>16.28</v>
      </c>
      <c r="M10" s="25"/>
    </row>
    <row r="11" spans="1:16" x14ac:dyDescent="0.35">
      <c r="D11" s="5">
        <v>29.690599650962699</v>
      </c>
      <c r="E11" s="3">
        <f>AVERAGE(D10:D11)</f>
        <v>29.591856781620898</v>
      </c>
      <c r="G11" s="5">
        <v>30.434004226036599</v>
      </c>
      <c r="H11" s="3">
        <f>AVERAGE(G10:G11)</f>
        <v>30.468592298286801</v>
      </c>
      <c r="J11" s="4">
        <v>16.86</v>
      </c>
      <c r="K11" s="3">
        <f>AVERAGE(J10:J11)</f>
        <v>16.57</v>
      </c>
      <c r="M11" s="25"/>
      <c r="O11" s="1">
        <v>0.67733615526870161</v>
      </c>
      <c r="P11" s="1">
        <v>0.78201549948803961</v>
      </c>
    </row>
    <row r="12" spans="1:16" x14ac:dyDescent="0.35">
      <c r="J12" s="24"/>
      <c r="K12" s="25"/>
      <c r="L12" s="25"/>
      <c r="M12" s="25"/>
      <c r="O12" s="1">
        <v>1.4403284821364062</v>
      </c>
      <c r="P12" s="1">
        <v>0.45062523130541554</v>
      </c>
    </row>
    <row r="13" spans="1:16" x14ac:dyDescent="0.35">
      <c r="D13" s="1" t="s">
        <v>63</v>
      </c>
      <c r="G13" s="1" t="s">
        <v>1</v>
      </c>
      <c r="J13" s="1" t="s">
        <v>50</v>
      </c>
      <c r="K13" s="26"/>
      <c r="L13" s="27"/>
      <c r="M13" s="25"/>
      <c r="O13" s="1">
        <v>9.7918066268761917E-3</v>
      </c>
      <c r="P13" s="1">
        <v>1.2443467438020896</v>
      </c>
    </row>
    <row r="14" spans="1:16" x14ac:dyDescent="0.35">
      <c r="C14" s="4" t="s">
        <v>65</v>
      </c>
      <c r="D14" s="5">
        <v>37.765434168770398</v>
      </c>
      <c r="E14" s="4"/>
      <c r="F14" s="4"/>
      <c r="G14" s="28">
        <v>31.1396704380359</v>
      </c>
      <c r="H14" s="4"/>
      <c r="I14" s="4"/>
      <c r="J14" s="24">
        <v>13.932194135171001</v>
      </c>
      <c r="K14" s="25"/>
      <c r="L14" s="25"/>
      <c r="M14" s="25"/>
    </row>
    <row r="15" spans="1:16" x14ac:dyDescent="0.35">
      <c r="C15" s="4"/>
      <c r="D15" s="5"/>
      <c r="E15" s="4"/>
      <c r="F15" s="4"/>
      <c r="G15" s="5">
        <v>32.806030887102899</v>
      </c>
      <c r="H15" s="4"/>
      <c r="I15" s="4"/>
      <c r="J15" s="24">
        <v>13.883542444841</v>
      </c>
      <c r="K15" s="25"/>
      <c r="L15" s="25"/>
      <c r="M15" s="25"/>
    </row>
    <row r="16" spans="1:16" x14ac:dyDescent="0.35">
      <c r="A16" s="1">
        <v>0.50648990497402757</v>
      </c>
      <c r="C16" s="4"/>
      <c r="D16" s="5">
        <v>38.228933084704202</v>
      </c>
      <c r="E16" s="4">
        <f>AVERAGE(D14,D16)</f>
        <v>37.997183626737296</v>
      </c>
      <c r="F16" s="4">
        <f>E16-E19</f>
        <v>6.6742092173587935</v>
      </c>
      <c r="G16" s="5">
        <v>32.365781115107197</v>
      </c>
      <c r="H16" s="4">
        <f>AVERAGE(G15:G16)</f>
        <v>32.585906001105045</v>
      </c>
      <c r="I16" s="4">
        <f>H16-H19</f>
        <v>-0.28688308175359367</v>
      </c>
      <c r="J16" s="24">
        <v>14.0207512309496</v>
      </c>
      <c r="K16" s="26">
        <f>AVERAGE(J14:J16)</f>
        <v>13.9454959369872</v>
      </c>
      <c r="L16" s="31">
        <f>2^-(K16-K19)</f>
        <v>1.2443467438020896</v>
      </c>
      <c r="M16" s="25"/>
    </row>
    <row r="17" spans="1:17" x14ac:dyDescent="0.35">
      <c r="A17" s="1">
        <v>0.51404689715663376</v>
      </c>
      <c r="C17" s="29" t="s">
        <v>66</v>
      </c>
      <c r="D17" s="5">
        <v>31.201903568418501</v>
      </c>
      <c r="E17" s="4"/>
      <c r="F17" s="4">
        <f>2^-F16</f>
        <v>9.7918066268761917E-3</v>
      </c>
      <c r="G17" s="5">
        <v>32.528812356575898</v>
      </c>
      <c r="H17" s="4"/>
      <c r="I17" s="4">
        <f>2^-I16</f>
        <v>1.2200016354387737</v>
      </c>
      <c r="J17" s="24">
        <v>14.3398874747188</v>
      </c>
      <c r="K17" s="25"/>
      <c r="L17" s="25"/>
      <c r="M17" s="25"/>
    </row>
    <row r="18" spans="1:17" x14ac:dyDescent="0.35">
      <c r="A18" s="1">
        <v>1.2200016354387737</v>
      </c>
      <c r="C18" s="4"/>
      <c r="D18" s="5">
        <v>31.5800394299836</v>
      </c>
      <c r="E18" s="4"/>
      <c r="F18" s="4"/>
      <c r="G18" s="5">
        <v>32.716827581058801</v>
      </c>
      <c r="H18" s="4"/>
      <c r="I18" s="4"/>
      <c r="J18" s="24">
        <v>14.391792609408499</v>
      </c>
      <c r="K18" s="25"/>
      <c r="L18" s="25"/>
      <c r="M18" s="25"/>
    </row>
    <row r="19" spans="1:17" x14ac:dyDescent="0.35">
      <c r="C19" s="4"/>
      <c r="D19" s="5">
        <v>31.1869802297334</v>
      </c>
      <c r="E19" s="4">
        <f>AVERAGE(D17:D19)</f>
        <v>31.322974409378503</v>
      </c>
      <c r="F19" s="4"/>
      <c r="G19" s="5">
        <v>33.372727310941201</v>
      </c>
      <c r="H19" s="4">
        <f>AVERAGE(G17:G19)</f>
        <v>32.872789082858638</v>
      </c>
      <c r="I19" s="4"/>
      <c r="J19" s="24">
        <v>14.050973395119</v>
      </c>
      <c r="K19" s="26">
        <v>14.2608844930821</v>
      </c>
      <c r="L19" s="27"/>
      <c r="M19" s="25"/>
    </row>
    <row r="20" spans="1:17" x14ac:dyDescent="0.35">
      <c r="C20" s="29" t="s">
        <v>67</v>
      </c>
      <c r="D20" s="5">
        <v>31.8535143532145</v>
      </c>
      <c r="E20" s="4"/>
      <c r="F20" s="4"/>
      <c r="G20" s="5">
        <v>33.121814924442603</v>
      </c>
      <c r="H20" s="4"/>
      <c r="I20" s="4"/>
      <c r="J20" s="24">
        <v>13.9985971756719</v>
      </c>
      <c r="K20" s="25"/>
      <c r="L20" s="25"/>
      <c r="M20" s="25"/>
    </row>
    <row r="21" spans="1:17" x14ac:dyDescent="0.35">
      <c r="D21" s="5">
        <v>32.033717961700802</v>
      </c>
      <c r="E21" s="4"/>
      <c r="F21" s="4"/>
      <c r="G21" s="5">
        <v>32.962013020524303</v>
      </c>
      <c r="H21" s="4"/>
      <c r="I21" s="4"/>
      <c r="J21" s="24">
        <v>13.999726489077799</v>
      </c>
      <c r="K21" s="25"/>
      <c r="L21" s="25"/>
      <c r="M21" s="25"/>
    </row>
    <row r="22" spans="1:17" x14ac:dyDescent="0.35">
      <c r="D22" s="5">
        <v>31.779655428472701</v>
      </c>
      <c r="E22" s="4">
        <f>AVERAGE(D20:D22)</f>
        <v>31.888962581129334</v>
      </c>
      <c r="F22" s="4"/>
      <c r="G22" s="5">
        <v>32.207487127032401</v>
      </c>
      <c r="H22" s="4">
        <f>AVERAGE(G20:G22)</f>
        <v>32.763771690666438</v>
      </c>
      <c r="I22" s="4"/>
      <c r="J22" s="24">
        <v>13.9335755540523</v>
      </c>
      <c r="K22" s="26">
        <v>13.977299739600667</v>
      </c>
      <c r="L22" s="27"/>
      <c r="M22" s="25"/>
    </row>
    <row r="24" spans="1:17" s="30" customFormat="1" x14ac:dyDescent="0.35"/>
    <row r="26" spans="1:17" x14ac:dyDescent="0.35">
      <c r="A26" s="102"/>
      <c r="B26" s="102"/>
      <c r="C26" s="102"/>
      <c r="D26" s="102" t="s">
        <v>63</v>
      </c>
      <c r="E26" s="102"/>
      <c r="F26" s="102"/>
      <c r="G26" s="102" t="s">
        <v>1</v>
      </c>
      <c r="H26" s="102"/>
      <c r="I26" s="102"/>
      <c r="J26" s="102"/>
      <c r="K26" s="102" t="s">
        <v>50</v>
      </c>
      <c r="L26" s="102"/>
      <c r="M26" s="102"/>
    </row>
    <row r="27" spans="1:17" x14ac:dyDescent="0.35">
      <c r="A27" s="102" t="s">
        <v>76</v>
      </c>
      <c r="B27" s="102"/>
      <c r="C27" s="72" t="s">
        <v>51</v>
      </c>
      <c r="D27" s="101">
        <v>28.967803497822</v>
      </c>
      <c r="E27" s="72"/>
      <c r="F27" s="72"/>
      <c r="G27" s="101">
        <v>31.293095604775299</v>
      </c>
      <c r="H27" s="72"/>
      <c r="I27" s="72"/>
      <c r="J27" s="72"/>
      <c r="K27" s="101">
        <v>15.840794336907701</v>
      </c>
      <c r="L27" s="72"/>
      <c r="M27" s="72"/>
    </row>
    <row r="28" spans="1:17" x14ac:dyDescent="0.35">
      <c r="A28" s="102"/>
      <c r="B28" s="102"/>
      <c r="C28" s="72"/>
      <c r="D28" s="101">
        <v>28.8288226678863</v>
      </c>
      <c r="E28" s="72">
        <f>AVERAGE(D27:D28)</f>
        <v>28.898313082854152</v>
      </c>
      <c r="F28" s="72">
        <f>E28-E30</f>
        <v>-0.44838828281624643</v>
      </c>
      <c r="G28" s="101">
        <v>31.862297365434799</v>
      </c>
      <c r="H28" s="72">
        <f>AVERAGE(G27:G28)</f>
        <v>31.577696485105051</v>
      </c>
      <c r="I28" s="72">
        <f>H28-H30</f>
        <v>1.3654720353599714E-2</v>
      </c>
      <c r="J28" s="72"/>
      <c r="K28" s="101">
        <v>15.5205586786709</v>
      </c>
      <c r="L28" s="72">
        <f>AVERAGE(K28)</f>
        <v>15.5205586786709</v>
      </c>
      <c r="M28" s="72">
        <f>L28-L30</f>
        <v>-1.413071866243401</v>
      </c>
    </row>
    <row r="29" spans="1:17" x14ac:dyDescent="0.35">
      <c r="A29" s="102"/>
      <c r="B29" s="102"/>
      <c r="C29" s="72" t="s">
        <v>52</v>
      </c>
      <c r="D29" s="101">
        <v>29.3328298961078</v>
      </c>
      <c r="E29" s="72"/>
      <c r="F29" s="72">
        <f>2^-F28</f>
        <v>1.3645150271355926</v>
      </c>
      <c r="G29" s="101">
        <v>31.742502276131201</v>
      </c>
      <c r="H29" s="72"/>
      <c r="I29" s="72">
        <f>2^-I28</f>
        <v>0.99057991867472595</v>
      </c>
      <c r="J29" s="72"/>
      <c r="K29" s="101">
        <v>16.893649017802399</v>
      </c>
      <c r="L29" s="72"/>
      <c r="M29" s="72">
        <f>2^-M28</f>
        <v>2.6630358793290934</v>
      </c>
    </row>
    <row r="30" spans="1:17" x14ac:dyDescent="0.35">
      <c r="A30" s="102"/>
      <c r="B30" s="102"/>
      <c r="C30" s="72"/>
      <c r="D30" s="101">
        <v>29.360572835233</v>
      </c>
      <c r="E30" s="72">
        <f>AVERAGE(D29:D30)</f>
        <v>29.346701365670398</v>
      </c>
      <c r="F30" s="72"/>
      <c r="G30" s="101">
        <v>31.385581253371701</v>
      </c>
      <c r="H30" s="72">
        <f>AVERAGE(G29:G30)</f>
        <v>31.564041764751451</v>
      </c>
      <c r="I30" s="72"/>
      <c r="J30" s="72"/>
      <c r="K30" s="101">
        <v>16.973612072026199</v>
      </c>
      <c r="L30" s="72">
        <f>AVERAGE(K29:K30)</f>
        <v>16.933630544914301</v>
      </c>
      <c r="M30" s="72"/>
    </row>
    <row r="31" spans="1:17" x14ac:dyDescent="0.35">
      <c r="A31" s="102"/>
      <c r="B31" s="102"/>
      <c r="C31" s="72"/>
      <c r="D31" s="102" t="s">
        <v>63</v>
      </c>
      <c r="E31" s="102"/>
      <c r="F31" s="102"/>
      <c r="G31" s="102" t="s">
        <v>1</v>
      </c>
      <c r="H31" s="102"/>
      <c r="I31" s="102"/>
      <c r="J31" s="102"/>
      <c r="K31" s="102" t="s">
        <v>50</v>
      </c>
      <c r="L31" s="102"/>
      <c r="M31" s="72"/>
      <c r="P31" s="72">
        <v>1.3645150271355926</v>
      </c>
      <c r="Q31" s="102">
        <v>2.6630358793290934</v>
      </c>
    </row>
    <row r="32" spans="1:17" x14ac:dyDescent="0.35">
      <c r="A32" s="102"/>
      <c r="B32" s="102"/>
      <c r="C32" s="72" t="s">
        <v>53</v>
      </c>
      <c r="D32" s="101">
        <v>28.767836274398999</v>
      </c>
      <c r="E32" s="72"/>
      <c r="F32" s="72"/>
      <c r="G32" s="101">
        <v>30.6186330840479</v>
      </c>
      <c r="H32" s="72"/>
      <c r="I32" s="72"/>
      <c r="J32" s="72"/>
      <c r="K32" s="101">
        <v>15.3728905224293</v>
      </c>
      <c r="L32" s="72"/>
      <c r="M32" s="72"/>
      <c r="P32" s="72">
        <v>2.4393518963556837</v>
      </c>
      <c r="Q32" s="102">
        <v>3.1119746698075583</v>
      </c>
    </row>
    <row r="33" spans="1:17" x14ac:dyDescent="0.35">
      <c r="A33" s="102"/>
      <c r="B33" s="102"/>
      <c r="C33" s="72"/>
      <c r="D33" s="101">
        <v>28.7834877122298</v>
      </c>
      <c r="E33" s="72">
        <f>AVERAGE(D32:D33)</f>
        <v>28.775661993314401</v>
      </c>
      <c r="F33" s="72">
        <f>E33-E35</f>
        <v>-1.2864978936433502</v>
      </c>
      <c r="G33" s="101">
        <v>30.559028518560801</v>
      </c>
      <c r="H33" s="72">
        <f>AVERAGE(G32:G33)</f>
        <v>30.588830801304351</v>
      </c>
      <c r="I33" s="72">
        <f>H33-H35</f>
        <v>-0.10763041973070031</v>
      </c>
      <c r="J33" s="72"/>
      <c r="K33" s="101">
        <v>15.137048628984999</v>
      </c>
      <c r="L33" s="72">
        <f>AVERAGE(K32:K33)</f>
        <v>15.25496957570715</v>
      </c>
      <c r="M33" s="72">
        <f>L33-L35</f>
        <v>-1.6378303174282998</v>
      </c>
      <c r="P33" s="70">
        <v>2.5197481315145298</v>
      </c>
      <c r="Q33" s="102">
        <v>1.9848828751574012</v>
      </c>
    </row>
    <row r="34" spans="1:17" x14ac:dyDescent="0.35">
      <c r="A34" s="102"/>
      <c r="B34" s="102"/>
      <c r="C34" s="72" t="s">
        <v>54</v>
      </c>
      <c r="D34" s="101">
        <v>30.0039503414481</v>
      </c>
      <c r="E34" s="72"/>
      <c r="F34" s="72">
        <f>2^-F33</f>
        <v>2.4393518963556837</v>
      </c>
      <c r="G34" s="101">
        <v>30.585676233354</v>
      </c>
      <c r="H34" s="72"/>
      <c r="I34" s="72">
        <f>2^-I33</f>
        <v>1.077457093708531</v>
      </c>
      <c r="J34" s="72"/>
      <c r="K34" s="101">
        <v>16.846279226000799</v>
      </c>
      <c r="L34" s="72"/>
      <c r="M34" s="72">
        <f>2^-M33</f>
        <v>3.1119746698075583</v>
      </c>
    </row>
    <row r="35" spans="1:17" x14ac:dyDescent="0.35">
      <c r="A35" s="72">
        <v>0.99057991867472595</v>
      </c>
      <c r="B35" s="102"/>
      <c r="C35" s="102"/>
      <c r="D35" s="101">
        <v>30.120369432467399</v>
      </c>
      <c r="E35" s="72">
        <f>AVERAGE(D34:D35)</f>
        <v>30.062159886957751</v>
      </c>
      <c r="F35" s="72"/>
      <c r="G35" s="101">
        <v>30.807246208716101</v>
      </c>
      <c r="H35" s="72">
        <f>AVERAGE(G34:G35)</f>
        <v>30.696461221035051</v>
      </c>
      <c r="I35" s="72"/>
      <c r="J35" s="72"/>
      <c r="K35" s="101">
        <v>16.939320560270101</v>
      </c>
      <c r="L35" s="72">
        <f>AVERAGE(K34:K35)</f>
        <v>16.89279989313545</v>
      </c>
      <c r="M35" s="72"/>
    </row>
    <row r="36" spans="1:17" x14ac:dyDescent="0.35">
      <c r="A36" s="72">
        <v>1.077457093708531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</row>
    <row r="37" spans="1:17" x14ac:dyDescent="0.35">
      <c r="A37" s="70">
        <v>1.1589231757376206</v>
      </c>
      <c r="B37" s="102"/>
      <c r="C37" s="102"/>
      <c r="D37" s="102" t="s">
        <v>63</v>
      </c>
      <c r="E37" s="102"/>
      <c r="F37" s="102"/>
      <c r="G37" s="102" t="s">
        <v>1</v>
      </c>
      <c r="H37" s="102"/>
      <c r="I37" s="102"/>
      <c r="J37" s="102"/>
      <c r="K37" s="102" t="s">
        <v>50</v>
      </c>
      <c r="L37" s="102"/>
      <c r="M37" s="102"/>
    </row>
    <row r="38" spans="1:17" x14ac:dyDescent="0.35">
      <c r="A38" s="102"/>
      <c r="B38" s="102"/>
      <c r="C38" s="70" t="s">
        <v>68</v>
      </c>
      <c r="D38" s="103">
        <v>32.130493219277199</v>
      </c>
      <c r="E38" s="70"/>
      <c r="F38" s="70"/>
      <c r="G38" s="103">
        <v>32.062253343999203</v>
      </c>
      <c r="H38" s="70"/>
      <c r="I38" s="70"/>
      <c r="J38" s="70"/>
      <c r="K38" s="104">
        <v>13.6013563969112</v>
      </c>
      <c r="L38" s="105"/>
      <c r="M38" s="105"/>
      <c r="N38" s="25"/>
    </row>
    <row r="39" spans="1:17" x14ac:dyDescent="0.35">
      <c r="A39" s="102"/>
      <c r="B39" s="102"/>
      <c r="C39" s="70"/>
      <c r="D39" s="103">
        <v>32.885640663346301</v>
      </c>
      <c r="E39" s="70"/>
      <c r="F39" s="70"/>
      <c r="G39" s="103">
        <v>31.806900817304701</v>
      </c>
      <c r="H39" s="70"/>
      <c r="I39" s="70"/>
      <c r="J39" s="70"/>
      <c r="K39" s="104">
        <v>13.6371480825083</v>
      </c>
      <c r="L39" s="105"/>
      <c r="M39" s="105"/>
      <c r="N39" s="25"/>
    </row>
    <row r="40" spans="1:17" x14ac:dyDescent="0.35">
      <c r="A40" s="102"/>
      <c r="B40" s="102"/>
      <c r="C40" s="70"/>
      <c r="D40" s="106">
        <v>31.492509252319302</v>
      </c>
      <c r="E40" s="70">
        <f>AVERAGE(D38:D39)</f>
        <v>32.508066941311753</v>
      </c>
      <c r="F40" s="70">
        <f>E40-E43</f>
        <v>-1.3332795323064843</v>
      </c>
      <c r="G40" s="103">
        <v>32.392396782919697</v>
      </c>
      <c r="H40" s="70">
        <f>AVERAGE(G38:G39)</f>
        <v>31.934577080651952</v>
      </c>
      <c r="I40" s="70">
        <f>H40-H43</f>
        <v>-0.21278493419957911</v>
      </c>
      <c r="J40" s="70"/>
      <c r="K40" s="104">
        <v>13.6058965333259</v>
      </c>
      <c r="L40" s="107">
        <v>13.6148003375818</v>
      </c>
      <c r="M40" s="108">
        <f>2^-(L40-L43)</f>
        <v>1.9848828751574012</v>
      </c>
      <c r="N40" s="25"/>
    </row>
    <row r="41" spans="1:17" x14ac:dyDescent="0.35">
      <c r="A41" s="102"/>
      <c r="B41" s="102"/>
      <c r="C41" s="109" t="s">
        <v>69</v>
      </c>
      <c r="D41" s="103">
        <v>33.631641241300002</v>
      </c>
      <c r="E41" s="70"/>
      <c r="F41" s="70">
        <f>2^-F40</f>
        <v>2.5197481315145298</v>
      </c>
      <c r="G41" s="103">
        <v>31.896144076640201</v>
      </c>
      <c r="H41" s="70"/>
      <c r="I41" s="70">
        <f>2^-I40</f>
        <v>1.1589231757376206</v>
      </c>
      <c r="J41" s="70"/>
      <c r="K41" s="104">
        <v>14.0153836731761</v>
      </c>
      <c r="L41" s="105"/>
      <c r="M41" s="105"/>
      <c r="N41" s="25"/>
    </row>
    <row r="42" spans="1:17" x14ac:dyDescent="0.35">
      <c r="A42" s="102"/>
      <c r="B42" s="102"/>
      <c r="C42" s="70"/>
      <c r="D42" s="103">
        <v>34.164805057980203</v>
      </c>
      <c r="E42" s="70"/>
      <c r="F42" s="70"/>
      <c r="G42" s="103">
        <v>32.282788592830499</v>
      </c>
      <c r="H42" s="70"/>
      <c r="I42" s="70"/>
      <c r="J42" s="70"/>
      <c r="K42" s="104">
        <v>14.912830407438401</v>
      </c>
      <c r="L42" s="105"/>
      <c r="M42" s="105"/>
      <c r="N42" s="25"/>
    </row>
    <row r="43" spans="1:17" x14ac:dyDescent="0.35">
      <c r="A43" s="102"/>
      <c r="B43" s="102"/>
      <c r="C43" s="70"/>
      <c r="D43" s="103">
        <v>33.7275931215745</v>
      </c>
      <c r="E43" s="70">
        <f>AVERAGE(D41:D43)</f>
        <v>33.841346473618238</v>
      </c>
      <c r="F43" s="70"/>
      <c r="G43" s="103">
        <v>32.263153375083903</v>
      </c>
      <c r="H43" s="70">
        <f>AVERAGE(G41:G43)</f>
        <v>32.147362014851531</v>
      </c>
      <c r="I43" s="70"/>
      <c r="J43" s="70"/>
      <c r="K43" s="104">
        <v>14.883348568218</v>
      </c>
      <c r="L43" s="107">
        <f>AVERAGE(K41:K43)</f>
        <v>14.603854216277503</v>
      </c>
      <c r="M43" s="110"/>
      <c r="N43" s="25"/>
    </row>
    <row r="44" spans="1:17" x14ac:dyDescent="0.35">
      <c r="A44" s="102"/>
      <c r="B44" s="102"/>
      <c r="C44" s="109" t="s">
        <v>70</v>
      </c>
      <c r="D44" s="103">
        <v>35.4836404148665</v>
      </c>
      <c r="E44" s="70"/>
      <c r="F44" s="70"/>
      <c r="G44" s="103">
        <v>31.878846479686501</v>
      </c>
      <c r="H44" s="70"/>
      <c r="I44" s="70"/>
      <c r="J44" s="70"/>
      <c r="K44" s="104">
        <v>14.2057245185391</v>
      </c>
      <c r="L44" s="105"/>
      <c r="M44" s="105"/>
      <c r="N44" s="25"/>
    </row>
    <row r="45" spans="1:17" x14ac:dyDescent="0.35">
      <c r="A45" s="102"/>
      <c r="B45" s="102"/>
      <c r="C45" s="102"/>
      <c r="D45" s="106">
        <v>33.214731940139004</v>
      </c>
      <c r="E45" s="70"/>
      <c r="F45" s="70"/>
      <c r="G45" s="103">
        <v>32.129180432565001</v>
      </c>
      <c r="H45" s="70"/>
      <c r="I45" s="70"/>
      <c r="J45" s="70"/>
      <c r="K45" s="104">
        <v>14.1862619689634</v>
      </c>
      <c r="L45" s="105"/>
      <c r="M45" s="105"/>
      <c r="N45" s="25"/>
    </row>
    <row r="46" spans="1:17" x14ac:dyDescent="0.35">
      <c r="A46" s="102"/>
      <c r="B46" s="102"/>
      <c r="C46" s="102"/>
      <c r="D46" s="103">
        <v>36.434627688816597</v>
      </c>
      <c r="E46" s="70">
        <f>AVERAGE(D44,D46)</f>
        <v>35.959134051841545</v>
      </c>
      <c r="F46" s="70"/>
      <c r="G46" s="103">
        <v>32.144235609655198</v>
      </c>
      <c r="H46" s="70">
        <f>AVERAGE(G44:G46)</f>
        <v>32.050754173968897</v>
      </c>
      <c r="I46" s="70"/>
      <c r="J46" s="70"/>
      <c r="K46" s="104">
        <v>15.154633735405101</v>
      </c>
      <c r="L46" s="107">
        <v>14.515540074302534</v>
      </c>
      <c r="M46" s="110"/>
      <c r="N46" s="25"/>
    </row>
    <row r="47" spans="1:17" x14ac:dyDescent="0.35">
      <c r="A47" s="102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</row>
    <row r="51" spans="1:17" s="30" customFormat="1" x14ac:dyDescent="0.35"/>
    <row r="58" spans="1:17" x14ac:dyDescent="0.35">
      <c r="A58" s="102"/>
      <c r="B58" s="102"/>
      <c r="C58" s="102"/>
      <c r="D58" s="102" t="s">
        <v>63</v>
      </c>
      <c r="E58" s="102"/>
      <c r="F58" s="102"/>
      <c r="G58" s="102" t="s">
        <v>1</v>
      </c>
      <c r="H58" s="102"/>
      <c r="I58" s="102"/>
      <c r="J58" s="102"/>
      <c r="K58" s="102" t="s">
        <v>50</v>
      </c>
      <c r="L58" s="102"/>
      <c r="M58" s="102"/>
      <c r="N58" s="102"/>
      <c r="O58" s="102"/>
    </row>
    <row r="59" spans="1:17" x14ac:dyDescent="0.35">
      <c r="A59" s="102" t="s">
        <v>77</v>
      </c>
      <c r="B59" s="102"/>
      <c r="C59" s="102" t="s">
        <v>73</v>
      </c>
      <c r="D59" s="101">
        <v>29.090842707220901</v>
      </c>
      <c r="E59" s="72"/>
      <c r="F59" s="72"/>
      <c r="G59" s="101">
        <v>30.592586387264799</v>
      </c>
      <c r="H59" s="72"/>
      <c r="I59" s="72"/>
      <c r="J59" s="72"/>
      <c r="K59" s="101">
        <v>16.555556406020699</v>
      </c>
      <c r="L59" s="72"/>
      <c r="M59" s="72"/>
      <c r="N59" s="102"/>
      <c r="O59" s="102"/>
      <c r="P59" s="102"/>
      <c r="Q59" s="102"/>
    </row>
    <row r="60" spans="1:17" x14ac:dyDescent="0.35">
      <c r="A60" s="102"/>
      <c r="B60" s="102"/>
      <c r="C60" s="102"/>
      <c r="D60" s="101">
        <v>28.993813510065898</v>
      </c>
      <c r="E60" s="72">
        <f>AVERAGE(D59:D60)</f>
        <v>29.0423281086434</v>
      </c>
      <c r="F60" s="72">
        <f>E60-E62</f>
        <v>0.92632151385204864</v>
      </c>
      <c r="G60" s="101">
        <v>30.955982159026501</v>
      </c>
      <c r="H60" s="72">
        <f>AVERAGE(G59:G60)</f>
        <v>30.77428427314565</v>
      </c>
      <c r="I60" s="72">
        <f>H60-H62</f>
        <v>0.19329603613260105</v>
      </c>
      <c r="J60" s="72"/>
      <c r="K60" s="101">
        <v>16.254910990205499</v>
      </c>
      <c r="L60" s="72">
        <f>AVERAGE(K59:K60)</f>
        <v>16.405233698113101</v>
      </c>
      <c r="M60" s="72">
        <f>L60-L62</f>
        <v>-1.0761720278107489</v>
      </c>
      <c r="N60" s="102"/>
      <c r="O60" s="102"/>
      <c r="P60" s="102"/>
      <c r="Q60" s="102"/>
    </row>
    <row r="61" spans="1:17" x14ac:dyDescent="0.35">
      <c r="A61" s="102"/>
      <c r="B61" s="102"/>
      <c r="C61" s="102" t="s">
        <v>74</v>
      </c>
      <c r="D61" s="101">
        <v>28.190090116816201</v>
      </c>
      <c r="E61" s="72"/>
      <c r="F61" s="72">
        <f>2^-F60</f>
        <v>0.52619829761808556</v>
      </c>
      <c r="G61" s="101">
        <v>30.333543238992899</v>
      </c>
      <c r="H61" s="72"/>
      <c r="I61" s="72">
        <f>2^-I60</f>
        <v>0.8746052804524399</v>
      </c>
      <c r="J61" s="72"/>
      <c r="K61" s="101">
        <v>17.912378143935499</v>
      </c>
      <c r="L61" s="72"/>
      <c r="M61" s="72">
        <f>2^-M60</f>
        <v>2.108434242540147</v>
      </c>
      <c r="N61" s="102"/>
      <c r="O61" s="102"/>
      <c r="P61" s="102"/>
      <c r="Q61" s="102"/>
    </row>
    <row r="62" spans="1:17" x14ac:dyDescent="0.35">
      <c r="A62" s="102"/>
      <c r="B62" s="102"/>
      <c r="C62" s="102"/>
      <c r="D62" s="101">
        <v>28.041923072766501</v>
      </c>
      <c r="E62" s="72">
        <f>AVERAGE(D61:D62)</f>
        <v>28.116006594791351</v>
      </c>
      <c r="F62" s="72"/>
      <c r="G62" s="101">
        <v>30.828433235033199</v>
      </c>
      <c r="H62" s="72">
        <f>AVERAGE(G61:G62)</f>
        <v>30.580988237013049</v>
      </c>
      <c r="I62" s="72"/>
      <c r="J62" s="72"/>
      <c r="K62" s="101">
        <v>17.050433307912201</v>
      </c>
      <c r="L62" s="72">
        <f>AVERAGE(K61:K62)</f>
        <v>17.48140572592385</v>
      </c>
      <c r="M62" s="72"/>
      <c r="N62" s="102"/>
      <c r="O62" s="102"/>
      <c r="P62" s="102"/>
      <c r="Q62" s="102"/>
    </row>
    <row r="63" spans="1:17" x14ac:dyDescent="0.35">
      <c r="A63" s="102"/>
      <c r="B63" s="102"/>
      <c r="C63" s="102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02"/>
      <c r="O63" s="102"/>
      <c r="P63" s="72">
        <v>0.52619829761808556</v>
      </c>
      <c r="Q63" s="72">
        <v>2.108434242540147</v>
      </c>
    </row>
    <row r="64" spans="1:17" x14ac:dyDescent="0.35">
      <c r="A64" s="102"/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72">
        <v>0.32680663640392321</v>
      </c>
      <c r="Q64" s="72">
        <v>10.655579225124505</v>
      </c>
    </row>
    <row r="65" spans="1:17" x14ac:dyDescent="0.35">
      <c r="A65" s="102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70">
        <v>0.30456862193095852</v>
      </c>
      <c r="Q65" s="102">
        <v>3.2565250704227964</v>
      </c>
    </row>
    <row r="66" spans="1:17" x14ac:dyDescent="0.35">
      <c r="A66" s="102"/>
      <c r="B66" s="102"/>
      <c r="C66" s="102"/>
      <c r="D66" s="72" t="s">
        <v>56</v>
      </c>
      <c r="E66" s="72"/>
      <c r="F66" s="72"/>
      <c r="G66" s="72" t="s">
        <v>57</v>
      </c>
      <c r="H66" s="72"/>
      <c r="I66" s="72"/>
      <c r="J66" s="102"/>
      <c r="K66" s="72" t="s">
        <v>58</v>
      </c>
      <c r="L66" s="72"/>
      <c r="M66" s="72"/>
      <c r="N66" s="102"/>
      <c r="O66" s="102"/>
      <c r="P66" s="102"/>
      <c r="Q66" s="102"/>
    </row>
    <row r="67" spans="1:17" x14ac:dyDescent="0.35">
      <c r="A67" s="102"/>
      <c r="B67" s="102"/>
      <c r="C67" s="72" t="s">
        <v>59</v>
      </c>
      <c r="D67" s="101">
        <v>30.656146449214301</v>
      </c>
      <c r="E67" s="72"/>
      <c r="F67" s="72"/>
      <c r="G67" s="101">
        <v>30.0165561462419</v>
      </c>
      <c r="H67" s="72"/>
      <c r="I67" s="72"/>
      <c r="J67" s="102"/>
      <c r="K67" s="102">
        <v>11.714957650709099</v>
      </c>
      <c r="L67" s="72"/>
      <c r="M67" s="72"/>
      <c r="N67" s="102"/>
      <c r="O67" s="102"/>
      <c r="P67" s="102"/>
      <c r="Q67" s="102"/>
    </row>
    <row r="68" spans="1:17" x14ac:dyDescent="0.35">
      <c r="A68" s="102"/>
      <c r="B68" s="102"/>
      <c r="C68" s="72"/>
      <c r="D68" s="101">
        <v>30.3654388229427</v>
      </c>
      <c r="E68" s="72"/>
      <c r="F68" s="72"/>
      <c r="G68" s="101">
        <v>29.670660589891</v>
      </c>
      <c r="H68" s="72"/>
      <c r="I68" s="72"/>
      <c r="J68" s="102"/>
      <c r="K68" s="102">
        <v>11.4003871428813</v>
      </c>
      <c r="L68" s="72"/>
      <c r="M68" s="72"/>
      <c r="N68" s="102"/>
      <c r="O68" s="102"/>
      <c r="P68" s="102"/>
      <c r="Q68" s="102"/>
    </row>
    <row r="69" spans="1:17" x14ac:dyDescent="0.35">
      <c r="A69" s="102"/>
      <c r="B69" s="102"/>
      <c r="C69" s="72"/>
      <c r="D69" s="101">
        <v>30.607955080246199</v>
      </c>
      <c r="E69" s="72">
        <f>AVERAGE(D67:D69)</f>
        <v>30.543180117467731</v>
      </c>
      <c r="F69" s="72">
        <f>E69-E72</f>
        <v>1.6134908145561013</v>
      </c>
      <c r="G69" s="101">
        <v>30.961858214614502</v>
      </c>
      <c r="H69" s="72">
        <f>AVERAGE(G67:G69)</f>
        <v>30.216358316915802</v>
      </c>
      <c r="I69" s="72">
        <f>H69-H72</f>
        <v>0.69942780184510411</v>
      </c>
      <c r="J69" s="102"/>
      <c r="K69" s="102">
        <v>11.5226185971616</v>
      </c>
      <c r="L69" s="72">
        <f>K67:K69</f>
        <v>11.5226185971616</v>
      </c>
      <c r="M69" s="72">
        <f>L69-L72</f>
        <v>-3.4135371133953001</v>
      </c>
      <c r="N69" s="102"/>
      <c r="O69" s="102"/>
      <c r="P69" s="102"/>
      <c r="Q69" s="102"/>
    </row>
    <row r="70" spans="1:17" x14ac:dyDescent="0.35">
      <c r="A70" s="102"/>
      <c r="B70" s="102"/>
      <c r="C70" s="72" t="s">
        <v>60</v>
      </c>
      <c r="D70" s="101">
        <v>29.006712224437099</v>
      </c>
      <c r="E70" s="72"/>
      <c r="F70" s="72">
        <f>2^-F69</f>
        <v>0.32680663640392321</v>
      </c>
      <c r="G70" s="101">
        <v>29.340465800311598</v>
      </c>
      <c r="H70" s="72"/>
      <c r="I70" s="72">
        <f>2^-I69</f>
        <v>0.61581640182823871</v>
      </c>
      <c r="J70" s="102"/>
      <c r="K70" s="102">
        <v>15.0086078208119</v>
      </c>
      <c r="L70" s="72"/>
      <c r="M70" s="72">
        <f>2^-M69</f>
        <v>10.655579225124505</v>
      </c>
      <c r="N70" s="102"/>
      <c r="O70" s="102"/>
      <c r="P70" s="102"/>
      <c r="Q70" s="102"/>
    </row>
    <row r="71" spans="1:17" x14ac:dyDescent="0.35">
      <c r="A71" s="102"/>
      <c r="B71" s="102"/>
      <c r="C71" s="72"/>
      <c r="D71" s="101">
        <v>28.674180948283801</v>
      </c>
      <c r="E71" s="72"/>
      <c r="F71" s="72"/>
      <c r="G71" s="101">
        <v>29.253332824622699</v>
      </c>
      <c r="H71" s="72"/>
      <c r="I71" s="72"/>
      <c r="J71" s="102"/>
      <c r="K71" s="102">
        <v>14.764535796292</v>
      </c>
      <c r="L71" s="72"/>
      <c r="M71" s="72"/>
      <c r="N71" s="102"/>
      <c r="O71" s="102"/>
      <c r="P71" s="102"/>
      <c r="Q71" s="102"/>
    </row>
    <row r="72" spans="1:17" x14ac:dyDescent="0.35">
      <c r="A72" s="102"/>
      <c r="B72" s="102"/>
      <c r="C72" s="72"/>
      <c r="D72" s="101">
        <v>29.108174736014</v>
      </c>
      <c r="E72" s="72">
        <f>AVERAGE(D70:D72)</f>
        <v>28.92968930291163</v>
      </c>
      <c r="F72" s="72"/>
      <c r="G72" s="101">
        <v>29.956992920277798</v>
      </c>
      <c r="H72" s="72">
        <f>AVERAGE(G70:G72)</f>
        <v>29.516930515070698</v>
      </c>
      <c r="I72" s="72"/>
      <c r="J72" s="102"/>
      <c r="K72" s="102">
        <v>14.9361557105569</v>
      </c>
      <c r="L72" s="72">
        <f>K70:K72</f>
        <v>14.9361557105569</v>
      </c>
      <c r="M72" s="72"/>
      <c r="N72" s="102"/>
      <c r="O72" s="102"/>
      <c r="P72" s="102"/>
      <c r="Q72" s="102"/>
    </row>
    <row r="73" spans="1:17" x14ac:dyDescent="0.35">
      <c r="A73" s="102"/>
      <c r="B73" s="102"/>
      <c r="C73" s="72" t="s">
        <v>62</v>
      </c>
      <c r="D73" s="101">
        <v>31.2682732262721</v>
      </c>
      <c r="E73" s="72"/>
      <c r="F73" s="72"/>
      <c r="G73" s="101">
        <v>30.286827641502502</v>
      </c>
      <c r="H73" s="72"/>
      <c r="I73" s="72"/>
      <c r="J73" s="102"/>
      <c r="K73" s="102">
        <v>15.708610737639701</v>
      </c>
      <c r="L73" s="72"/>
      <c r="M73" s="72"/>
      <c r="N73" s="102"/>
      <c r="O73" s="102"/>
      <c r="P73" s="102"/>
      <c r="Q73" s="102"/>
    </row>
    <row r="74" spans="1:17" x14ac:dyDescent="0.35">
      <c r="A74" s="102"/>
      <c r="B74" s="102"/>
      <c r="C74" s="102"/>
      <c r="D74" s="101">
        <v>31.3755140225506</v>
      </c>
      <c r="E74" s="72"/>
      <c r="F74" s="72"/>
      <c r="G74" s="101">
        <v>30.4854893762957</v>
      </c>
      <c r="H74" s="72"/>
      <c r="I74" s="72"/>
      <c r="J74" s="102"/>
      <c r="K74" s="102">
        <v>15.867993630098001</v>
      </c>
      <c r="L74" s="72"/>
      <c r="M74" s="72"/>
      <c r="N74" s="102"/>
      <c r="O74" s="102"/>
      <c r="P74" s="102"/>
      <c r="Q74" s="102"/>
    </row>
    <row r="75" spans="1:17" x14ac:dyDescent="0.35">
      <c r="A75" s="102"/>
      <c r="B75" s="102"/>
      <c r="C75" s="102"/>
      <c r="D75" s="101">
        <v>31.5679730061741</v>
      </c>
      <c r="E75" s="72">
        <f>AVERAGE(D73:D75)</f>
        <v>31.403920084998934</v>
      </c>
      <c r="F75" s="72"/>
      <c r="G75" s="101">
        <v>30.246687220448301</v>
      </c>
      <c r="H75" s="72">
        <f>AVERAGE(G73:G75)</f>
        <v>30.339668079415503</v>
      </c>
      <c r="I75" s="72"/>
      <c r="J75" s="102"/>
      <c r="K75" s="102">
        <v>15.532252055548801</v>
      </c>
      <c r="L75" s="72">
        <f>K73:K75</f>
        <v>15.532252055548801</v>
      </c>
      <c r="M75" s="72"/>
      <c r="N75" s="102"/>
      <c r="O75" s="102"/>
      <c r="P75" s="102"/>
      <c r="Q75" s="102"/>
    </row>
    <row r="76" spans="1:17" x14ac:dyDescent="0.35">
      <c r="A76" s="72">
        <v>0.8746052804524399</v>
      </c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</row>
    <row r="77" spans="1:17" x14ac:dyDescent="0.35">
      <c r="A77" s="72">
        <v>0.61581640182823871</v>
      </c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</row>
    <row r="78" spans="1:17" x14ac:dyDescent="0.35">
      <c r="A78" s="70">
        <v>0.69255473405546175</v>
      </c>
      <c r="B78" s="102"/>
      <c r="C78" s="102"/>
      <c r="D78" s="72" t="s">
        <v>56</v>
      </c>
      <c r="E78" s="72"/>
      <c r="F78" s="72"/>
      <c r="G78" s="72" t="s">
        <v>57</v>
      </c>
      <c r="H78" s="72"/>
      <c r="I78" s="102"/>
      <c r="J78" s="102"/>
      <c r="K78" s="72" t="s">
        <v>58</v>
      </c>
      <c r="L78" s="102"/>
      <c r="M78" s="102"/>
      <c r="N78" s="102"/>
      <c r="O78" s="102"/>
      <c r="P78" s="102"/>
      <c r="Q78" s="102"/>
    </row>
    <row r="79" spans="1:17" x14ac:dyDescent="0.35">
      <c r="A79" s="102"/>
      <c r="B79" s="102"/>
      <c r="C79" s="70" t="s">
        <v>55</v>
      </c>
      <c r="D79" s="103">
        <v>31.678118539781199</v>
      </c>
      <c r="E79" s="70"/>
      <c r="F79" s="70"/>
      <c r="G79" s="70">
        <v>31.2</v>
      </c>
      <c r="H79" s="70"/>
      <c r="I79" s="70"/>
      <c r="J79" s="102"/>
      <c r="K79" s="70">
        <v>12.68</v>
      </c>
      <c r="L79" s="102"/>
      <c r="M79" s="102"/>
      <c r="N79" s="102"/>
      <c r="O79" s="102"/>
      <c r="P79" s="102"/>
      <c r="Q79" s="102"/>
    </row>
    <row r="80" spans="1:17" x14ac:dyDescent="0.35">
      <c r="A80" s="102"/>
      <c r="B80" s="102"/>
      <c r="C80" s="70"/>
      <c r="D80" s="103">
        <v>32.158387640405699</v>
      </c>
      <c r="E80" s="70"/>
      <c r="F80" s="70"/>
      <c r="G80" s="70">
        <v>30.53</v>
      </c>
      <c r="H80" s="70">
        <v>30.87</v>
      </c>
      <c r="I80" s="70">
        <f>H80-H82</f>
        <v>0.53000000000000114</v>
      </c>
      <c r="J80" s="102"/>
      <c r="K80" s="70">
        <v>12.46</v>
      </c>
      <c r="L80" s="102"/>
      <c r="M80" s="102"/>
      <c r="N80" s="102"/>
      <c r="O80" s="102"/>
      <c r="P80" s="102"/>
      <c r="Q80" s="102"/>
    </row>
    <row r="81" spans="1:17" x14ac:dyDescent="0.35">
      <c r="A81" s="102"/>
      <c r="B81" s="102"/>
      <c r="C81" s="70"/>
      <c r="D81" s="103">
        <v>32.289692732457198</v>
      </c>
      <c r="E81" s="70">
        <f>AVERAGE(D79:D81)</f>
        <v>32.0420663042147</v>
      </c>
      <c r="F81" s="70">
        <f>E81-E84</f>
        <v>1.7151607785264673</v>
      </c>
      <c r="G81" s="70">
        <v>30.29</v>
      </c>
      <c r="H81" s="70"/>
      <c r="I81" s="70">
        <f>2^-I80</f>
        <v>0.69255473405546175</v>
      </c>
      <c r="J81" s="102"/>
      <c r="K81" s="70">
        <v>12.35</v>
      </c>
      <c r="L81" s="111">
        <f>AVERAGE(K79:K81)</f>
        <v>12.496666666666668</v>
      </c>
      <c r="M81" s="111">
        <f>2^-(L81-L84)</f>
        <v>3.2565250704227964</v>
      </c>
      <c r="N81" s="102"/>
      <c r="O81" s="102"/>
      <c r="P81" s="102"/>
      <c r="Q81" s="102"/>
    </row>
    <row r="82" spans="1:17" x14ac:dyDescent="0.35">
      <c r="A82" s="102"/>
      <c r="B82" s="102"/>
      <c r="C82" s="109" t="s">
        <v>71</v>
      </c>
      <c r="D82" s="103">
        <v>30.382295506326699</v>
      </c>
      <c r="E82" s="70"/>
      <c r="F82" s="70">
        <f>2^-F81</f>
        <v>0.30456862193095852</v>
      </c>
      <c r="G82" s="70">
        <v>30.39</v>
      </c>
      <c r="H82" s="70">
        <v>30.34</v>
      </c>
      <c r="I82" s="70"/>
      <c r="J82" s="102"/>
      <c r="K82" s="70">
        <v>14.11</v>
      </c>
      <c r="L82" s="102"/>
      <c r="M82" s="102"/>
      <c r="N82" s="102"/>
      <c r="O82" s="102"/>
      <c r="P82" s="102"/>
      <c r="Q82" s="102"/>
    </row>
    <row r="83" spans="1:17" x14ac:dyDescent="0.35">
      <c r="A83" s="102"/>
      <c r="B83" s="102"/>
      <c r="C83" s="70"/>
      <c r="D83" s="103">
        <v>30.372631977222198</v>
      </c>
      <c r="E83" s="70"/>
      <c r="F83" s="70"/>
      <c r="G83" s="70">
        <v>30.29</v>
      </c>
      <c r="H83" s="70"/>
      <c r="I83" s="70"/>
      <c r="J83" s="102"/>
      <c r="K83" s="70">
        <v>14.29</v>
      </c>
      <c r="L83" s="102"/>
      <c r="M83" s="102"/>
      <c r="N83" s="102"/>
      <c r="O83" s="102"/>
      <c r="P83" s="102"/>
      <c r="Q83" s="102"/>
    </row>
    <row r="84" spans="1:17" x14ac:dyDescent="0.35">
      <c r="A84" s="102"/>
      <c r="B84" s="102"/>
      <c r="C84" s="70"/>
      <c r="D84" s="103">
        <v>30.2257890935158</v>
      </c>
      <c r="E84" s="70">
        <f>AVERAGE(D82:D84)</f>
        <v>30.326905525688233</v>
      </c>
      <c r="F84" s="70"/>
      <c r="G84" s="70">
        <v>30.09</v>
      </c>
      <c r="H84" s="70">
        <v>30.19</v>
      </c>
      <c r="I84" s="70"/>
      <c r="J84" s="102"/>
      <c r="K84" s="70"/>
      <c r="L84" s="111">
        <f>AVERAGE(K82:K84)</f>
        <v>14.2</v>
      </c>
      <c r="M84" s="102"/>
      <c r="N84" s="102"/>
      <c r="O84" s="102"/>
      <c r="P84" s="102"/>
      <c r="Q84" s="102"/>
    </row>
    <row r="85" spans="1:17" x14ac:dyDescent="0.35">
      <c r="A85" s="102"/>
      <c r="B85" s="102"/>
      <c r="C85" s="109" t="s">
        <v>72</v>
      </c>
      <c r="D85" s="103">
        <v>31.691894528361001</v>
      </c>
      <c r="E85" s="70"/>
      <c r="F85" s="70"/>
      <c r="G85" s="103">
        <v>34.364318250477801</v>
      </c>
      <c r="H85" s="70"/>
      <c r="I85" s="70"/>
      <c r="J85" s="102"/>
      <c r="K85" s="70">
        <v>13.74</v>
      </c>
      <c r="L85" s="102"/>
      <c r="M85" s="102"/>
      <c r="N85" s="102"/>
      <c r="O85" s="102"/>
      <c r="P85" s="102"/>
      <c r="Q85" s="102"/>
    </row>
    <row r="86" spans="1:17" x14ac:dyDescent="0.35">
      <c r="A86" s="102"/>
      <c r="B86" s="102"/>
      <c r="C86" s="102"/>
      <c r="D86" s="103">
        <v>32.079960274752203</v>
      </c>
      <c r="E86" s="70"/>
      <c r="F86" s="70"/>
      <c r="G86" s="103">
        <v>33.290138723698199</v>
      </c>
      <c r="H86" s="70"/>
      <c r="I86" s="70"/>
      <c r="J86" s="102"/>
      <c r="K86" s="70">
        <v>13.6</v>
      </c>
      <c r="L86" s="102"/>
      <c r="M86" s="102"/>
      <c r="N86" s="102"/>
      <c r="O86" s="102"/>
      <c r="P86" s="102"/>
      <c r="Q86" s="102"/>
    </row>
    <row r="87" spans="1:17" x14ac:dyDescent="0.35">
      <c r="A87" s="102"/>
      <c r="B87" s="102"/>
      <c r="C87" s="102"/>
      <c r="D87" s="103">
        <v>31.528575224103001</v>
      </c>
      <c r="E87" s="70">
        <f>AVERAGE(D85:D87)</f>
        <v>31.766810009072071</v>
      </c>
      <c r="F87" s="70">
        <f>E87-3.32</f>
        <v>28.44681000907207</v>
      </c>
      <c r="G87" s="103">
        <v>32.101825851682698</v>
      </c>
      <c r="H87" s="70">
        <f>AVERAGE(G86:G87)</f>
        <v>32.695982287690448</v>
      </c>
      <c r="I87" s="70">
        <f>H87-3.32</f>
        <v>29.375982287690448</v>
      </c>
      <c r="J87" s="102"/>
      <c r="K87" s="70">
        <v>13.73</v>
      </c>
      <c r="L87" s="102">
        <v>13.69</v>
      </c>
      <c r="M87" s="102"/>
      <c r="N87" s="102"/>
      <c r="O87" s="102"/>
      <c r="P87" s="102"/>
      <c r="Q87" s="102"/>
    </row>
    <row r="88" spans="1:17" x14ac:dyDescent="0.35">
      <c r="A88" s="102"/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</row>
    <row r="89" spans="1:17" x14ac:dyDescent="0.35">
      <c r="A89" s="102"/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</row>
    <row r="90" spans="1:17" x14ac:dyDescent="0.35">
      <c r="A90" s="102"/>
      <c r="B90" s="102"/>
      <c r="C90" s="102"/>
      <c r="D90" s="70"/>
      <c r="E90" s="70"/>
      <c r="F90" s="70"/>
      <c r="G90" s="70"/>
      <c r="H90" s="70"/>
      <c r="I90" s="70"/>
      <c r="J90" s="102"/>
      <c r="K90" s="70"/>
      <c r="L90" s="70"/>
      <c r="M90" s="70"/>
      <c r="N90" s="102"/>
      <c r="O90" s="102"/>
      <c r="P90" s="102"/>
      <c r="Q90" s="102"/>
    </row>
    <row r="91" spans="1:17" x14ac:dyDescent="0.35">
      <c r="A91" s="102"/>
      <c r="B91" s="102"/>
      <c r="C91" s="70"/>
      <c r="D91" s="70"/>
      <c r="E91" s="70"/>
      <c r="F91" s="70"/>
      <c r="G91" s="102"/>
      <c r="H91" s="102"/>
      <c r="I91" s="102"/>
      <c r="J91" s="102"/>
      <c r="K91" s="70"/>
      <c r="L91" s="70"/>
      <c r="M91" s="70"/>
      <c r="N91" s="102"/>
      <c r="O91" s="102"/>
      <c r="P91" s="102"/>
      <c r="Q91" s="102"/>
    </row>
    <row r="92" spans="1:17" x14ac:dyDescent="0.35">
      <c r="C92" s="4"/>
      <c r="D92" s="4"/>
      <c r="E92" s="4"/>
      <c r="F92" s="4"/>
      <c r="K92" s="4"/>
      <c r="L92" s="4"/>
      <c r="M92" s="4"/>
    </row>
    <row r="93" spans="1:17" x14ac:dyDescent="0.35">
      <c r="C93" s="4"/>
      <c r="D93" s="4"/>
      <c r="E93" s="4"/>
      <c r="F93" s="4"/>
      <c r="K93" s="4"/>
      <c r="L93" s="4"/>
      <c r="M93" s="4"/>
    </row>
    <row r="94" spans="1:17" x14ac:dyDescent="0.35">
      <c r="C94" s="4"/>
      <c r="D94" s="4"/>
      <c r="E94" s="4"/>
      <c r="F94" s="4"/>
      <c r="K94" s="4"/>
      <c r="L94" s="4"/>
      <c r="M94" s="4"/>
    </row>
    <row r="95" spans="1:17" x14ac:dyDescent="0.35">
      <c r="C95" s="4"/>
      <c r="D95" s="4"/>
      <c r="E95" s="4"/>
      <c r="F95" s="4"/>
      <c r="K95" s="4"/>
      <c r="L95" s="4"/>
      <c r="M95" s="4"/>
    </row>
    <row r="96" spans="1:17" x14ac:dyDescent="0.35">
      <c r="D96" s="4"/>
      <c r="E96" s="4"/>
      <c r="F96" s="4"/>
      <c r="K96" s="4"/>
      <c r="L96" s="4"/>
      <c r="M96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25528-03AF-4DD2-8132-CB9C49A02B65}">
  <dimension ref="B1:Z62"/>
  <sheetViews>
    <sheetView zoomScale="85" zoomScaleNormal="85" workbookViewId="0">
      <selection activeCell="W12" sqref="W12"/>
    </sheetView>
  </sheetViews>
  <sheetFormatPr defaultRowHeight="15.5" x14ac:dyDescent="0.35"/>
  <cols>
    <col min="1" max="4" width="8.7265625" style="1"/>
    <col min="5" max="6" width="9" style="1" bestFit="1" customWidth="1"/>
    <col min="7" max="7" width="21.54296875" style="1" bestFit="1" customWidth="1"/>
    <col min="8" max="9" width="9" style="1" bestFit="1" customWidth="1"/>
    <col min="10" max="10" width="21.54296875" style="1" bestFit="1" customWidth="1"/>
    <col min="11" max="12" width="9" style="1" bestFit="1" customWidth="1"/>
    <col min="13" max="13" width="21" style="1" bestFit="1" customWidth="1"/>
    <col min="14" max="14" width="9" style="1" bestFit="1" customWidth="1"/>
    <col min="15" max="15" width="8.08984375" style="49" customWidth="1"/>
    <col min="16" max="17" width="8.7265625" style="1"/>
    <col min="18" max="18" width="17.26953125" style="1" bestFit="1" customWidth="1"/>
    <col min="19" max="19" width="9" style="1" bestFit="1" customWidth="1"/>
    <col min="20" max="20" width="22.26953125" style="1" bestFit="1" customWidth="1"/>
    <col min="21" max="21" width="14.81640625" style="1" bestFit="1" customWidth="1"/>
    <col min="22" max="22" width="9" style="1" bestFit="1" customWidth="1"/>
    <col min="23" max="23" width="21.54296875" style="1" bestFit="1" customWidth="1"/>
    <col min="24" max="25" width="8.81640625" style="1" bestFit="1" customWidth="1"/>
    <col min="26" max="26" width="20.7265625" style="1" bestFit="1" customWidth="1"/>
    <col min="27" max="16384" width="8.7265625" style="1"/>
  </cols>
  <sheetData>
    <row r="1" spans="2:26" x14ac:dyDescent="0.35">
      <c r="C1" s="1" t="s">
        <v>32</v>
      </c>
      <c r="P1" s="1" t="s">
        <v>34</v>
      </c>
    </row>
    <row r="3" spans="2:26" x14ac:dyDescent="0.35">
      <c r="D3" s="11"/>
      <c r="E3" s="11" t="s">
        <v>63</v>
      </c>
      <c r="F3" s="11"/>
      <c r="G3" s="11"/>
      <c r="H3" s="11" t="s">
        <v>57</v>
      </c>
      <c r="I3" s="11"/>
      <c r="J3" s="11"/>
      <c r="K3" s="11" t="s">
        <v>101</v>
      </c>
      <c r="L3" s="11"/>
      <c r="M3" s="11"/>
      <c r="N3" s="11"/>
      <c r="O3" s="46"/>
      <c r="R3" s="11" t="s">
        <v>63</v>
      </c>
      <c r="S3" s="11"/>
      <c r="T3" s="11"/>
      <c r="U3" s="11" t="s">
        <v>57</v>
      </c>
      <c r="X3" s="1" t="s">
        <v>101</v>
      </c>
    </row>
    <row r="4" spans="2:26" x14ac:dyDescent="0.35">
      <c r="D4" s="11" t="s">
        <v>78</v>
      </c>
      <c r="E4" s="12">
        <v>30.6976932792033</v>
      </c>
      <c r="F4" s="11"/>
      <c r="G4" s="11"/>
      <c r="H4" s="12">
        <v>30.164005837061001</v>
      </c>
      <c r="I4" s="11"/>
      <c r="J4" s="11"/>
      <c r="K4" s="12">
        <v>29.1300406473705</v>
      </c>
      <c r="L4" s="11"/>
      <c r="M4" s="11"/>
      <c r="N4" s="11"/>
      <c r="O4" s="46"/>
      <c r="Q4" s="11" t="s">
        <v>82</v>
      </c>
      <c r="R4" s="12">
        <v>28.7776034557698</v>
      </c>
      <c r="S4" s="11"/>
      <c r="T4" s="11"/>
      <c r="U4" s="12">
        <v>30.107135531535199</v>
      </c>
      <c r="V4" s="11"/>
      <c r="W4" s="11"/>
      <c r="X4" s="55">
        <v>32.1913029706432</v>
      </c>
      <c r="Y4" s="56"/>
      <c r="Z4" s="56"/>
    </row>
    <row r="5" spans="2:26" x14ac:dyDescent="0.35">
      <c r="D5" s="11"/>
      <c r="E5" s="12">
        <v>31.568118045227099</v>
      </c>
      <c r="F5" s="11"/>
      <c r="G5" s="11"/>
      <c r="H5" s="12">
        <v>0</v>
      </c>
      <c r="I5" s="11"/>
      <c r="J5" s="11"/>
      <c r="K5" s="12">
        <v>29.0236037151735</v>
      </c>
      <c r="L5" s="11"/>
      <c r="M5" s="11"/>
      <c r="N5" s="11"/>
      <c r="O5" s="46"/>
      <c r="Q5" s="11"/>
      <c r="R5" s="12">
        <v>28.8381394034888</v>
      </c>
      <c r="S5" s="11"/>
      <c r="T5" s="11"/>
      <c r="U5" s="12">
        <v>30.1088576089609</v>
      </c>
      <c r="V5" s="11"/>
      <c r="W5" s="11"/>
      <c r="X5" s="55">
        <v>33.979988206842599</v>
      </c>
      <c r="Y5" s="56"/>
      <c r="Z5" s="56"/>
    </row>
    <row r="6" spans="2:26" x14ac:dyDescent="0.35">
      <c r="D6" s="11"/>
      <c r="E6" s="12">
        <v>31.008704636505499</v>
      </c>
      <c r="F6" s="14">
        <f>AVERAGE(E4:E6)</f>
        <v>31.091505320311967</v>
      </c>
      <c r="G6" s="15">
        <f>F6-F9</f>
        <v>1.8794764317586008</v>
      </c>
      <c r="H6" s="12">
        <v>29.325448938835301</v>
      </c>
      <c r="I6" s="14">
        <f>AVERAGE(H4,H6)</f>
        <v>29.744727387948153</v>
      </c>
      <c r="J6" s="15">
        <f>I6-I9</f>
        <v>0.31251060023125277</v>
      </c>
      <c r="K6" s="12">
        <v>29.104318257357701</v>
      </c>
      <c r="L6" s="14">
        <f>AVERAGE(K4:K6)</f>
        <v>29.085987539967235</v>
      </c>
      <c r="M6" s="11">
        <f>100*2^(M12-L6)</f>
        <v>14.295531149744761</v>
      </c>
      <c r="N6" s="14"/>
      <c r="O6" s="47"/>
      <c r="Q6" s="11"/>
      <c r="R6" s="12">
        <v>28.870572104607898</v>
      </c>
      <c r="S6" s="14">
        <f>AVERAGE(R4:R6)</f>
        <v>28.82877165462217</v>
      </c>
      <c r="T6" s="13">
        <f>S6-S9</f>
        <v>-1.2017428004434301</v>
      </c>
      <c r="U6" s="12">
        <v>29.8368804963774</v>
      </c>
      <c r="V6" s="14">
        <f>AVERAGE(U4:U6)</f>
        <v>30.0176245456245</v>
      </c>
      <c r="W6" s="13">
        <f>V6-V9</f>
        <v>0.18702181742796498</v>
      </c>
      <c r="X6" s="55">
        <v>33.007610899637598</v>
      </c>
      <c r="Y6" s="57">
        <f>AVERAGE(X4,X6)</f>
        <v>32.599456935140395</v>
      </c>
      <c r="Z6" s="58">
        <f>Y6-Y9</f>
        <v>-1.3154003749176582</v>
      </c>
    </row>
    <row r="7" spans="2:26" x14ac:dyDescent="0.35">
      <c r="B7" s="1" t="s">
        <v>79</v>
      </c>
      <c r="D7" s="11" t="s">
        <v>80</v>
      </c>
      <c r="E7" s="12">
        <v>29.285046258607199</v>
      </c>
      <c r="F7" s="11"/>
      <c r="G7" s="112">
        <f>2^-G6</f>
        <v>0.27178233022111936</v>
      </c>
      <c r="H7" s="12">
        <v>29.731055419503001</v>
      </c>
      <c r="I7" s="11"/>
      <c r="J7" s="112">
        <f>2^-J6</f>
        <v>0.80523924944107417</v>
      </c>
      <c r="K7" s="12">
        <v>30.291147217095801</v>
      </c>
      <c r="L7" s="11"/>
      <c r="M7" s="11">
        <f>M6/M9</f>
        <v>2.498875772584551</v>
      </c>
      <c r="N7" s="11"/>
      <c r="O7" s="48"/>
      <c r="Q7" s="11" t="s">
        <v>83</v>
      </c>
      <c r="R7" s="12">
        <v>30.068402870690502</v>
      </c>
      <c r="S7" s="11"/>
      <c r="T7" s="114">
        <f>2^-T6</f>
        <v>2.3001736817434408</v>
      </c>
      <c r="U7" s="12">
        <v>29.636792462711501</v>
      </c>
      <c r="V7" s="11"/>
      <c r="W7" s="114">
        <f>2^-W6</f>
        <v>0.87841718410830882</v>
      </c>
      <c r="X7" s="55">
        <v>33.685215959957198</v>
      </c>
      <c r="Y7" s="56"/>
      <c r="Z7" s="58">
        <f>2^-Z6</f>
        <v>2.4887138755218441</v>
      </c>
    </row>
    <row r="8" spans="2:26" x14ac:dyDescent="0.35">
      <c r="D8" s="11"/>
      <c r="E8" s="12">
        <v>29.309914573807401</v>
      </c>
      <c r="F8" s="11"/>
      <c r="G8" s="11"/>
      <c r="H8" s="12">
        <v>29.242203822669399</v>
      </c>
      <c r="I8" s="11"/>
      <c r="J8" s="11"/>
      <c r="K8" s="12">
        <v>30.523386226927599</v>
      </c>
      <c r="L8" s="11"/>
      <c r="M8" s="11"/>
      <c r="N8" s="11"/>
      <c r="O8" s="46"/>
      <c r="Q8" s="11"/>
      <c r="R8" s="12">
        <v>29.8932922591306</v>
      </c>
      <c r="S8" s="11"/>
      <c r="T8" s="115"/>
      <c r="U8" s="12">
        <v>29.613856672616901</v>
      </c>
      <c r="V8" s="11"/>
      <c r="W8" s="115"/>
      <c r="X8" s="59">
        <v>35.950738351363597</v>
      </c>
      <c r="Y8" s="56"/>
      <c r="Z8" s="56"/>
    </row>
    <row r="9" spans="2:26" x14ac:dyDescent="0.35">
      <c r="D9" s="11"/>
      <c r="E9" s="12">
        <v>29.041125833245498</v>
      </c>
      <c r="F9" s="14">
        <f>AVERAGE(E7:E9)</f>
        <v>29.212028888553366</v>
      </c>
      <c r="G9" s="11"/>
      <c r="H9" s="12">
        <v>29.3233911209783</v>
      </c>
      <c r="I9" s="14">
        <f>AVERAGE(H7:H9)</f>
        <v>29.4322167877169</v>
      </c>
      <c r="J9" s="11"/>
      <c r="K9" s="12">
        <v>0</v>
      </c>
      <c r="L9" s="14">
        <f>AVERAGE(K7:K8)</f>
        <v>30.407266722011698</v>
      </c>
      <c r="M9" s="11">
        <f>100*2^(M12-L9)</f>
        <v>5.7207850452522093</v>
      </c>
      <c r="N9" s="14"/>
      <c r="O9" s="46"/>
      <c r="Q9" s="11"/>
      <c r="R9" s="12">
        <v>30.1298482353757</v>
      </c>
      <c r="S9" s="14">
        <f>AVERAGE(R7:R9)</f>
        <v>30.0305144550656</v>
      </c>
      <c r="T9" s="11"/>
      <c r="U9" s="12">
        <v>30.241159049261199</v>
      </c>
      <c r="V9" s="14">
        <f>AVERAGE(U7:U9)</f>
        <v>29.830602728196535</v>
      </c>
      <c r="W9" s="11"/>
      <c r="X9" s="55">
        <v>34.144498660158902</v>
      </c>
      <c r="Y9" s="57">
        <f>AVERAGE(X7,X9)</f>
        <v>33.914857310058053</v>
      </c>
      <c r="Z9" s="56"/>
    </row>
    <row r="10" spans="2:26" x14ac:dyDescent="0.35">
      <c r="D10" s="11" t="s">
        <v>62</v>
      </c>
      <c r="E10" s="12">
        <v>34.805583734852497</v>
      </c>
      <c r="F10" s="11"/>
      <c r="G10" s="11"/>
      <c r="H10" s="12">
        <v>29.5814423510224</v>
      </c>
      <c r="I10" s="11"/>
      <c r="J10" s="11"/>
      <c r="K10" s="12">
        <v>29.4682598349454</v>
      </c>
      <c r="L10" s="11"/>
      <c r="M10" s="11"/>
      <c r="N10" s="11"/>
      <c r="O10" s="46"/>
      <c r="Q10" s="11" t="s">
        <v>84</v>
      </c>
      <c r="R10" s="12">
        <v>29.200798287546402</v>
      </c>
      <c r="S10" s="11"/>
      <c r="T10" s="11"/>
      <c r="U10" s="12">
        <v>30.545249253126599</v>
      </c>
      <c r="V10" s="11"/>
      <c r="W10" s="11"/>
      <c r="X10" s="55">
        <v>31.737624078620801</v>
      </c>
      <c r="Y10" s="56"/>
      <c r="Z10" s="56"/>
    </row>
    <row r="11" spans="2:26" x14ac:dyDescent="0.35">
      <c r="D11" s="11"/>
      <c r="E11" s="12">
        <v>33.670234283357502</v>
      </c>
      <c r="F11" s="11"/>
      <c r="G11" s="11"/>
      <c r="H11" s="12">
        <v>29.295540402377998</v>
      </c>
      <c r="I11" s="11"/>
      <c r="J11" s="11"/>
      <c r="K11" s="12">
        <v>29.873171004141899</v>
      </c>
      <c r="L11" s="11"/>
      <c r="M11" s="11"/>
      <c r="N11" s="11"/>
      <c r="O11" s="46"/>
      <c r="Q11" s="11"/>
      <c r="R11" s="12">
        <v>29.044630750703199</v>
      </c>
      <c r="S11" s="11"/>
      <c r="T11" s="11"/>
      <c r="U11" s="12">
        <v>30.368740245389301</v>
      </c>
      <c r="V11" s="11"/>
      <c r="W11" s="11"/>
      <c r="X11" s="55">
        <v>31.2928510840642</v>
      </c>
      <c r="Y11" s="56"/>
      <c r="Z11" s="56"/>
    </row>
    <row r="12" spans="2:26" x14ac:dyDescent="0.35">
      <c r="D12" s="11"/>
      <c r="E12" s="12">
        <v>34.701277561618298</v>
      </c>
      <c r="F12" s="14">
        <f>AVERAGE(E10:E12)</f>
        <v>34.392365193276099</v>
      </c>
      <c r="G12" s="16"/>
      <c r="H12" s="12">
        <v>30.326461930850201</v>
      </c>
      <c r="I12" s="14">
        <f>AVERAGE(H10:H12)</f>
        <v>29.734481561416867</v>
      </c>
      <c r="J12" s="16"/>
      <c r="K12" s="12">
        <v>29.457440168833099</v>
      </c>
      <c r="L12" s="14">
        <f>AVERAGE(K10:K12)</f>
        <v>29.599623669306798</v>
      </c>
      <c r="M12" s="16">
        <f>L12-3.32</f>
        <v>26.279623669306797</v>
      </c>
      <c r="N12" s="14"/>
      <c r="O12" s="48"/>
      <c r="Q12" s="11"/>
      <c r="R12" s="12">
        <v>29.233578617132501</v>
      </c>
      <c r="S12" s="14">
        <f>AVERAGE(R10:R12)</f>
        <v>29.159669218460703</v>
      </c>
      <c r="T12" s="16"/>
      <c r="U12" s="12">
        <v>30.929231014040599</v>
      </c>
      <c r="V12" s="14">
        <f>AVERAGE(U10:U12)</f>
        <v>30.614406837518832</v>
      </c>
      <c r="W12" s="16"/>
      <c r="X12" s="55">
        <v>31.072371141241401</v>
      </c>
      <c r="Y12" s="57">
        <f>AVERAGE(X10:X12)</f>
        <v>31.367615434642133</v>
      </c>
      <c r="Z12" s="60"/>
    </row>
    <row r="13" spans="2:26" x14ac:dyDescent="0.35">
      <c r="X13" s="55"/>
      <c r="Y13" s="56"/>
      <c r="Z13" s="56"/>
    </row>
    <row r="17" spans="2:26" x14ac:dyDescent="0.35">
      <c r="R17" s="11" t="s">
        <v>63</v>
      </c>
      <c r="S17" s="11"/>
      <c r="T17" s="11"/>
      <c r="U17" s="11" t="s">
        <v>57</v>
      </c>
      <c r="X17" s="1" t="s">
        <v>101</v>
      </c>
    </row>
    <row r="18" spans="2:26" x14ac:dyDescent="0.35">
      <c r="E18" s="11" t="s">
        <v>56</v>
      </c>
      <c r="F18" s="11"/>
      <c r="G18" s="11"/>
      <c r="H18" s="11" t="s">
        <v>57</v>
      </c>
      <c r="K18" s="1" t="s">
        <v>101</v>
      </c>
      <c r="L18" s="11"/>
      <c r="M18" s="11"/>
      <c r="N18" s="11"/>
      <c r="O18" s="46"/>
      <c r="Q18" s="11" t="s">
        <v>82</v>
      </c>
      <c r="R18" s="12">
        <v>30.315795879750699</v>
      </c>
      <c r="S18" s="11"/>
      <c r="T18" s="11"/>
      <c r="U18" s="55">
        <v>29.605035871277</v>
      </c>
      <c r="X18" s="61">
        <v>27.188197194402779</v>
      </c>
    </row>
    <row r="19" spans="2:26" x14ac:dyDescent="0.35">
      <c r="D19" s="11" t="s">
        <v>78</v>
      </c>
      <c r="E19" s="12">
        <v>31.8018019982438</v>
      </c>
      <c r="F19" s="11"/>
      <c r="G19" s="11"/>
      <c r="H19" s="12">
        <v>30.834368668454001</v>
      </c>
      <c r="I19" s="11"/>
      <c r="J19" s="11"/>
      <c r="K19" s="12">
        <v>29.172200084929202</v>
      </c>
      <c r="L19" s="11"/>
      <c r="M19" s="11"/>
      <c r="N19" s="11"/>
      <c r="O19" s="46"/>
      <c r="Q19" s="11"/>
      <c r="R19" s="12">
        <v>30.486140762910299</v>
      </c>
      <c r="S19" s="14">
        <f>AVERAGE(R18:R19)</f>
        <v>30.400968321330499</v>
      </c>
      <c r="T19" s="15">
        <f>S19-S21</f>
        <v>-1.1741869276962014</v>
      </c>
      <c r="U19" s="55">
        <v>29.4296583794501</v>
      </c>
      <c r="V19" s="14">
        <f>AVERAGE(U18:U19)</f>
        <v>29.51734712536355</v>
      </c>
      <c r="W19" s="15">
        <f>V19-V21</f>
        <v>0.28463369467120003</v>
      </c>
      <c r="X19" s="61">
        <v>27.182508754317258</v>
      </c>
      <c r="Y19" s="14">
        <f>AVERAGE(X18:X19)</f>
        <v>27.185352974360018</v>
      </c>
      <c r="Z19" s="15">
        <f>Y19-Y21</f>
        <v>-1.4238066176429349</v>
      </c>
    </row>
    <row r="20" spans="2:26" x14ac:dyDescent="0.35">
      <c r="B20" s="1" t="s">
        <v>61</v>
      </c>
      <c r="D20" s="11"/>
      <c r="E20" s="12">
        <v>32.254514473705399</v>
      </c>
      <c r="F20" s="11"/>
      <c r="G20" s="11"/>
      <c r="H20" s="12">
        <v>30.372292188994901</v>
      </c>
      <c r="I20" s="11"/>
      <c r="J20" s="11"/>
      <c r="K20" s="12">
        <v>28.6699198320383</v>
      </c>
      <c r="L20" s="11"/>
      <c r="M20" s="11"/>
      <c r="N20" s="11"/>
      <c r="O20" s="46"/>
      <c r="Q20" s="11" t="s">
        <v>83</v>
      </c>
      <c r="R20" s="12">
        <v>31.6436474702349</v>
      </c>
      <c r="S20" s="11"/>
      <c r="T20" s="114">
        <f>2^-T19</f>
        <v>2.2566566473752627</v>
      </c>
      <c r="U20" s="55">
        <v>29.293226776455501</v>
      </c>
      <c r="V20" s="11"/>
      <c r="W20" s="114">
        <f>2^-W19</f>
        <v>0.82095002444000831</v>
      </c>
      <c r="X20" s="61">
        <v>28.474067466963163</v>
      </c>
      <c r="Y20" s="11"/>
      <c r="Z20" s="13">
        <f>2^-Z19</f>
        <v>2.6829247998862611</v>
      </c>
    </row>
    <row r="21" spans="2:26" x14ac:dyDescent="0.35">
      <c r="D21" s="11"/>
      <c r="E21" s="12">
        <v>32.0016202343662</v>
      </c>
      <c r="F21" s="14">
        <f>AVERAGE(E19:E21)</f>
        <v>32.01931223543847</v>
      </c>
      <c r="G21" s="16">
        <f>F21-F24</f>
        <v>2.8454133880708028</v>
      </c>
      <c r="H21" s="12">
        <v>30.052229386663001</v>
      </c>
      <c r="I21" s="14">
        <f>AVERAGE(H19:H21)</f>
        <v>30.419630081370638</v>
      </c>
      <c r="J21" s="16">
        <f>I21-I24</f>
        <v>0.79275814500114095</v>
      </c>
      <c r="K21" s="12">
        <v>28.8148082637796</v>
      </c>
      <c r="L21" s="14">
        <f>AVERAGE(K19:K21)</f>
        <v>28.885642726915702</v>
      </c>
      <c r="M21" s="13">
        <f>L21-L24</f>
        <v>-1.4118132308902638</v>
      </c>
      <c r="N21" s="11"/>
      <c r="O21" s="48"/>
      <c r="R21" s="12">
        <v>31.506663027818501</v>
      </c>
      <c r="S21" s="14">
        <f>AVERAGE(R20:R21)</f>
        <v>31.5751552490267</v>
      </c>
      <c r="T21" s="16"/>
      <c r="U21" s="55">
        <v>29.172200084929202</v>
      </c>
      <c r="V21" s="14">
        <f>AVERAGE(U20:U21)</f>
        <v>29.23271343069235</v>
      </c>
      <c r="W21" s="16"/>
      <c r="X21" s="61">
        <v>28.74425171704274</v>
      </c>
      <c r="Y21" s="14">
        <f>AVERAGE(X20:X21)</f>
        <v>28.609159592002953</v>
      </c>
      <c r="Z21" s="16"/>
    </row>
    <row r="22" spans="2:26" x14ac:dyDescent="0.35">
      <c r="D22" s="11" t="s">
        <v>81</v>
      </c>
      <c r="E22" s="12">
        <v>29.261867282067701</v>
      </c>
      <c r="F22" s="11"/>
      <c r="G22" s="113">
        <f>2^-G21</f>
        <v>0.13913782818317272</v>
      </c>
      <c r="H22" s="12">
        <v>29.546489250470099</v>
      </c>
      <c r="I22" s="11"/>
      <c r="J22" s="113">
        <f>2^-J21</f>
        <v>0.57723946971339946</v>
      </c>
      <c r="K22" s="12">
        <v>30.5361710479377</v>
      </c>
      <c r="L22" s="11"/>
      <c r="M22" s="13">
        <f>2^-M21</f>
        <v>2.6607136079200333</v>
      </c>
      <c r="N22" s="11"/>
      <c r="O22" s="47"/>
      <c r="Q22" s="1" t="s">
        <v>103</v>
      </c>
      <c r="R22" s="12">
        <v>30.641925688579601</v>
      </c>
      <c r="S22" s="11"/>
      <c r="T22" s="11"/>
      <c r="U22" s="55">
        <v>28.6699198320383</v>
      </c>
      <c r="V22" s="11"/>
      <c r="W22" s="11"/>
      <c r="X22" s="61">
        <v>28.743433513267632</v>
      </c>
      <c r="Y22" s="11"/>
      <c r="Z22" s="11"/>
    </row>
    <row r="23" spans="2:26" x14ac:dyDescent="0.35">
      <c r="D23" s="11"/>
      <c r="E23" s="12">
        <v>29.083412468794599</v>
      </c>
      <c r="F23" s="11"/>
      <c r="G23" s="11"/>
      <c r="H23" s="12">
        <v>29.489716464052901</v>
      </c>
      <c r="I23" s="11"/>
      <c r="J23" s="11"/>
      <c r="K23" s="12">
        <v>30.130575902143999</v>
      </c>
      <c r="L23" s="11"/>
      <c r="M23" s="11"/>
      <c r="N23" s="11"/>
      <c r="O23" s="46"/>
      <c r="R23" s="12">
        <v>30.680171710061199</v>
      </c>
      <c r="S23" s="14">
        <f>AVERAGE(R22:R23)</f>
        <v>30.6610486993204</v>
      </c>
      <c r="T23" s="16"/>
      <c r="U23" s="55">
        <v>28.8148082637796</v>
      </c>
      <c r="V23" s="14">
        <f>AVERAGE(U22:U23)</f>
        <v>28.74236404790895</v>
      </c>
      <c r="W23" s="16"/>
      <c r="X23" s="61">
        <v>28.754228268788204</v>
      </c>
      <c r="Y23" s="14">
        <f>AVERAGE(X22:X23)</f>
        <v>28.748830891027918</v>
      </c>
      <c r="Z23" s="16"/>
    </row>
    <row r="24" spans="2:26" x14ac:dyDescent="0.35">
      <c r="D24" s="11"/>
      <c r="E24" s="12">
        <v>29.176416791240701</v>
      </c>
      <c r="F24" s="14">
        <f>AVERAGE(E22:E24)</f>
        <v>29.173898847367667</v>
      </c>
      <c r="G24" s="11"/>
      <c r="H24" s="12">
        <v>29.844410094585498</v>
      </c>
      <c r="I24" s="14">
        <f>AVERAGE(H22:H24)</f>
        <v>29.626871936369497</v>
      </c>
      <c r="J24" s="11"/>
      <c r="K24" s="12">
        <v>30.225620923336201</v>
      </c>
      <c r="L24" s="14">
        <f>AVERAGE(K22:K24)</f>
        <v>30.297455957805965</v>
      </c>
      <c r="M24" s="14"/>
      <c r="N24" s="14"/>
      <c r="O24" s="46"/>
      <c r="W24" s="11"/>
      <c r="X24" s="11"/>
      <c r="Z24" s="11"/>
    </row>
    <row r="25" spans="2:26" x14ac:dyDescent="0.35">
      <c r="D25" s="11" t="s">
        <v>62</v>
      </c>
      <c r="E25" s="12">
        <v>31.2682732262721</v>
      </c>
      <c r="F25" s="11"/>
      <c r="G25" s="11"/>
      <c r="H25" s="12">
        <v>30.286827641502502</v>
      </c>
      <c r="I25" s="11"/>
      <c r="J25" s="11"/>
      <c r="K25" s="12">
        <v>32.029475035291902</v>
      </c>
      <c r="L25" s="11"/>
      <c r="M25" s="11"/>
      <c r="N25" s="11"/>
      <c r="O25" s="46"/>
      <c r="W25" s="11"/>
      <c r="X25" s="11"/>
    </row>
    <row r="26" spans="2:26" x14ac:dyDescent="0.35">
      <c r="D26" s="11"/>
      <c r="E26" s="12">
        <v>31.3755140225506</v>
      </c>
      <c r="F26" s="11"/>
      <c r="G26" s="11"/>
      <c r="H26" s="12">
        <v>30.4854893762957</v>
      </c>
      <c r="I26" s="11"/>
      <c r="J26" s="11"/>
      <c r="K26" s="12">
        <v>32.365897399879401</v>
      </c>
      <c r="L26" s="11"/>
      <c r="M26" s="11"/>
      <c r="N26" s="11"/>
      <c r="O26" s="46"/>
      <c r="W26" s="11"/>
      <c r="X26" s="11"/>
    </row>
    <row r="27" spans="2:26" x14ac:dyDescent="0.35">
      <c r="D27" s="11"/>
      <c r="E27" s="12">
        <v>31.5679730061741</v>
      </c>
      <c r="F27" s="14">
        <f>AVERAGE(E25:E27)</f>
        <v>31.403920084998934</v>
      </c>
      <c r="G27" s="16"/>
      <c r="H27" s="12">
        <v>30.246687220448301</v>
      </c>
      <c r="I27" s="14">
        <f>AVERAGE(H25:H27)</f>
        <v>30.339668079415503</v>
      </c>
      <c r="J27" s="16"/>
      <c r="K27" s="12">
        <v>32.668159790414698</v>
      </c>
      <c r="L27" s="14">
        <f>AVERAGE(K25:K27)</f>
        <v>32.354510741862008</v>
      </c>
      <c r="M27" s="11"/>
      <c r="N27" s="11"/>
      <c r="O27" s="48"/>
      <c r="R27" s="11" t="s">
        <v>63</v>
      </c>
      <c r="S27" s="11"/>
      <c r="T27" s="11"/>
      <c r="U27" s="11" t="s">
        <v>57</v>
      </c>
      <c r="X27" s="1" t="s">
        <v>101</v>
      </c>
    </row>
    <row r="28" spans="2:26" x14ac:dyDescent="0.35">
      <c r="K28" s="11"/>
      <c r="L28" s="11"/>
      <c r="M28" s="11"/>
      <c r="N28" s="11"/>
      <c r="O28" s="46"/>
      <c r="Q28" s="11" t="s">
        <v>82</v>
      </c>
      <c r="R28" s="12">
        <v>30.6924827154998</v>
      </c>
      <c r="S28" s="11"/>
      <c r="T28" s="50"/>
      <c r="U28" s="55">
        <v>30.715610866085399</v>
      </c>
      <c r="V28" s="11"/>
      <c r="W28" s="50"/>
      <c r="X28" s="61">
        <v>27.398653893564404</v>
      </c>
      <c r="Y28" s="11"/>
      <c r="Z28" s="50"/>
    </row>
    <row r="29" spans="2:26" x14ac:dyDescent="0.35">
      <c r="E29" s="11" t="s">
        <v>63</v>
      </c>
      <c r="F29" s="11"/>
      <c r="G29" s="11"/>
      <c r="H29" s="11" t="s">
        <v>1</v>
      </c>
      <c r="K29" s="1" t="s">
        <v>101</v>
      </c>
      <c r="L29" s="11"/>
      <c r="M29" s="11"/>
      <c r="N29" s="11"/>
      <c r="O29" s="46"/>
      <c r="Q29" s="11"/>
      <c r="R29" s="12">
        <v>30.101182407145899</v>
      </c>
      <c r="S29" s="14">
        <f>AVERAGE(R28:R29)</f>
        <v>30.396832561322849</v>
      </c>
      <c r="T29" s="13">
        <f>S29-S31</f>
        <v>-2.1267873254253509</v>
      </c>
      <c r="U29" s="55">
        <v>31.084405770793001</v>
      </c>
      <c r="V29" s="14">
        <f>AVERAGE(U28:U29)</f>
        <v>30.900008318439198</v>
      </c>
      <c r="W29" s="13">
        <f>V29-V31</f>
        <v>0.8096397074029511</v>
      </c>
      <c r="X29" s="61">
        <v>27.624905651309131</v>
      </c>
      <c r="Y29" s="14">
        <f>AVERAGE(X28:X29)</f>
        <v>27.511779772436768</v>
      </c>
      <c r="Z29" s="13">
        <f>Y29-Y31</f>
        <v>-1.1347668681258298</v>
      </c>
    </row>
    <row r="30" spans="2:26" x14ac:dyDescent="0.35">
      <c r="D30" s="11" t="s">
        <v>85</v>
      </c>
      <c r="E30" s="12">
        <v>30.6924827154998</v>
      </c>
      <c r="F30" s="11"/>
      <c r="G30" s="11"/>
      <c r="H30" s="12">
        <v>34.192791771054701</v>
      </c>
      <c r="I30" s="11"/>
      <c r="J30" s="11"/>
      <c r="K30" s="12">
        <v>32.419931583503001</v>
      </c>
      <c r="L30" s="11"/>
      <c r="M30" s="14"/>
      <c r="N30" s="14"/>
      <c r="O30" s="51"/>
      <c r="Q30" s="11" t="s">
        <v>83</v>
      </c>
      <c r="R30" s="12">
        <v>32.715917136241202</v>
      </c>
      <c r="S30" s="11"/>
      <c r="T30" s="114">
        <f>2^-T29</f>
        <v>4.3674383105600638</v>
      </c>
      <c r="U30" s="55">
        <v>30.486140762910299</v>
      </c>
      <c r="V30" s="11"/>
      <c r="W30" s="114">
        <f>2^-W29</f>
        <v>0.57052432049082535</v>
      </c>
      <c r="X30" s="61">
        <v>28.686386941811982</v>
      </c>
      <c r="Y30" s="11"/>
      <c r="Z30" s="13">
        <f>2^-Z29</f>
        <v>2.1958307642864425</v>
      </c>
    </row>
    <row r="31" spans="2:26" x14ac:dyDescent="0.35">
      <c r="D31" s="11"/>
      <c r="E31" s="12">
        <v>30.101182407145899</v>
      </c>
      <c r="F31" s="14">
        <f>AVERAGE(E30:E31)</f>
        <v>30.396832561322849</v>
      </c>
      <c r="G31" s="13">
        <f>F31-F34</f>
        <v>-0.50317575711634888</v>
      </c>
      <c r="H31" s="12">
        <v>34.906987937525599</v>
      </c>
      <c r="I31" s="14">
        <f>AVERAGE(H30:H31)</f>
        <v>34.54988985429015</v>
      </c>
      <c r="J31" s="13">
        <f>I31-I34</f>
        <v>-0.30320502175964492</v>
      </c>
      <c r="K31" s="12">
        <v>32.370275506019098</v>
      </c>
      <c r="L31" s="14">
        <f>AVERAGE(K30:K31)</f>
        <v>32.395103544761049</v>
      </c>
      <c r="M31" s="16">
        <f>2^-(L31-L33)</f>
        <v>2.3640248669766843</v>
      </c>
      <c r="N31" s="11"/>
      <c r="O31" s="51"/>
      <c r="R31" s="12">
        <v>32.331322637255198</v>
      </c>
      <c r="S31" s="14">
        <f>AVERAGE(R30:R31)</f>
        <v>32.5236198867482</v>
      </c>
      <c r="T31" s="16"/>
      <c r="U31" s="55">
        <v>29.694596459162199</v>
      </c>
      <c r="V31" s="14">
        <f>AVERAGE(U30:U31)</f>
        <v>30.090368611036247</v>
      </c>
      <c r="W31" s="16"/>
      <c r="X31" s="61">
        <v>28.606706339313209</v>
      </c>
      <c r="Y31" s="14">
        <f>AVERAGE(X30:X31)</f>
        <v>28.646546640562597</v>
      </c>
      <c r="Z31" s="16"/>
    </row>
    <row r="32" spans="2:26" x14ac:dyDescent="0.35">
      <c r="G32" s="71">
        <f>2^-G31</f>
        <v>1.4173300530037742</v>
      </c>
      <c r="J32" s="71">
        <f>2^-J31</f>
        <v>1.2338825047077118</v>
      </c>
      <c r="L32" s="11"/>
      <c r="M32" s="11"/>
      <c r="N32" s="11"/>
      <c r="O32" s="46"/>
      <c r="Q32" s="1" t="s">
        <v>103</v>
      </c>
      <c r="R32" s="12">
        <v>33.249015321862998</v>
      </c>
      <c r="S32" s="11"/>
      <c r="T32" s="11"/>
      <c r="U32" s="55">
        <v>29.959409358345201</v>
      </c>
      <c r="V32" s="11"/>
      <c r="W32" s="11"/>
      <c r="X32" s="61">
        <v>28.192369680927023</v>
      </c>
      <c r="Y32" s="11"/>
      <c r="Z32" s="11"/>
    </row>
    <row r="33" spans="4:26" x14ac:dyDescent="0.35">
      <c r="D33" s="11" t="s">
        <v>86</v>
      </c>
      <c r="E33" s="12">
        <v>30.715610866085399</v>
      </c>
      <c r="F33" s="11"/>
      <c r="G33" s="11"/>
      <c r="H33" s="12">
        <v>34.887922832042896</v>
      </c>
      <c r="I33" s="11"/>
      <c r="J33" s="11"/>
      <c r="K33" s="12">
        <v>33.857260983617699</v>
      </c>
      <c r="L33" s="14">
        <f>AVERAGE(K33:K34)</f>
        <v>33.636348755942848</v>
      </c>
      <c r="M33" s="14"/>
      <c r="N33" s="14"/>
      <c r="O33" s="46"/>
      <c r="R33" s="12">
        <v>31.965814653150201</v>
      </c>
      <c r="S33" s="14">
        <f>AVERAGE(R32:R33)</f>
        <v>32.607414987506601</v>
      </c>
      <c r="T33" s="11"/>
      <c r="U33" s="1">
        <v>29.526366998927699</v>
      </c>
      <c r="V33" s="14">
        <f>AVERAGE(U32:U33)</f>
        <v>29.742888178636449</v>
      </c>
      <c r="W33" s="11"/>
      <c r="X33" s="61">
        <v>28.465709878488109</v>
      </c>
      <c r="Y33" s="14">
        <f>AVERAGE(X32:X33)</f>
        <v>28.329039779707564</v>
      </c>
      <c r="Z33" s="11"/>
    </row>
    <row r="34" spans="4:26" x14ac:dyDescent="0.35">
      <c r="E34" s="12">
        <v>31.084405770793001</v>
      </c>
      <c r="F34" s="14">
        <f>AVERAGE(E33:E34)</f>
        <v>30.900008318439198</v>
      </c>
      <c r="G34" s="50"/>
      <c r="H34" s="12">
        <v>34.818266920056701</v>
      </c>
      <c r="I34" s="14">
        <f>AVERAGE(H33:H34)</f>
        <v>34.853094876049795</v>
      </c>
      <c r="J34" s="50"/>
      <c r="K34" s="12">
        <v>33.415436528268003</v>
      </c>
      <c r="L34" s="11"/>
      <c r="M34" s="11"/>
      <c r="N34" s="11"/>
      <c r="O34" s="46"/>
      <c r="W34" s="11"/>
      <c r="X34" s="11"/>
      <c r="Z34" s="11"/>
    </row>
    <row r="35" spans="4:26" x14ac:dyDescent="0.35">
      <c r="K35" s="12"/>
      <c r="L35" s="14"/>
      <c r="M35" s="11"/>
      <c r="N35" s="11"/>
      <c r="O35" s="46"/>
      <c r="W35" s="11"/>
    </row>
    <row r="36" spans="4:26" x14ac:dyDescent="0.35">
      <c r="K36" s="11"/>
      <c r="L36" s="11"/>
      <c r="M36" s="11"/>
      <c r="N36" s="11"/>
      <c r="O36" s="48"/>
      <c r="W36" s="11"/>
    </row>
    <row r="37" spans="4:26" x14ac:dyDescent="0.35">
      <c r="L37" s="1" t="s">
        <v>102</v>
      </c>
      <c r="M37" s="1" t="s">
        <v>101</v>
      </c>
      <c r="N37" s="1" t="s">
        <v>57</v>
      </c>
    </row>
    <row r="38" spans="4:26" x14ac:dyDescent="0.35">
      <c r="L38" s="1">
        <v>0.27178233022111936</v>
      </c>
      <c r="M38" s="11">
        <v>2.498875772584551</v>
      </c>
      <c r="N38" s="1">
        <v>0.80523924944107417</v>
      </c>
      <c r="T38" s="13">
        <v>2.3001736817434408</v>
      </c>
      <c r="U38" s="1">
        <v>2.4887138755218441</v>
      </c>
      <c r="V38" s="1">
        <v>0.87841718410830882</v>
      </c>
    </row>
    <row r="39" spans="4:26" x14ac:dyDescent="0.35">
      <c r="D39" s="11"/>
      <c r="E39" s="11"/>
      <c r="F39" s="11"/>
      <c r="G39" s="11"/>
      <c r="H39" s="11"/>
      <c r="I39" s="11"/>
      <c r="J39" s="11"/>
      <c r="L39" s="1">
        <v>0.13913782818317272</v>
      </c>
      <c r="M39" s="13">
        <v>2.6607136079200333</v>
      </c>
      <c r="N39" s="1">
        <v>0.57723946971339946</v>
      </c>
      <c r="T39" s="13">
        <v>2.2566566473752627</v>
      </c>
      <c r="U39" s="1">
        <v>2.6829247998862611</v>
      </c>
      <c r="V39" s="11">
        <v>0.82095002444000831</v>
      </c>
      <c r="W39" s="11"/>
      <c r="X39" s="11"/>
    </row>
    <row r="40" spans="4:26" x14ac:dyDescent="0.35">
      <c r="D40" s="11"/>
      <c r="E40" s="12"/>
      <c r="F40" s="11"/>
      <c r="G40" s="11"/>
      <c r="H40" s="12"/>
      <c r="I40" s="11"/>
      <c r="J40" s="50"/>
      <c r="L40" s="1">
        <v>1.2338825047077118</v>
      </c>
      <c r="M40" s="16">
        <v>2.3640248669766843</v>
      </c>
      <c r="N40" s="1">
        <v>1.7449733725325305</v>
      </c>
      <c r="T40" s="13">
        <v>4.3674383105600638</v>
      </c>
      <c r="U40" s="1">
        <v>2.1958307642864425</v>
      </c>
      <c r="V40" s="12">
        <v>0.57052432049082535</v>
      </c>
      <c r="W40" s="11"/>
      <c r="X40" s="11"/>
    </row>
    <row r="41" spans="4:26" x14ac:dyDescent="0.35">
      <c r="D41" s="11"/>
      <c r="E41" s="12"/>
      <c r="F41" s="14"/>
      <c r="G41" s="15"/>
      <c r="H41" s="12"/>
      <c r="I41" s="14"/>
      <c r="J41" s="13"/>
      <c r="V41" s="12"/>
      <c r="W41" s="14"/>
      <c r="X41" s="50"/>
    </row>
    <row r="42" spans="4:26" x14ac:dyDescent="0.35">
      <c r="D42" s="11"/>
      <c r="E42" s="12"/>
      <c r="F42" s="11"/>
      <c r="G42" s="13"/>
      <c r="H42" s="12"/>
      <c r="I42" s="11"/>
      <c r="J42" s="13"/>
      <c r="V42" s="12"/>
      <c r="W42" s="11"/>
      <c r="X42" s="11"/>
    </row>
    <row r="43" spans="4:26" x14ac:dyDescent="0.35">
      <c r="D43" s="11"/>
      <c r="E43" s="12"/>
      <c r="F43" s="14"/>
      <c r="G43" s="16"/>
      <c r="H43" s="12"/>
      <c r="I43" s="14"/>
      <c r="J43" s="16"/>
      <c r="V43" s="12"/>
      <c r="W43" s="14"/>
      <c r="X43" s="11"/>
    </row>
    <row r="44" spans="4:26" x14ac:dyDescent="0.35">
      <c r="D44" s="11"/>
      <c r="E44" s="12"/>
      <c r="F44" s="11"/>
      <c r="G44" s="11"/>
      <c r="H44" s="12"/>
      <c r="I44" s="11"/>
      <c r="J44" s="11"/>
      <c r="V44" s="12"/>
      <c r="W44" s="11"/>
      <c r="X44" s="11"/>
    </row>
    <row r="45" spans="4:26" x14ac:dyDescent="0.35">
      <c r="D45" s="11"/>
      <c r="E45" s="12"/>
      <c r="F45" s="14"/>
      <c r="G45" s="16"/>
      <c r="H45" s="12"/>
      <c r="I45" s="14"/>
      <c r="J45" s="11"/>
      <c r="V45" s="12"/>
      <c r="W45" s="14"/>
      <c r="X45" s="16"/>
    </row>
    <row r="51" spans="4:15" x14ac:dyDescent="0.35">
      <c r="D51" s="11"/>
      <c r="E51" s="12"/>
      <c r="F51" s="11"/>
      <c r="G51" s="11"/>
      <c r="H51" s="12"/>
      <c r="I51" s="11"/>
      <c r="J51" s="11"/>
      <c r="K51" s="12"/>
      <c r="L51" s="11"/>
      <c r="M51" s="11"/>
      <c r="N51" s="11"/>
      <c r="O51" s="46"/>
    </row>
    <row r="52" spans="4:15" x14ac:dyDescent="0.35">
      <c r="D52" s="11"/>
      <c r="E52" s="12"/>
      <c r="F52" s="14"/>
      <c r="G52" s="13"/>
      <c r="H52" s="12"/>
      <c r="I52" s="14"/>
      <c r="J52" s="13"/>
      <c r="K52" s="12"/>
      <c r="L52" s="14"/>
      <c r="M52" s="14"/>
      <c r="N52" s="14"/>
      <c r="O52" s="51"/>
    </row>
    <row r="53" spans="4:15" x14ac:dyDescent="0.35">
      <c r="G53" s="6"/>
      <c r="J53" s="6"/>
      <c r="O53" s="52"/>
    </row>
    <row r="54" spans="4:15" x14ac:dyDescent="0.35">
      <c r="D54" s="11"/>
      <c r="E54" s="12"/>
      <c r="F54" s="11"/>
      <c r="G54" s="11"/>
      <c r="H54" s="12"/>
      <c r="I54" s="11"/>
      <c r="J54" s="11"/>
      <c r="K54" s="12"/>
      <c r="L54" s="11"/>
      <c r="M54" s="11"/>
      <c r="N54" s="11"/>
      <c r="O54" s="46"/>
    </row>
    <row r="55" spans="4:15" x14ac:dyDescent="0.35">
      <c r="D55" s="11"/>
      <c r="E55" s="12"/>
      <c r="F55" s="14"/>
      <c r="G55" s="50"/>
      <c r="H55" s="12"/>
      <c r="I55" s="14"/>
      <c r="J55" s="50"/>
      <c r="K55" s="12"/>
      <c r="L55" s="14"/>
      <c r="M55" s="14"/>
      <c r="N55" s="14"/>
      <c r="O55" s="53"/>
    </row>
    <row r="62" spans="4:15" x14ac:dyDescent="0.35">
      <c r="G62" s="2"/>
      <c r="H62" s="2"/>
      <c r="I62" s="2"/>
      <c r="J62" s="2"/>
      <c r="K62" s="2"/>
      <c r="L62" s="2"/>
      <c r="M62" s="2"/>
      <c r="N62" s="2"/>
      <c r="O62" s="54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4F927-DC91-4392-B5AE-E37141B7F8EA}">
  <dimension ref="B1:AE46"/>
  <sheetViews>
    <sheetView topLeftCell="R22" workbookViewId="0">
      <selection activeCell="AH40" sqref="AH40"/>
    </sheetView>
  </sheetViews>
  <sheetFormatPr defaultRowHeight="14.5" x14ac:dyDescent="0.35"/>
  <cols>
    <col min="6" max="6" width="14.54296875" bestFit="1" customWidth="1"/>
    <col min="9" max="9" width="15.36328125" bestFit="1" customWidth="1"/>
    <col min="14" max="14" width="14.54296875" bestFit="1" customWidth="1"/>
    <col min="16" max="16" width="8.7265625" style="45"/>
  </cols>
  <sheetData>
    <row r="1" spans="2:31" x14ac:dyDescent="0.35">
      <c r="B1" t="s">
        <v>35</v>
      </c>
      <c r="R1" t="s">
        <v>36</v>
      </c>
    </row>
    <row r="2" spans="2:31" x14ac:dyDescent="0.35">
      <c r="D2" s="43" t="s">
        <v>63</v>
      </c>
      <c r="E2" s="38"/>
      <c r="F2" s="38"/>
      <c r="G2" s="38" t="s">
        <v>57</v>
      </c>
      <c r="H2" s="22"/>
      <c r="I2" s="22"/>
      <c r="J2" s="22"/>
      <c r="L2" s="23" t="s">
        <v>88</v>
      </c>
      <c r="T2" s="43" t="s">
        <v>63</v>
      </c>
      <c r="U2" s="38"/>
      <c r="V2" s="38"/>
      <c r="W2" s="38" t="s">
        <v>57</v>
      </c>
      <c r="AA2" s="23" t="s">
        <v>88</v>
      </c>
      <c r="AB2" s="62"/>
      <c r="AC2" s="63"/>
      <c r="AD2" s="63"/>
      <c r="AE2" s="63"/>
    </row>
    <row r="3" spans="2:31" x14ac:dyDescent="0.35">
      <c r="C3" s="41" t="s">
        <v>87</v>
      </c>
      <c r="D3" s="33">
        <v>27.8584191702749</v>
      </c>
      <c r="E3" s="32"/>
      <c r="F3" s="32"/>
      <c r="G3" s="33">
        <v>36.214319288498601</v>
      </c>
      <c r="H3" s="32"/>
      <c r="I3" s="32"/>
      <c r="J3" s="32"/>
      <c r="L3" s="33">
        <v>33.393207591808697</v>
      </c>
      <c r="M3" s="32"/>
      <c r="N3" s="32"/>
      <c r="S3" t="s">
        <v>104</v>
      </c>
      <c r="T3" s="39">
        <v>30.093130739963399</v>
      </c>
      <c r="U3" s="38"/>
      <c r="V3" s="38"/>
      <c r="W3" s="39">
        <v>30.1645014652069</v>
      </c>
      <c r="X3" s="38"/>
      <c r="Y3" s="38"/>
      <c r="AA3" s="39">
        <v>28.706540038748098</v>
      </c>
      <c r="AB3" s="38"/>
      <c r="AC3" s="63"/>
      <c r="AD3" s="63"/>
      <c r="AE3" s="63"/>
    </row>
    <row r="4" spans="2:31" x14ac:dyDescent="0.35">
      <c r="C4" s="32"/>
      <c r="D4" s="33">
        <v>27.789427603350202</v>
      </c>
      <c r="E4" s="32"/>
      <c r="F4" s="32"/>
      <c r="G4" s="33">
        <v>35.5338532795558</v>
      </c>
      <c r="H4" s="32"/>
      <c r="I4" s="32"/>
      <c r="J4" s="32"/>
      <c r="L4" s="33">
        <v>34.801823066488197</v>
      </c>
      <c r="M4" s="32"/>
      <c r="N4" s="32"/>
      <c r="T4" s="39">
        <v>30.617045969824101</v>
      </c>
      <c r="U4" s="38"/>
      <c r="V4" s="38"/>
      <c r="W4" s="39">
        <v>29.9644303926286</v>
      </c>
      <c r="X4" s="38"/>
      <c r="Y4" s="38"/>
      <c r="AA4" s="39">
        <v>28.845102635173099</v>
      </c>
      <c r="AB4" s="38"/>
      <c r="AC4" s="64"/>
      <c r="AD4" s="63"/>
      <c r="AE4" s="63"/>
    </row>
    <row r="5" spans="2:31" x14ac:dyDescent="0.35">
      <c r="C5" s="32"/>
      <c r="D5" s="33">
        <v>27.827591365362601</v>
      </c>
      <c r="E5" s="34">
        <f>AVERAGE(D3:D5)</f>
        <v>27.825146046329234</v>
      </c>
      <c r="F5" s="37">
        <f>E5-E8</f>
        <v>-1.3654572356067618</v>
      </c>
      <c r="G5" s="33">
        <v>36.1527296449121</v>
      </c>
      <c r="H5" s="34">
        <f>AVERAGE(G3:G5)</f>
        <v>35.966967404322169</v>
      </c>
      <c r="I5" s="35">
        <f>H5-H8</f>
        <v>-0.23619050751448611</v>
      </c>
      <c r="J5" s="32"/>
      <c r="L5" s="33">
        <v>32.612978486822001</v>
      </c>
      <c r="M5" s="34">
        <f>AVERAGE(L3:L5)</f>
        <v>33.602669715039632</v>
      </c>
      <c r="N5" s="37">
        <f>M5-M8</f>
        <v>-1.2760428992249686</v>
      </c>
      <c r="T5" s="39">
        <v>30.343240409368502</v>
      </c>
      <c r="U5" s="38">
        <f>AVERAGE(T3:T5)</f>
        <v>30.351139039718671</v>
      </c>
      <c r="V5" s="38">
        <f>U5-U8</f>
        <v>1.1772401923510039</v>
      </c>
      <c r="W5" s="39">
        <v>29.9436702701353</v>
      </c>
      <c r="X5" s="38">
        <f>AVERAGE(W3:W5)</f>
        <v>30.024200709323598</v>
      </c>
      <c r="Y5" s="38">
        <f>X5-X8</f>
        <v>0.39732877295410063</v>
      </c>
      <c r="AA5" s="39">
        <v>29.912269926011401</v>
      </c>
      <c r="AB5" s="38">
        <f>AVERAGE(AA3:AA5)</f>
        <v>29.154637533310865</v>
      </c>
      <c r="AC5" s="38">
        <f>AB5-AB8</f>
        <v>-1.9540734089737697</v>
      </c>
      <c r="AD5" s="63"/>
      <c r="AE5" s="63"/>
    </row>
    <row r="6" spans="2:31" x14ac:dyDescent="0.35">
      <c r="C6" s="41" t="s">
        <v>69</v>
      </c>
      <c r="D6" s="33">
        <v>29.190463949412401</v>
      </c>
      <c r="E6" s="32"/>
      <c r="F6" s="37">
        <f>2^-F5</f>
        <v>2.5765797290933414</v>
      </c>
      <c r="G6" s="36">
        <v>38.434403095059501</v>
      </c>
      <c r="H6" s="32"/>
      <c r="I6" s="37">
        <f>2^-I5</f>
        <v>1.1778783178593517</v>
      </c>
      <c r="J6" s="32"/>
      <c r="L6" s="33">
        <v>34.745874349000303</v>
      </c>
      <c r="M6" s="32"/>
      <c r="N6" s="37">
        <f>2^-N5</f>
        <v>2.4217381783699734</v>
      </c>
      <c r="S6" t="s">
        <v>105</v>
      </c>
      <c r="T6" s="39">
        <v>29.261867282067701</v>
      </c>
      <c r="U6" s="38"/>
      <c r="V6" s="38">
        <f>2^-V5</f>
        <v>0.4421965908230891</v>
      </c>
      <c r="W6" s="39">
        <v>29.546489250470099</v>
      </c>
      <c r="X6" s="38"/>
      <c r="Y6" s="38">
        <f>2^-Y5</f>
        <v>0.75926279827474885</v>
      </c>
      <c r="AA6" s="39">
        <v>30.7202322191572</v>
      </c>
      <c r="AB6" s="38"/>
      <c r="AC6" s="38">
        <f>2^-AC5</f>
        <v>3.8746699075843565</v>
      </c>
      <c r="AD6" s="63"/>
      <c r="AE6" s="63"/>
    </row>
    <row r="7" spans="2:31" x14ac:dyDescent="0.35">
      <c r="C7" s="32"/>
      <c r="D7" s="33">
        <v>29.156203872704399</v>
      </c>
      <c r="E7" s="32"/>
      <c r="F7" s="32"/>
      <c r="G7" s="33">
        <v>36.901645270941501</v>
      </c>
      <c r="H7" s="32"/>
      <c r="I7" s="32"/>
      <c r="J7" s="32"/>
      <c r="L7" s="33">
        <v>34.794568982101097</v>
      </c>
      <c r="M7" s="32"/>
      <c r="N7" s="32"/>
      <c r="T7" s="39">
        <v>29.083412468794599</v>
      </c>
      <c r="U7" s="38"/>
      <c r="V7" s="38"/>
      <c r="W7" s="39">
        <v>29.489716464052901</v>
      </c>
      <c r="X7" s="38"/>
      <c r="Y7" s="38"/>
      <c r="AA7" s="39">
        <v>31.1987520874033</v>
      </c>
      <c r="AB7" s="38"/>
      <c r="AC7" s="64"/>
      <c r="AD7" s="63"/>
      <c r="AE7" s="63"/>
    </row>
    <row r="8" spans="2:31" x14ac:dyDescent="0.35">
      <c r="C8" s="32"/>
      <c r="D8" s="33">
        <v>29.225142023691198</v>
      </c>
      <c r="E8" s="34">
        <f>AVERAGE(D6:D8)</f>
        <v>29.190603281935996</v>
      </c>
      <c r="F8" s="32"/>
      <c r="G8" s="33">
        <v>35.504670552731803</v>
      </c>
      <c r="H8" s="34">
        <f>AVERAGE(G7,G8)</f>
        <v>36.203157911836655</v>
      </c>
      <c r="I8" s="32"/>
      <c r="J8" s="32"/>
      <c r="L8" s="33">
        <v>35.0956945116924</v>
      </c>
      <c r="M8" s="34">
        <f>AVERAGE(L6:L8)</f>
        <v>34.8787126142646</v>
      </c>
      <c r="N8" s="32"/>
      <c r="T8" s="39">
        <v>29.176416791240701</v>
      </c>
      <c r="U8" s="38">
        <f>AVERAGE(T6:T8)</f>
        <v>29.173898847367667</v>
      </c>
      <c r="V8" s="38"/>
      <c r="W8" s="39">
        <v>29.844410094585498</v>
      </c>
      <c r="X8" s="38">
        <f>AVERAGE(W6:W8)</f>
        <v>29.626871936369497</v>
      </c>
      <c r="Y8" s="38"/>
      <c r="AA8" s="39">
        <v>31.407148520293401</v>
      </c>
      <c r="AB8" s="38">
        <f>AVERAGE(AA6:AA8)</f>
        <v>31.108710942284635</v>
      </c>
      <c r="AC8" s="63"/>
      <c r="AD8" s="63"/>
      <c r="AE8" s="63"/>
    </row>
    <row r="9" spans="2:31" x14ac:dyDescent="0.35">
      <c r="C9" s="41" t="s">
        <v>70</v>
      </c>
      <c r="D9" s="33">
        <v>31.253124530148199</v>
      </c>
      <c r="E9" s="32"/>
      <c r="F9" s="32"/>
      <c r="G9" s="33">
        <v>34.1688697302517</v>
      </c>
      <c r="H9" s="32"/>
      <c r="I9" s="32"/>
      <c r="J9" s="32"/>
      <c r="L9" s="33">
        <v>33.076583745920097</v>
      </c>
      <c r="M9" s="32"/>
      <c r="N9" s="32"/>
      <c r="AC9" s="63"/>
      <c r="AD9" s="63"/>
      <c r="AE9" s="63"/>
    </row>
    <row r="10" spans="2:31" x14ac:dyDescent="0.35">
      <c r="D10" s="33">
        <v>31.0098771386034</v>
      </c>
      <c r="E10" s="32"/>
      <c r="F10" s="32"/>
      <c r="G10" s="33">
        <v>35.8165807355808</v>
      </c>
      <c r="H10" s="32"/>
      <c r="I10" s="32"/>
      <c r="J10" s="32"/>
      <c r="L10" s="33">
        <v>32.668679519398502</v>
      </c>
      <c r="M10" s="32"/>
      <c r="N10" s="32"/>
      <c r="AC10" s="64"/>
      <c r="AD10" s="65"/>
      <c r="AE10" s="63"/>
    </row>
    <row r="11" spans="2:31" x14ac:dyDescent="0.35">
      <c r="D11" s="33">
        <v>30.3985570439614</v>
      </c>
      <c r="E11" s="34">
        <f>AVERAGE(D9:D11)</f>
        <v>30.887186237571001</v>
      </c>
      <c r="F11" s="42"/>
      <c r="G11" s="36">
        <v>37.294923283752901</v>
      </c>
      <c r="H11" s="34">
        <f>AVERAGE(G9:G10)</f>
        <v>34.99272523291625</v>
      </c>
      <c r="I11" s="42"/>
      <c r="J11" s="32"/>
      <c r="L11" s="33">
        <v>33.674953671489803</v>
      </c>
      <c r="M11" s="34">
        <f>AVERAGE(L9:L11)</f>
        <v>33.140072312269467</v>
      </c>
      <c r="N11" s="42"/>
    </row>
    <row r="15" spans="2:31" x14ac:dyDescent="0.35">
      <c r="D15" s="23" t="s">
        <v>63</v>
      </c>
      <c r="E15" s="43"/>
      <c r="F15" s="43"/>
      <c r="G15" s="43"/>
      <c r="H15" s="23" t="s">
        <v>64</v>
      </c>
      <c r="I15" s="43"/>
      <c r="J15" s="43"/>
      <c r="K15" s="43"/>
      <c r="L15" s="23" t="s">
        <v>88</v>
      </c>
      <c r="M15" s="43"/>
      <c r="N15" s="43"/>
      <c r="O15" s="43"/>
      <c r="T15" s="23" t="s">
        <v>63</v>
      </c>
      <c r="U15" s="43"/>
      <c r="V15" s="43"/>
      <c r="W15" s="43"/>
      <c r="X15" s="23" t="s">
        <v>64</v>
      </c>
      <c r="Y15" s="43"/>
      <c r="Z15" s="43"/>
      <c r="AA15" s="43"/>
      <c r="AB15" s="23" t="s">
        <v>88</v>
      </c>
    </row>
    <row r="16" spans="2:31" x14ac:dyDescent="0.35">
      <c r="C16" s="41" t="s">
        <v>87</v>
      </c>
      <c r="D16" s="44">
        <v>31.792138532567702</v>
      </c>
      <c r="E16" s="43"/>
      <c r="F16" s="43"/>
      <c r="G16" s="43"/>
      <c r="H16" s="44">
        <v>37.584202513980799</v>
      </c>
      <c r="I16" s="43"/>
      <c r="J16" s="43"/>
      <c r="K16" s="43"/>
      <c r="L16" s="44">
        <v>31.813103413304201</v>
      </c>
      <c r="M16" s="43"/>
      <c r="N16" s="43"/>
      <c r="O16" s="43"/>
      <c r="S16" s="23" t="s">
        <v>89</v>
      </c>
      <c r="T16" s="44">
        <v>31.494633051625598</v>
      </c>
      <c r="U16" s="43"/>
      <c r="V16" s="43"/>
      <c r="W16" s="43"/>
      <c r="X16" s="44">
        <v>33.857657120035</v>
      </c>
      <c r="Y16" s="43"/>
      <c r="Z16" s="43"/>
      <c r="AA16" s="43"/>
      <c r="AB16" s="44">
        <v>32.6177542999419</v>
      </c>
      <c r="AC16" s="43"/>
      <c r="AD16" s="43"/>
      <c r="AE16" s="62"/>
    </row>
    <row r="17" spans="3:31" x14ac:dyDescent="0.35">
      <c r="C17" s="32"/>
      <c r="D17" s="44">
        <v>31.365495148029801</v>
      </c>
      <c r="E17" s="43"/>
      <c r="F17" s="43"/>
      <c r="G17" s="43"/>
      <c r="H17" s="44">
        <v>33.699837202978003</v>
      </c>
      <c r="I17" s="43"/>
      <c r="J17" s="43"/>
      <c r="K17" s="43"/>
      <c r="L17" s="44">
        <v>32.367531615122701</v>
      </c>
      <c r="M17" s="43"/>
      <c r="N17" s="43"/>
      <c r="O17" s="43"/>
      <c r="S17" s="43"/>
      <c r="T17" s="44">
        <v>32.327654758105297</v>
      </c>
      <c r="U17" s="43"/>
      <c r="V17" s="43"/>
      <c r="W17" s="43"/>
      <c r="X17" s="44">
        <v>33.522697263986601</v>
      </c>
      <c r="Y17" s="43"/>
      <c r="Z17" s="43"/>
      <c r="AA17" s="43"/>
      <c r="AB17" s="44">
        <v>32.3008249239004</v>
      </c>
      <c r="AC17" s="43"/>
      <c r="AD17" s="43"/>
      <c r="AE17" s="62"/>
    </row>
    <row r="18" spans="3:31" x14ac:dyDescent="0.35">
      <c r="C18" s="32"/>
      <c r="D18" s="44">
        <v>31.350977238389799</v>
      </c>
      <c r="E18" s="43">
        <f>AVERAGE(D16:D18)</f>
        <v>31.5028703063291</v>
      </c>
      <c r="F18" s="43">
        <f>E18-E21</f>
        <v>-1.8762692555867275</v>
      </c>
      <c r="G18" s="43"/>
      <c r="H18" s="44">
        <v>33.167183167429897</v>
      </c>
      <c r="I18" s="43">
        <f>AVERAGE(H17:H18)</f>
        <v>33.43351018520395</v>
      </c>
      <c r="J18" s="43">
        <f>I18-I21</f>
        <v>1.0086509208448007</v>
      </c>
      <c r="K18" s="43"/>
      <c r="L18" s="44">
        <v>31.719872168294</v>
      </c>
      <c r="M18" s="43">
        <f>AVERAGE(L16:L18)</f>
        <v>31.966835732240302</v>
      </c>
      <c r="N18" s="43">
        <f>M18-M21</f>
        <v>-1.0570581290935941</v>
      </c>
      <c r="O18" s="43"/>
      <c r="S18" s="43"/>
      <c r="T18" s="44">
        <v>30.826529510082999</v>
      </c>
      <c r="U18" s="43">
        <f>AVERAGE(T16:T18)</f>
        <v>31.549605773271299</v>
      </c>
      <c r="V18" s="43">
        <f>U18-U21</f>
        <v>0.24458821447306178</v>
      </c>
      <c r="W18" s="43"/>
      <c r="X18" s="40">
        <v>35.243532030086897</v>
      </c>
      <c r="Y18" s="43">
        <f>AVERAGE(X16:X17)</f>
        <v>33.6901771920108</v>
      </c>
      <c r="Z18" s="43">
        <f>Y18-Y21</f>
        <v>1.2286334024046965</v>
      </c>
      <c r="AA18" s="43"/>
      <c r="AB18" s="44">
        <v>31.165254913375399</v>
      </c>
      <c r="AC18" s="43">
        <f>AVERAGE(AB16:AB18)</f>
        <v>32.027944712405905</v>
      </c>
      <c r="AD18" s="43">
        <f>AC18-AC21</f>
        <v>-0.93448244938564784</v>
      </c>
      <c r="AE18" s="62"/>
    </row>
    <row r="19" spans="3:31" x14ac:dyDescent="0.35">
      <c r="C19" s="41" t="s">
        <v>69</v>
      </c>
      <c r="D19" s="44">
        <v>33.061026270505401</v>
      </c>
      <c r="E19" s="43"/>
      <c r="F19" s="43">
        <f>2^-F18</f>
        <v>3.6712446434686319</v>
      </c>
      <c r="G19" s="43"/>
      <c r="H19" s="44">
        <v>32.643334680327101</v>
      </c>
      <c r="I19" s="43"/>
      <c r="J19" s="43">
        <f>2^-J18</f>
        <v>0.49701079045070784</v>
      </c>
      <c r="K19" s="43"/>
      <c r="L19" s="44">
        <v>32.700294121532103</v>
      </c>
      <c r="M19" s="43"/>
      <c r="N19" s="43">
        <f>2^-N18</f>
        <v>2.0806843663256074</v>
      </c>
      <c r="O19" s="43"/>
      <c r="S19" s="23" t="s">
        <v>71</v>
      </c>
      <c r="T19" s="44">
        <v>31.216076398492401</v>
      </c>
      <c r="U19" s="43"/>
      <c r="V19" s="43">
        <f>2^-V18</f>
        <v>0.8440566791414017</v>
      </c>
      <c r="W19" s="43"/>
      <c r="X19" s="44">
        <v>32.2483004950492</v>
      </c>
      <c r="Y19" s="43"/>
      <c r="Z19" s="43">
        <f>2^-Z18</f>
        <v>0.4267214678040438</v>
      </c>
      <c r="AA19" s="43"/>
      <c r="AB19" s="40">
        <v>34.560103303681302</v>
      </c>
      <c r="AC19" s="43"/>
      <c r="AD19" s="43">
        <f>2^-AD18</f>
        <v>1.9112048889417632</v>
      </c>
      <c r="AE19" s="62"/>
    </row>
    <row r="20" spans="3:31" x14ac:dyDescent="0.35">
      <c r="C20" s="32"/>
      <c r="D20" s="44">
        <v>33.172613214400499</v>
      </c>
      <c r="E20" s="43"/>
      <c r="F20" s="43"/>
      <c r="G20" s="43"/>
      <c r="H20" s="44">
        <v>32.206383848391198</v>
      </c>
      <c r="I20" s="43"/>
      <c r="K20" s="43"/>
      <c r="L20" s="44">
        <v>33.986775213963398</v>
      </c>
      <c r="M20" s="43"/>
      <c r="N20" s="43"/>
      <c r="O20" s="43"/>
      <c r="S20" s="43"/>
      <c r="T20" s="44">
        <v>31.129992738298</v>
      </c>
      <c r="U20" s="43"/>
      <c r="V20" s="43"/>
      <c r="W20" s="43"/>
      <c r="X20" s="44">
        <v>32.4038430520378</v>
      </c>
      <c r="Y20" s="43"/>
      <c r="Z20" s="43"/>
      <c r="AA20" s="43"/>
      <c r="AB20" s="44">
        <v>33.037967517262402</v>
      </c>
      <c r="AC20" s="43"/>
      <c r="AD20" s="43"/>
      <c r="AE20" s="62"/>
    </row>
    <row r="21" spans="3:31" x14ac:dyDescent="0.35">
      <c r="C21" s="32"/>
      <c r="D21" s="44">
        <v>33.903779200841598</v>
      </c>
      <c r="E21" s="43">
        <f>AVERAGE(D19:D21)</f>
        <v>33.379139561915828</v>
      </c>
      <c r="F21" s="43"/>
      <c r="G21" s="43"/>
      <c r="I21" s="43">
        <f>AVERAGE(H19:H20)</f>
        <v>32.424859264359149</v>
      </c>
      <c r="K21" s="43"/>
      <c r="L21" s="44">
        <v>32.384612248506201</v>
      </c>
      <c r="M21" s="43">
        <f>AVERAGE(L19:L21)</f>
        <v>33.023893861333896</v>
      </c>
      <c r="N21" s="43"/>
      <c r="O21" s="43"/>
      <c r="S21" s="43"/>
      <c r="T21" s="44">
        <v>31.5689835396043</v>
      </c>
      <c r="U21" s="43">
        <f>AVERAGE(T19:T21)</f>
        <v>31.305017558798237</v>
      </c>
      <c r="V21" s="43"/>
      <c r="W21" s="43"/>
      <c r="X21" s="44">
        <v>32.732487821731297</v>
      </c>
      <c r="Y21" s="43">
        <f>AVERAGE(X19:X21)</f>
        <v>32.461543789606104</v>
      </c>
      <c r="Z21" s="43"/>
      <c r="AA21" s="43"/>
      <c r="AB21" s="44">
        <v>32.886886806320703</v>
      </c>
      <c r="AC21" s="43">
        <f>AVERAGE(AB20:AB21)</f>
        <v>32.962427161791553</v>
      </c>
      <c r="AD21" s="43"/>
      <c r="AE21" s="62"/>
    </row>
    <row r="22" spans="3:31" x14ac:dyDescent="0.35">
      <c r="C22" s="41" t="s">
        <v>70</v>
      </c>
      <c r="D22" s="44">
        <v>31.514666096038798</v>
      </c>
      <c r="E22" s="43"/>
      <c r="F22" s="43"/>
      <c r="G22" s="43"/>
      <c r="H22" s="44">
        <v>28.061572152845201</v>
      </c>
      <c r="I22" s="43"/>
      <c r="J22" s="43"/>
      <c r="K22" s="43"/>
      <c r="L22" s="44">
        <v>28.806695983956001</v>
      </c>
      <c r="M22" s="43"/>
      <c r="N22" s="43"/>
      <c r="O22" s="43"/>
      <c r="S22" s="23" t="s">
        <v>72</v>
      </c>
      <c r="T22" s="44">
        <v>29.066814017536601</v>
      </c>
      <c r="U22" s="43"/>
      <c r="V22" s="43"/>
      <c r="W22" s="43"/>
      <c r="X22" s="44">
        <v>30.883759960255301</v>
      </c>
      <c r="Y22" s="43"/>
      <c r="Z22" s="43"/>
      <c r="AA22" s="43"/>
      <c r="AB22" s="44">
        <v>32.622015741407097</v>
      </c>
      <c r="AC22" s="43"/>
      <c r="AD22" s="43"/>
      <c r="AE22" s="62"/>
    </row>
    <row r="23" spans="3:31" x14ac:dyDescent="0.35">
      <c r="D23" s="44">
        <v>31.104021896638699</v>
      </c>
      <c r="E23" s="43"/>
      <c r="F23" s="43"/>
      <c r="G23" s="43"/>
      <c r="H23" s="44">
        <v>28.1294815461723</v>
      </c>
      <c r="I23" s="43"/>
      <c r="J23" s="43"/>
      <c r="K23" s="43"/>
      <c r="L23" s="44">
        <v>28.631812069589401</v>
      </c>
      <c r="M23" s="43"/>
      <c r="N23" s="43"/>
      <c r="O23" s="43"/>
      <c r="T23" s="44">
        <v>28.827586419805002</v>
      </c>
      <c r="U23" s="43"/>
      <c r="V23" s="43"/>
      <c r="W23" s="43"/>
      <c r="X23" s="44">
        <v>30.0903370010722</v>
      </c>
      <c r="Y23" s="43"/>
      <c r="Z23" s="43"/>
      <c r="AA23" s="43"/>
      <c r="AB23" s="44">
        <v>32.0706546399609</v>
      </c>
      <c r="AC23" s="43"/>
      <c r="AD23" s="43"/>
      <c r="AE23" s="62"/>
    </row>
    <row r="24" spans="3:31" x14ac:dyDescent="0.35">
      <c r="D24" s="44">
        <v>32.139144842980798</v>
      </c>
      <c r="E24" s="43">
        <f>AVERAGE(D22:D24)</f>
        <v>31.585944278552763</v>
      </c>
      <c r="F24" s="43"/>
      <c r="G24" s="43"/>
      <c r="H24" s="44">
        <v>28.186142471675598</v>
      </c>
      <c r="I24" s="43">
        <f>AVERAGE(H22:H24)</f>
        <v>28.1257320568977</v>
      </c>
      <c r="J24" s="43"/>
      <c r="K24" s="43"/>
      <c r="L24" s="44">
        <v>28.628397316045199</v>
      </c>
      <c r="M24" s="43">
        <f>AVERAGE(L22:L24)</f>
        <v>28.688968456530201</v>
      </c>
      <c r="N24" s="43"/>
      <c r="O24" s="43"/>
      <c r="T24" s="44">
        <v>28.8746307343891</v>
      </c>
      <c r="U24" s="43">
        <f>AVERAGE(T22:T24)</f>
        <v>28.923010390576902</v>
      </c>
      <c r="V24" s="43"/>
      <c r="W24" s="43"/>
      <c r="X24" s="44">
        <v>30.367443973618901</v>
      </c>
      <c r="Y24" s="43">
        <f>AVERAGE(X22:X24)</f>
        <v>30.447180311648804</v>
      </c>
      <c r="Z24" s="43"/>
      <c r="AA24" s="43"/>
      <c r="AB24" s="44">
        <v>33.417005606455298</v>
      </c>
      <c r="AC24" s="43">
        <f>AVERAGE(AB22:AB24)</f>
        <v>32.703225329274431</v>
      </c>
      <c r="AD24" s="43"/>
      <c r="AE24" s="62"/>
    </row>
    <row r="27" spans="3:31" x14ac:dyDescent="0.35">
      <c r="D27" s="23" t="s">
        <v>63</v>
      </c>
      <c r="E27" s="43"/>
      <c r="F27" s="43"/>
      <c r="G27" s="23" t="s">
        <v>64</v>
      </c>
      <c r="I27" s="43"/>
      <c r="J27" s="43"/>
      <c r="K27" s="43"/>
      <c r="L27" s="23" t="s">
        <v>88</v>
      </c>
      <c r="T27" s="23" t="s">
        <v>63</v>
      </c>
      <c r="U27" s="43"/>
      <c r="V27" s="43"/>
      <c r="W27" s="23" t="s">
        <v>64</v>
      </c>
      <c r="Y27" s="43"/>
      <c r="Z27" s="43"/>
      <c r="AA27" s="43"/>
      <c r="AB27" s="23" t="s">
        <v>88</v>
      </c>
    </row>
    <row r="28" spans="3:31" x14ac:dyDescent="0.35">
      <c r="C28" s="41" t="s">
        <v>87</v>
      </c>
      <c r="D28" s="44">
        <v>33.484127418005002</v>
      </c>
      <c r="E28" s="43"/>
      <c r="F28" s="43"/>
      <c r="G28" s="44">
        <v>34.882876798214603</v>
      </c>
      <c r="H28" s="43"/>
      <c r="I28" s="43"/>
      <c r="L28" s="62">
        <v>32.597303052863403</v>
      </c>
      <c r="M28" s="43"/>
      <c r="N28" s="43"/>
      <c r="S28" s="43" t="s">
        <v>89</v>
      </c>
      <c r="T28" s="44">
        <v>30.888062803480899</v>
      </c>
      <c r="U28" s="43"/>
      <c r="V28" s="43"/>
      <c r="W28" s="44">
        <v>32.862612792057398</v>
      </c>
      <c r="X28" s="43"/>
      <c r="Y28" s="43"/>
      <c r="AB28" s="44">
        <v>34.064214244593899</v>
      </c>
      <c r="AC28" s="43"/>
      <c r="AD28" s="43"/>
    </row>
    <row r="29" spans="3:31" x14ac:dyDescent="0.35">
      <c r="C29" s="32"/>
      <c r="D29" s="44">
        <v>35.098728355855201</v>
      </c>
      <c r="E29" s="43"/>
      <c r="F29" s="43"/>
      <c r="G29" s="44">
        <v>35.154307323571203</v>
      </c>
      <c r="H29" s="43"/>
      <c r="I29" s="43"/>
      <c r="L29" s="62">
        <v>33.829971783817797</v>
      </c>
      <c r="M29" s="43"/>
      <c r="N29" s="43"/>
      <c r="S29" s="43"/>
      <c r="T29" s="44">
        <v>31.326564630219799</v>
      </c>
      <c r="U29" s="43"/>
      <c r="V29" s="43"/>
      <c r="W29" s="44">
        <v>33.694697344256603</v>
      </c>
      <c r="X29" s="43"/>
      <c r="Y29" s="43"/>
      <c r="AB29" s="44">
        <v>34.348799652584702</v>
      </c>
      <c r="AC29" s="43"/>
      <c r="AD29" s="43"/>
    </row>
    <row r="30" spans="3:31" x14ac:dyDescent="0.35">
      <c r="C30" s="32"/>
      <c r="D30" s="44">
        <v>34.428614201845598</v>
      </c>
      <c r="E30" s="43">
        <f>AVERAGE(D28:D30)</f>
        <v>34.337156658568603</v>
      </c>
      <c r="F30" s="43">
        <f>E30-E33</f>
        <v>-2.6534614259481373</v>
      </c>
      <c r="G30" s="44">
        <v>37.246108457598901</v>
      </c>
      <c r="H30" s="43">
        <f>AVERAGE(G28:G30)</f>
        <v>35.761097526461562</v>
      </c>
      <c r="I30" s="43">
        <f>H30-H33</f>
        <v>-0.30631040199790505</v>
      </c>
      <c r="L30" s="62">
        <v>33.914685556598002</v>
      </c>
      <c r="M30" s="43">
        <f>AVERAGE(L28:L30)</f>
        <v>33.447320131093065</v>
      </c>
      <c r="N30" s="43">
        <f>M30-M33</f>
        <v>-0.67659489429650677</v>
      </c>
      <c r="S30" s="43"/>
      <c r="T30" s="44">
        <v>30.825477973043501</v>
      </c>
      <c r="U30" s="43">
        <f>AVERAGE(T28:T30)</f>
        <v>31.013368468914734</v>
      </c>
      <c r="V30" s="43">
        <f>U30-U33</f>
        <v>-0.42282448294037067</v>
      </c>
      <c r="W30" s="44">
        <v>34.4784439617112</v>
      </c>
      <c r="X30" s="43">
        <f>AVERAGE(W28:W30)</f>
        <v>33.678584699341734</v>
      </c>
      <c r="Y30" s="43">
        <f>X30-X33</f>
        <v>0.80211358241510311</v>
      </c>
      <c r="AB30" s="44">
        <v>34.763897465793498</v>
      </c>
      <c r="AC30" s="43">
        <f>AVERAGE(AB28:AB30)</f>
        <v>34.392303787657369</v>
      </c>
      <c r="AD30" s="43">
        <f>AC30-AC33</f>
        <v>-1.6986477490151586</v>
      </c>
    </row>
    <row r="31" spans="3:31" x14ac:dyDescent="0.35">
      <c r="C31" s="41" t="s">
        <v>69</v>
      </c>
      <c r="D31" s="44">
        <v>38.297920751747803</v>
      </c>
      <c r="E31" s="43"/>
      <c r="F31" s="43">
        <f>2^-F30</f>
        <v>6.2917503442099925</v>
      </c>
      <c r="G31" s="44">
        <v>36.057243459005399</v>
      </c>
      <c r="H31" s="43"/>
      <c r="I31" s="43">
        <f>2^-I30</f>
        <v>1.2365412794383319</v>
      </c>
      <c r="L31" s="62">
        <v>34.120745427766799</v>
      </c>
      <c r="M31" s="43"/>
      <c r="N31" s="43">
        <f>2^-N30</f>
        <v>1.5983627808113765</v>
      </c>
      <c r="S31" s="43" t="s">
        <v>90</v>
      </c>
      <c r="T31" s="44">
        <v>31.407115034437801</v>
      </c>
      <c r="U31" s="43"/>
      <c r="V31" s="43">
        <f>2^-V30</f>
        <v>1.3405494915408238</v>
      </c>
      <c r="W31" s="44">
        <v>32.710510037522702</v>
      </c>
      <c r="X31" s="43"/>
      <c r="Y31" s="43">
        <f>2^-Y30</f>
        <v>0.5735083584063857</v>
      </c>
      <c r="AB31" s="44">
        <v>35.4552072798244</v>
      </c>
      <c r="AC31" s="43"/>
      <c r="AD31" s="43">
        <f>2^-AD30</f>
        <v>3.2459656863971134</v>
      </c>
    </row>
    <row r="32" spans="3:31" x14ac:dyDescent="0.35">
      <c r="C32" s="32"/>
      <c r="D32" s="44">
        <v>37.250270502817202</v>
      </c>
      <c r="E32" s="43"/>
      <c r="F32" s="43"/>
      <c r="G32" s="44">
        <v>35.572397846338703</v>
      </c>
      <c r="H32" s="43"/>
      <c r="I32" s="43"/>
      <c r="L32" s="62">
        <v>33.620878512508902</v>
      </c>
      <c r="M32" s="43"/>
      <c r="N32" s="43"/>
      <c r="S32" s="43"/>
      <c r="T32" s="44">
        <v>31.242096050073702</v>
      </c>
      <c r="U32" s="43"/>
      <c r="V32" s="43"/>
      <c r="W32" s="44">
        <v>32.428899479471099</v>
      </c>
      <c r="X32" s="43"/>
      <c r="Y32" s="43"/>
      <c r="AB32" s="44">
        <v>36.873659894984698</v>
      </c>
      <c r="AC32" s="43"/>
      <c r="AD32" s="43"/>
    </row>
    <row r="33" spans="3:30" x14ac:dyDescent="0.35">
      <c r="C33" s="32"/>
      <c r="D33" s="44">
        <v>35.423662998985201</v>
      </c>
      <c r="E33" s="43">
        <f>AVERAGE(D31:D33)</f>
        <v>36.99061808451674</v>
      </c>
      <c r="F33" s="43"/>
      <c r="G33" s="44">
        <v>36.572582480034299</v>
      </c>
      <c r="H33" s="43">
        <f>AVERAGE(G31:G33)</f>
        <v>36.067407928459467</v>
      </c>
      <c r="I33" s="43"/>
      <c r="L33" s="62">
        <v>34.630121135892999</v>
      </c>
      <c r="M33" s="43">
        <f>AVERAGE(L31:L33)</f>
        <v>34.123915025389572</v>
      </c>
      <c r="N33" s="43"/>
      <c r="S33" s="43"/>
      <c r="T33" s="44">
        <v>31.659367771053802</v>
      </c>
      <c r="U33" s="43">
        <f>AVERAGE(T31:T33)</f>
        <v>31.436192951855105</v>
      </c>
      <c r="V33" s="43"/>
      <c r="W33" s="44">
        <v>33.490003833786098</v>
      </c>
      <c r="X33" s="43">
        <f>AVERAGE(W31:W33)</f>
        <v>32.876471116926631</v>
      </c>
      <c r="Y33" s="43"/>
      <c r="AB33" s="44">
        <v>35.943987435208498</v>
      </c>
      <c r="AC33" s="43">
        <f>AVERAGE(AB31:AB33)</f>
        <v>36.090951536672527</v>
      </c>
      <c r="AD33" s="43"/>
    </row>
    <row r="34" spans="3:30" x14ac:dyDescent="0.35">
      <c r="C34" s="41" t="s">
        <v>70</v>
      </c>
      <c r="D34" s="44">
        <v>36.693042966691202</v>
      </c>
      <c r="E34" s="43"/>
      <c r="F34" s="43"/>
      <c r="G34" s="44">
        <v>34.260826595534901</v>
      </c>
      <c r="H34" s="43"/>
      <c r="I34" s="43"/>
      <c r="L34" s="62">
        <v>30.124818990649501</v>
      </c>
      <c r="M34" s="43"/>
      <c r="N34" s="43"/>
      <c r="S34" s="43" t="s">
        <v>91</v>
      </c>
      <c r="T34" s="44">
        <v>33.220102761514902</v>
      </c>
      <c r="U34" s="43"/>
      <c r="V34" s="43"/>
      <c r="W34" s="44">
        <v>29.579793555604599</v>
      </c>
      <c r="X34" s="43"/>
      <c r="Y34" s="43"/>
      <c r="AB34" s="44">
        <v>32.540507501003198</v>
      </c>
      <c r="AC34" s="43"/>
      <c r="AD34" s="43"/>
    </row>
    <row r="35" spans="3:30" x14ac:dyDescent="0.35">
      <c r="D35" s="44">
        <v>34.724009761776998</v>
      </c>
      <c r="E35" s="43"/>
      <c r="F35" s="43"/>
      <c r="G35" s="44">
        <v>33.466334408145499</v>
      </c>
      <c r="H35" s="43"/>
      <c r="I35" s="43"/>
      <c r="L35" s="62">
        <v>30.841191882985999</v>
      </c>
      <c r="M35" s="43"/>
      <c r="N35" s="43"/>
      <c r="T35" s="44">
        <v>32.629578923351502</v>
      </c>
      <c r="U35" s="43"/>
      <c r="V35" s="43"/>
      <c r="W35" s="44">
        <v>29.168087083330999</v>
      </c>
      <c r="X35" s="43"/>
      <c r="Y35" s="43"/>
      <c r="AB35" s="44">
        <v>33.0434215884015</v>
      </c>
      <c r="AC35" s="43"/>
      <c r="AD35" s="43"/>
    </row>
    <row r="36" spans="3:30" x14ac:dyDescent="0.35">
      <c r="D36" s="44">
        <v>35.4728402611441</v>
      </c>
      <c r="E36" s="43">
        <f>AVERAGE(D34:D36)</f>
        <v>35.629964329870766</v>
      </c>
      <c r="F36" s="43"/>
      <c r="G36" s="44">
        <v>34.73293567556</v>
      </c>
      <c r="H36" s="43">
        <f>AVERAGE(G34:G36)</f>
        <v>34.153365559746803</v>
      </c>
      <c r="I36" s="43"/>
      <c r="L36" s="62">
        <v>30.1669720163985</v>
      </c>
      <c r="M36" s="43">
        <f>AVERAGE(L34:L36)</f>
        <v>30.377660963344667</v>
      </c>
      <c r="N36" s="43"/>
      <c r="T36" s="44">
        <v>33.275321473424597</v>
      </c>
      <c r="U36" s="43">
        <f>AVERAGE(T34:T36)</f>
        <v>33.041667719430329</v>
      </c>
      <c r="V36" s="43"/>
      <c r="W36" s="44">
        <v>29.9724756305271</v>
      </c>
      <c r="X36" s="43">
        <f>AVERAGE(W34:W36)</f>
        <v>29.573452089820901</v>
      </c>
      <c r="Y36" s="43"/>
      <c r="AB36" s="44">
        <v>32.426831817936197</v>
      </c>
      <c r="AC36" s="43">
        <f>AVERAGE(AB34:AB36)</f>
        <v>32.670253635780306</v>
      </c>
      <c r="AD36" s="43"/>
    </row>
    <row r="42" spans="3:30" x14ac:dyDescent="0.35">
      <c r="F42" s="37">
        <v>2.5765797290933414</v>
      </c>
      <c r="G42">
        <v>0.49701079045070784</v>
      </c>
      <c r="H42">
        <v>2.4217381783699734</v>
      </c>
    </row>
    <row r="43" spans="3:30" x14ac:dyDescent="0.35">
      <c r="F43" s="43">
        <v>3.6712446434686319</v>
      </c>
      <c r="G43" s="43">
        <f>2^-G42</f>
        <v>0.7085733985513254</v>
      </c>
      <c r="H43">
        <v>2.0806843663256074</v>
      </c>
    </row>
    <row r="44" spans="3:30" x14ac:dyDescent="0.35">
      <c r="F44" s="43">
        <v>6.2917503442099925</v>
      </c>
      <c r="G44">
        <v>1.1778783178593517</v>
      </c>
      <c r="H44">
        <v>1.5983627808113765</v>
      </c>
      <c r="V44" s="38">
        <v>0.4421965908230891</v>
      </c>
      <c r="W44" s="38">
        <v>0.75926279827474885</v>
      </c>
      <c r="X44">
        <v>3.8746699075843565</v>
      </c>
    </row>
    <row r="45" spans="3:30" x14ac:dyDescent="0.35">
      <c r="V45" s="43">
        <v>0.8440566791414017</v>
      </c>
      <c r="W45" s="43">
        <v>0.4267214678040438</v>
      </c>
      <c r="X45" s="43">
        <v>1.9112048889417632</v>
      </c>
    </row>
    <row r="46" spans="3:30" x14ac:dyDescent="0.35">
      <c r="V46" s="43">
        <v>1.3405494915408238</v>
      </c>
      <c r="W46" s="43">
        <v>0.5735083584063857</v>
      </c>
      <c r="X46" s="43">
        <v>3.2459656863971134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DD3B8-39E7-4575-BF67-568F50E95A30}">
  <dimension ref="B1:Y47"/>
  <sheetViews>
    <sheetView topLeftCell="L25" workbookViewId="0">
      <selection activeCell="W38" sqref="W38"/>
    </sheetView>
  </sheetViews>
  <sheetFormatPr defaultRowHeight="15.5" x14ac:dyDescent="0.35"/>
  <cols>
    <col min="1" max="3" width="8.7265625" style="1"/>
    <col min="4" max="5" width="8.90625" style="1" bestFit="1" customWidth="1"/>
    <col min="6" max="6" width="20.90625" style="1" bestFit="1" customWidth="1"/>
    <col min="7" max="8" width="8.90625" style="1" bestFit="1" customWidth="1"/>
    <col min="9" max="9" width="20.1796875" style="1" bestFit="1" customWidth="1"/>
    <col min="10" max="14" width="8.7265625" style="1"/>
    <col min="15" max="15" width="8.7265625" style="49"/>
    <col min="16" max="17" width="8.7265625" style="1"/>
    <col min="18" max="19" width="8.90625" style="1" bestFit="1" customWidth="1"/>
    <col min="20" max="20" width="21.453125" style="1" bestFit="1" customWidth="1"/>
    <col min="21" max="22" width="8.90625" style="1" bestFit="1" customWidth="1"/>
    <col min="23" max="23" width="21.453125" style="1" bestFit="1" customWidth="1"/>
    <col min="24" max="16384" width="8.7265625" style="1"/>
  </cols>
  <sheetData>
    <row r="1" spans="2:25" x14ac:dyDescent="0.35">
      <c r="B1" s="1" t="s">
        <v>76</v>
      </c>
      <c r="P1" s="1" t="s">
        <v>106</v>
      </c>
    </row>
    <row r="2" spans="2:25" x14ac:dyDescent="0.35">
      <c r="D2" s="11" t="s">
        <v>63</v>
      </c>
      <c r="E2" s="11"/>
      <c r="F2" s="11"/>
      <c r="G2" s="11" t="s">
        <v>1</v>
      </c>
      <c r="H2" s="11"/>
      <c r="I2" s="11"/>
      <c r="R2" s="11" t="s">
        <v>63</v>
      </c>
      <c r="S2" s="11"/>
      <c r="T2" s="11"/>
      <c r="U2" s="11" t="s">
        <v>1</v>
      </c>
    </row>
    <row r="3" spans="2:25" x14ac:dyDescent="0.35">
      <c r="C3" s="11" t="s">
        <v>92</v>
      </c>
      <c r="D3" s="12">
        <v>30.931235382850101</v>
      </c>
      <c r="E3" s="11"/>
      <c r="F3" s="11"/>
      <c r="G3" s="12">
        <v>28.988431238040199</v>
      </c>
      <c r="H3" s="11"/>
      <c r="I3" s="11"/>
      <c r="Q3" s="66" t="s">
        <v>99</v>
      </c>
      <c r="R3" s="67">
        <v>32.086098830883401</v>
      </c>
      <c r="S3" s="66"/>
      <c r="T3" s="66"/>
      <c r="U3" s="67">
        <v>34.367059540661103</v>
      </c>
      <c r="V3" s="66"/>
      <c r="Y3" s="66"/>
    </row>
    <row r="4" spans="2:25" x14ac:dyDescent="0.35">
      <c r="C4" s="11"/>
      <c r="D4" s="12">
        <v>30.3867206047229</v>
      </c>
      <c r="E4" s="11"/>
      <c r="F4" s="11"/>
      <c r="G4" s="12">
        <v>29.360771088845102</v>
      </c>
      <c r="H4" s="11"/>
      <c r="I4" s="11"/>
      <c r="Q4" s="66"/>
      <c r="R4" s="67">
        <v>31.752955221897</v>
      </c>
      <c r="S4" s="66"/>
      <c r="T4" s="66"/>
      <c r="U4" s="67">
        <v>35.015728760144903</v>
      </c>
      <c r="V4" s="66"/>
      <c r="Y4" s="66"/>
    </row>
    <row r="5" spans="2:25" x14ac:dyDescent="0.35">
      <c r="C5" s="11"/>
      <c r="D5" s="12">
        <v>30.3301587437834</v>
      </c>
      <c r="E5" s="14">
        <f>AVERAGE(D3:D5)</f>
        <v>30.549371577118801</v>
      </c>
      <c r="F5" s="11"/>
      <c r="G5" s="12">
        <v>29.549768765793701</v>
      </c>
      <c r="H5" s="14">
        <f>AVERAGE(G3:G5)</f>
        <v>29.299657030893002</v>
      </c>
      <c r="I5" s="11"/>
      <c r="Q5" s="66"/>
      <c r="R5" s="67">
        <v>31.613788143436</v>
      </c>
      <c r="S5" s="66">
        <f>AVERAGE(R3:R5)</f>
        <v>31.817614065405465</v>
      </c>
      <c r="T5" s="66"/>
      <c r="U5" s="67">
        <v>34.376633773322702</v>
      </c>
      <c r="V5" s="66">
        <f>AVERAGE(U3:U5)</f>
        <v>34.586474024709567</v>
      </c>
      <c r="Y5" s="66"/>
    </row>
    <row r="6" spans="2:25" x14ac:dyDescent="0.35">
      <c r="C6" s="11" t="s">
        <v>93</v>
      </c>
      <c r="D6" s="12">
        <v>29.170073533138801</v>
      </c>
      <c r="E6" s="11"/>
      <c r="F6" s="11"/>
      <c r="G6" s="12">
        <v>30.2767591749916</v>
      </c>
      <c r="H6" s="11"/>
      <c r="I6" s="11"/>
      <c r="Q6" s="66" t="s">
        <v>100</v>
      </c>
      <c r="R6" s="67">
        <v>31.411686131375401</v>
      </c>
      <c r="S6" s="66"/>
      <c r="T6" s="66"/>
      <c r="U6" s="67">
        <v>36.314595419913204</v>
      </c>
      <c r="V6" s="66"/>
      <c r="W6" s="66"/>
      <c r="X6" s="66"/>
      <c r="Y6" s="66"/>
    </row>
    <row r="7" spans="2:25" x14ac:dyDescent="0.35">
      <c r="C7" s="11"/>
      <c r="D7" s="12">
        <v>28.814891968749599</v>
      </c>
      <c r="E7" s="11"/>
      <c r="F7" s="11"/>
      <c r="G7" s="12">
        <v>30.5149872307341</v>
      </c>
      <c r="H7" s="11"/>
      <c r="I7" s="11"/>
      <c r="Q7" s="66"/>
      <c r="R7" s="67">
        <v>31.318361967760101</v>
      </c>
      <c r="S7" s="66"/>
      <c r="T7" s="66"/>
      <c r="U7" s="67">
        <v>36.004415007523903</v>
      </c>
      <c r="V7" s="66"/>
      <c r="W7" s="66"/>
      <c r="X7" s="66"/>
      <c r="Y7" s="66"/>
    </row>
    <row r="8" spans="2:25" x14ac:dyDescent="0.35">
      <c r="C8" s="11"/>
      <c r="D8" s="12">
        <v>29.102836593462602</v>
      </c>
      <c r="E8" s="14">
        <f>AVERAGE(D6:D8)</f>
        <v>29.029267365116997</v>
      </c>
      <c r="F8" s="13">
        <f>E8-E5</f>
        <v>-1.5201042120018045</v>
      </c>
      <c r="G8" s="12">
        <v>30.573666095626699</v>
      </c>
      <c r="H8" s="14">
        <f>AVERAGE(G6:G8)</f>
        <v>30.455137500450803</v>
      </c>
      <c r="I8" s="13">
        <f>H8-H5</f>
        <v>1.1554804695578014</v>
      </c>
      <c r="Q8" s="66"/>
      <c r="R8" s="67">
        <v>31.1335678723424</v>
      </c>
      <c r="S8" s="66">
        <f>AVERAGE(R6:R8)</f>
        <v>31.287871990492633</v>
      </c>
      <c r="T8" s="66">
        <f>S8-S5</f>
        <v>-0.52974207491283209</v>
      </c>
      <c r="U8" s="67">
        <v>36.0689623716559</v>
      </c>
      <c r="V8" s="66">
        <f>AVERAGE(U6:U8)</f>
        <v>36.129324266364335</v>
      </c>
      <c r="W8" s="66">
        <f>V8-V5</f>
        <v>1.5428502416547687</v>
      </c>
      <c r="X8" s="66"/>
      <c r="Y8" s="66"/>
    </row>
    <row r="9" spans="2:25" x14ac:dyDescent="0.35">
      <c r="C9" s="11" t="s">
        <v>84</v>
      </c>
      <c r="D9" s="12">
        <v>31.8473501329294</v>
      </c>
      <c r="E9" s="11"/>
      <c r="F9" s="18">
        <f>2^-F8</f>
        <v>2.8681176648926598</v>
      </c>
      <c r="G9" s="12">
        <v>30.448947456308201</v>
      </c>
      <c r="H9" s="11"/>
      <c r="I9" s="18">
        <f>2^-I8</f>
        <v>0.44891665608279735</v>
      </c>
      <c r="Q9" s="66" t="s">
        <v>91</v>
      </c>
      <c r="R9" s="67">
        <v>33.309289239808002</v>
      </c>
      <c r="S9" s="66"/>
      <c r="T9" s="66">
        <f>2^-T8</f>
        <v>1.4436710728673825</v>
      </c>
      <c r="U9" s="67">
        <v>32.728243095008899</v>
      </c>
      <c r="V9" s="66"/>
      <c r="W9" s="66">
        <f>2^-W8</f>
        <v>0.34320673239361021</v>
      </c>
      <c r="X9" s="66"/>
      <c r="Y9" s="66"/>
    </row>
    <row r="10" spans="2:25" x14ac:dyDescent="0.35">
      <c r="C10" s="11"/>
      <c r="D10" s="12">
        <v>31.888931731282799</v>
      </c>
      <c r="E10" s="11"/>
      <c r="F10" s="11"/>
      <c r="G10" s="12">
        <v>30.194869855732399</v>
      </c>
      <c r="H10" s="11"/>
      <c r="I10" s="11"/>
      <c r="R10" s="67">
        <v>33.513518662075697</v>
      </c>
      <c r="S10" s="66"/>
      <c r="T10" s="66"/>
      <c r="U10" s="67">
        <v>32.482299691525597</v>
      </c>
      <c r="V10" s="66"/>
      <c r="W10" s="66"/>
      <c r="X10" s="66"/>
      <c r="Y10" s="66"/>
    </row>
    <row r="11" spans="2:25" x14ac:dyDescent="0.35">
      <c r="D11" s="12">
        <v>32.201519291868003</v>
      </c>
      <c r="E11" s="14">
        <f>AVERAGE(D9:D11)</f>
        <v>31.979267052026739</v>
      </c>
      <c r="F11" s="16"/>
      <c r="G11" s="12">
        <v>29.757357203042201</v>
      </c>
      <c r="H11" s="14">
        <f>AVERAGE(G9:G11)</f>
        <v>30.133724838360934</v>
      </c>
      <c r="I11" s="16"/>
      <c r="R11" s="67">
        <v>33.909736227962703</v>
      </c>
      <c r="S11" s="66">
        <f>AVERAGE(R9:R11)</f>
        <v>33.577514709948794</v>
      </c>
      <c r="T11" s="66"/>
      <c r="U11" s="67">
        <v>33.093679752474301</v>
      </c>
      <c r="V11" s="66">
        <f>AVERAGE(U9:U11)</f>
        <v>32.768074179669597</v>
      </c>
      <c r="W11" s="66"/>
      <c r="X11" s="66"/>
      <c r="Y11" s="66"/>
    </row>
    <row r="14" spans="2:25" x14ac:dyDescent="0.35">
      <c r="D14" s="11" t="s">
        <v>63</v>
      </c>
      <c r="E14" s="11"/>
      <c r="F14" s="11"/>
      <c r="G14" s="11" t="s">
        <v>1</v>
      </c>
    </row>
    <row r="15" spans="2:25" x14ac:dyDescent="0.35">
      <c r="C15" s="66" t="s">
        <v>96</v>
      </c>
      <c r="D15" s="67">
        <v>31.713095140397598</v>
      </c>
      <c r="E15" s="66"/>
      <c r="F15" s="66"/>
      <c r="G15" s="67">
        <v>33.007660208998303</v>
      </c>
      <c r="H15" s="66"/>
      <c r="I15" s="66"/>
      <c r="R15" s="11" t="s">
        <v>63</v>
      </c>
      <c r="S15" s="11"/>
      <c r="T15" s="11"/>
      <c r="U15" s="11" t="s">
        <v>1</v>
      </c>
    </row>
    <row r="16" spans="2:25" x14ac:dyDescent="0.35">
      <c r="C16" s="66"/>
      <c r="D16" s="67">
        <v>31.751933782968599</v>
      </c>
      <c r="E16" s="66"/>
      <c r="F16" s="66"/>
      <c r="G16" s="67">
        <v>32.985317385476399</v>
      </c>
      <c r="H16" s="66"/>
      <c r="I16" s="66"/>
      <c r="Q16" s="11" t="s">
        <v>94</v>
      </c>
      <c r="R16" s="12">
        <v>29.081530376048899</v>
      </c>
      <c r="S16" s="11"/>
      <c r="U16" s="12">
        <v>32.286958467544999</v>
      </c>
      <c r="V16" s="11"/>
    </row>
    <row r="17" spans="3:23" x14ac:dyDescent="0.35">
      <c r="C17" s="66"/>
      <c r="D17" s="67">
        <v>32.508046484984</v>
      </c>
      <c r="E17" s="66">
        <f>AVERAGE(D15:D17)</f>
        <v>31.991025136116733</v>
      </c>
      <c r="F17" s="66"/>
      <c r="G17" s="67">
        <v>45.658942980346097</v>
      </c>
      <c r="H17" s="66">
        <f>AVERAGE(G15:G16)</f>
        <v>32.996488797237348</v>
      </c>
      <c r="I17" s="66"/>
      <c r="Q17" s="11"/>
      <c r="R17" s="12">
        <v>29.6340006652093</v>
      </c>
      <c r="S17" s="14">
        <f>AVERAGE(R16:R17)</f>
        <v>29.357765520629101</v>
      </c>
      <c r="T17" s="7"/>
      <c r="U17" s="12">
        <v>32.898585562610201</v>
      </c>
      <c r="V17" s="14">
        <f>AVERAGE(U16:U17)</f>
        <v>32.5927720150776</v>
      </c>
    </row>
    <row r="18" spans="3:23" x14ac:dyDescent="0.35">
      <c r="C18" s="66" t="s">
        <v>97</v>
      </c>
      <c r="D18" s="67">
        <v>30.561548068190501</v>
      </c>
      <c r="E18" s="66"/>
      <c r="F18" s="66"/>
      <c r="G18" s="67">
        <v>35.861418157415301</v>
      </c>
      <c r="H18" s="66"/>
      <c r="I18" s="66"/>
      <c r="Q18" s="11" t="s">
        <v>95</v>
      </c>
      <c r="R18" s="12">
        <v>31.596116273284299</v>
      </c>
      <c r="S18" s="11"/>
      <c r="U18" s="12">
        <v>36.776234452677599</v>
      </c>
      <c r="V18" s="11"/>
    </row>
    <row r="19" spans="3:23" x14ac:dyDescent="0.35">
      <c r="C19" s="66"/>
      <c r="D19" s="67">
        <v>30.744126894980099</v>
      </c>
      <c r="E19" s="66"/>
      <c r="F19" s="66"/>
      <c r="G19" s="67">
        <v>34.902617145460503</v>
      </c>
      <c r="H19" s="66"/>
      <c r="I19" s="66"/>
      <c r="R19" s="12">
        <v>31.3771433830603</v>
      </c>
      <c r="S19" s="14">
        <f>AVERAGE(R18:R19)</f>
        <v>31.486629828172298</v>
      </c>
      <c r="T19" s="7">
        <f>S19-S17</f>
        <v>2.1288643075431963</v>
      </c>
      <c r="U19" s="12">
        <v>37.662493733144402</v>
      </c>
      <c r="V19" s="14">
        <f>AVERAGE(U18:U19)</f>
        <v>37.219364092911</v>
      </c>
      <c r="W19" s="7">
        <f>V19-V17</f>
        <v>4.6265920778334007</v>
      </c>
    </row>
    <row r="20" spans="3:23" x14ac:dyDescent="0.35">
      <c r="C20" s="66"/>
      <c r="D20" s="67">
        <v>31.3489348099341</v>
      </c>
      <c r="E20" s="66">
        <f>AVERAGE(D18:D20)</f>
        <v>30.884869924368235</v>
      </c>
      <c r="F20" s="66">
        <f>E20-E17</f>
        <v>-1.1061552117484972</v>
      </c>
      <c r="G20" s="67">
        <v>34.054756176173797</v>
      </c>
      <c r="H20" s="66">
        <f>AVERAGE(G18:G20)</f>
        <v>34.939597159683203</v>
      </c>
      <c r="I20" s="66">
        <f>H20-H17</f>
        <v>1.9431083624458552</v>
      </c>
      <c r="T20" s="8">
        <f>2^-T19</f>
        <v>0.22863777585401407</v>
      </c>
      <c r="W20" s="8">
        <f>2^-W19</f>
        <v>4.0481538255128277E-2</v>
      </c>
    </row>
    <row r="21" spans="3:23" x14ac:dyDescent="0.35">
      <c r="C21" s="66" t="s">
        <v>98</v>
      </c>
      <c r="D21" s="67">
        <v>35.670052584172197</v>
      </c>
      <c r="E21" s="66"/>
      <c r="F21" s="66">
        <f>2^-F20</f>
        <v>2.1527118357211439</v>
      </c>
      <c r="G21" s="67">
        <v>32.138587680305299</v>
      </c>
      <c r="H21" s="66"/>
      <c r="I21" s="66">
        <f>2^-I20</f>
        <v>0.26005553283357541</v>
      </c>
    </row>
    <row r="22" spans="3:23" x14ac:dyDescent="0.35">
      <c r="D22" s="67">
        <v>34.062235943993997</v>
      </c>
      <c r="E22" s="66"/>
      <c r="F22" s="66"/>
      <c r="G22" s="67">
        <v>32.0337380869627</v>
      </c>
      <c r="H22" s="66"/>
      <c r="I22" s="66"/>
    </row>
    <row r="23" spans="3:23" x14ac:dyDescent="0.35">
      <c r="D23" s="67">
        <v>34.337861977129599</v>
      </c>
      <c r="E23" s="66">
        <f>AVERAGE(D21:D23)</f>
        <v>34.690050168431931</v>
      </c>
      <c r="F23" s="66"/>
      <c r="G23" s="67">
        <v>32.937182610458699</v>
      </c>
      <c r="H23" s="66">
        <f>AVERAGE(G21:G23)</f>
        <v>32.369836125908904</v>
      </c>
      <c r="I23" s="66"/>
      <c r="R23" s="11" t="s">
        <v>63</v>
      </c>
      <c r="S23" s="11"/>
      <c r="T23" s="11"/>
      <c r="U23" s="11" t="s">
        <v>1</v>
      </c>
    </row>
    <row r="24" spans="3:23" x14ac:dyDescent="0.35">
      <c r="Q24" s="11" t="s">
        <v>94</v>
      </c>
      <c r="R24" s="12">
        <v>29.360221061380599</v>
      </c>
      <c r="S24" s="68">
        <f>AVERAGE(R24:R25)</f>
        <v>29.36154833488385</v>
      </c>
      <c r="U24" s="12">
        <v>31.791726563332901</v>
      </c>
      <c r="V24" s="68">
        <f>AVERAGE(U24:U25)</f>
        <v>32.697045718748498</v>
      </c>
    </row>
    <row r="25" spans="3:23" x14ac:dyDescent="0.35">
      <c r="R25" s="12">
        <v>29.3628756083871</v>
      </c>
      <c r="U25" s="12">
        <v>33.602364874164103</v>
      </c>
    </row>
    <row r="26" spans="3:23" x14ac:dyDescent="0.35">
      <c r="Q26" s="11" t="s">
        <v>95</v>
      </c>
      <c r="R26" s="12">
        <v>31.4819980138146</v>
      </c>
      <c r="S26" s="68">
        <f>AVERAGE(R26:R27)</f>
        <v>31.68118084441425</v>
      </c>
      <c r="T26" s="7">
        <f>S26-S24</f>
        <v>2.3196325095304005</v>
      </c>
      <c r="U26" s="12">
        <v>34.4592936954067</v>
      </c>
      <c r="V26" s="68">
        <f>AVERAGE(U26:U27)</f>
        <v>35.328098447886205</v>
      </c>
      <c r="W26" s="7">
        <f>V26-V24</f>
        <v>2.631052729137707</v>
      </c>
    </row>
    <row r="27" spans="3:23" x14ac:dyDescent="0.35">
      <c r="D27" s="11" t="s">
        <v>63</v>
      </c>
      <c r="E27" s="11"/>
      <c r="F27" s="11"/>
      <c r="G27" s="11" t="s">
        <v>1</v>
      </c>
      <c r="R27" s="12">
        <v>31.8803636750139</v>
      </c>
      <c r="T27" s="8">
        <f>2^-T26</f>
        <v>0.20031848902283106</v>
      </c>
      <c r="U27" s="12">
        <v>36.196903200365703</v>
      </c>
      <c r="W27" s="8">
        <f>2^-W26</f>
        <v>0.1614262687026991</v>
      </c>
    </row>
    <row r="28" spans="3:23" x14ac:dyDescent="0.35">
      <c r="C28" s="66" t="s">
        <v>96</v>
      </c>
      <c r="D28" s="67">
        <v>32.418140582411297</v>
      </c>
      <c r="E28" s="66"/>
      <c r="F28" s="66"/>
      <c r="G28" s="67">
        <v>35.360530717326</v>
      </c>
      <c r="H28" s="66"/>
      <c r="I28" s="66"/>
      <c r="Q28" s="66" t="s">
        <v>91</v>
      </c>
      <c r="R28" s="1">
        <v>31.060757863657901</v>
      </c>
      <c r="S28" s="68">
        <f>AVERAGE(R28:R29)</f>
        <v>30.9904214152468</v>
      </c>
      <c r="U28" s="1">
        <v>30.855021274826399</v>
      </c>
      <c r="V28" s="68">
        <f>AVERAGE(U28:U29)</f>
        <v>31.148574888450447</v>
      </c>
    </row>
    <row r="29" spans="3:23" x14ac:dyDescent="0.35">
      <c r="C29" s="66"/>
      <c r="D29" s="67">
        <v>32.5075250717342</v>
      </c>
      <c r="E29" s="66"/>
      <c r="F29" s="66"/>
      <c r="G29" s="67">
        <v>33.8250842295936</v>
      </c>
      <c r="H29" s="66"/>
      <c r="I29" s="66"/>
      <c r="R29" s="1">
        <v>30.920084966835699</v>
      </c>
      <c r="U29" s="1">
        <v>31.4421285020745</v>
      </c>
    </row>
    <row r="30" spans="3:23" x14ac:dyDescent="0.35">
      <c r="C30" s="66"/>
      <c r="D30" s="67">
        <v>31.964097818569599</v>
      </c>
      <c r="E30" s="66">
        <f>AVERAGE(D28:D30)</f>
        <v>32.296587824238365</v>
      </c>
      <c r="F30" s="66"/>
      <c r="G30" s="67">
        <v>34.788693747096602</v>
      </c>
      <c r="H30" s="66">
        <f>AVERAGE(G28:G30)</f>
        <v>34.658102898005403</v>
      </c>
      <c r="I30" s="66"/>
    </row>
    <row r="31" spans="3:23" x14ac:dyDescent="0.35">
      <c r="C31" s="66" t="s">
        <v>97</v>
      </c>
      <c r="D31" s="67">
        <v>30.382714090211</v>
      </c>
      <c r="E31" s="66"/>
      <c r="F31" s="66"/>
      <c r="G31" s="67">
        <v>34.339888072908003</v>
      </c>
      <c r="H31" s="66"/>
      <c r="I31" s="66"/>
    </row>
    <row r="32" spans="3:23" x14ac:dyDescent="0.35">
      <c r="C32" s="66"/>
      <c r="D32" s="67">
        <v>31.448123560972</v>
      </c>
      <c r="E32" s="66"/>
      <c r="F32" s="66"/>
      <c r="G32" s="67">
        <v>34.222334024153199</v>
      </c>
      <c r="H32" s="66"/>
      <c r="I32" s="66"/>
    </row>
    <row r="33" spans="3:22" x14ac:dyDescent="0.35">
      <c r="C33" s="66"/>
      <c r="D33" s="67">
        <v>30.905676108647398</v>
      </c>
      <c r="E33" s="66">
        <f>AVERAGE(D31:D33)</f>
        <v>30.912171253276799</v>
      </c>
      <c r="F33" s="66">
        <f>E33-E30</f>
        <v>-1.3844165709615659</v>
      </c>
      <c r="G33" s="67">
        <v>36.306803966695298</v>
      </c>
      <c r="H33" s="66">
        <f>AVERAGE(G31:G33)</f>
        <v>34.956342021252169</v>
      </c>
      <c r="I33" s="66">
        <f>H33-H30</f>
        <v>0.29823912324676627</v>
      </c>
    </row>
    <row r="34" spans="3:22" x14ac:dyDescent="0.35">
      <c r="C34" s="66" t="s">
        <v>98</v>
      </c>
      <c r="D34" s="67">
        <v>32.053321904553499</v>
      </c>
      <c r="E34" s="66"/>
      <c r="F34" s="66">
        <f>2^-F33</f>
        <v>2.6106636025874175</v>
      </c>
      <c r="G34" s="67">
        <v>33.452705134831902</v>
      </c>
      <c r="H34" s="66"/>
      <c r="I34" s="66">
        <f>2^-I33</f>
        <v>0.81324439365071455</v>
      </c>
    </row>
    <row r="35" spans="3:22" x14ac:dyDescent="0.35">
      <c r="D35" s="67">
        <v>33.104731427257398</v>
      </c>
      <c r="E35" s="66"/>
      <c r="F35" s="66"/>
      <c r="G35" s="67">
        <v>32.512816460763602</v>
      </c>
      <c r="H35" s="66"/>
      <c r="I35" s="66"/>
    </row>
    <row r="36" spans="3:22" x14ac:dyDescent="0.35">
      <c r="D36" s="67">
        <v>32.372471771803603</v>
      </c>
      <c r="E36" s="66">
        <f>AVERAGE(D34:D36)</f>
        <v>32.510175034538165</v>
      </c>
      <c r="F36" s="66"/>
      <c r="G36" s="67">
        <v>32.116120475710602</v>
      </c>
      <c r="H36" s="66">
        <f>AVERAGE(G34:G36)</f>
        <v>32.693880690435371</v>
      </c>
      <c r="I36" s="66"/>
    </row>
    <row r="44" spans="3:22" x14ac:dyDescent="0.35">
      <c r="U44" s="1">
        <v>1.4436710728673825</v>
      </c>
      <c r="V44" s="1">
        <v>0.34320673239361021</v>
      </c>
    </row>
    <row r="45" spans="3:22" x14ac:dyDescent="0.35">
      <c r="F45" s="18">
        <v>2.8681176648926598</v>
      </c>
      <c r="G45" s="1">
        <v>0.44891665608279735</v>
      </c>
      <c r="U45" s="1">
        <v>0.22863777585401407</v>
      </c>
      <c r="V45" s="1">
        <v>4.0481538255128277E-2</v>
      </c>
    </row>
    <row r="46" spans="3:22" x14ac:dyDescent="0.35">
      <c r="F46" s="66">
        <v>2.1527118357211439</v>
      </c>
      <c r="G46" s="1">
        <v>0.26005553283357541</v>
      </c>
    </row>
    <row r="47" spans="3:22" x14ac:dyDescent="0.35">
      <c r="F47" s="66">
        <v>2.6106636025874175</v>
      </c>
      <c r="G47" s="1">
        <v>0.81324439365071455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6888B-5203-4655-9108-8AC837496756}">
  <dimension ref="D3:R116"/>
  <sheetViews>
    <sheetView tabSelected="1" topLeftCell="A85" zoomScale="62" zoomScaleNormal="62" workbookViewId="0">
      <selection activeCell="I101" sqref="I101"/>
    </sheetView>
  </sheetViews>
  <sheetFormatPr defaultRowHeight="15.5" x14ac:dyDescent="0.35"/>
  <cols>
    <col min="1" max="3" width="8.7265625" style="17"/>
    <col min="4" max="4" width="17.1796875" style="17" customWidth="1"/>
    <col min="5" max="6" width="8.7265625" style="17"/>
    <col min="7" max="7" width="12.26953125" style="17" customWidth="1"/>
    <col min="8" max="8" width="13.90625" style="17" customWidth="1"/>
    <col min="9" max="11" width="8.7265625" style="17"/>
    <col min="12" max="12" width="15.36328125" style="17" customWidth="1"/>
    <col min="13" max="13" width="18.54296875" style="17" customWidth="1"/>
    <col min="14" max="15" width="8.7265625" style="17"/>
    <col min="16" max="16" width="11.81640625" style="17" bestFit="1" customWidth="1"/>
    <col min="17" max="16384" width="8.7265625" style="17"/>
  </cols>
  <sheetData>
    <row r="3" spans="4:15" ht="61" customHeight="1" x14ac:dyDescent="0.35">
      <c r="E3" s="17" t="s">
        <v>111</v>
      </c>
      <c r="F3" s="17" t="s">
        <v>112</v>
      </c>
      <c r="G3" s="82"/>
      <c r="H3" s="82"/>
      <c r="I3" s="82"/>
      <c r="N3" s="82"/>
      <c r="O3" s="82"/>
    </row>
    <row r="4" spans="4:15" x14ac:dyDescent="0.35">
      <c r="D4" s="17" t="s">
        <v>113</v>
      </c>
      <c r="E4" s="17">
        <v>0.14980000257492065</v>
      </c>
    </row>
    <row r="5" spans="4:15" x14ac:dyDescent="0.35">
      <c r="E5" s="17">
        <v>9.9799998104572296E-2</v>
      </c>
      <c r="F5" s="17">
        <f>AVERAGE(E4:E5)</f>
        <v>0.12480000033974648</v>
      </c>
    </row>
    <row r="6" spans="4:15" x14ac:dyDescent="0.35">
      <c r="D6" s="17" t="s">
        <v>114</v>
      </c>
      <c r="E6" s="17">
        <v>0.15379999577999115</v>
      </c>
    </row>
    <row r="7" spans="4:15" x14ac:dyDescent="0.35">
      <c r="E7" s="17">
        <v>0.1526000052690506</v>
      </c>
      <c r="F7" s="17">
        <f>AVERAGE(E6:E7)</f>
        <v>0.15320000052452087</v>
      </c>
    </row>
    <row r="8" spans="4:15" x14ac:dyDescent="0.35">
      <c r="D8" s="17" t="s">
        <v>115</v>
      </c>
      <c r="E8" s="17">
        <v>0.14440000057220459</v>
      </c>
    </row>
    <row r="9" spans="4:15" x14ac:dyDescent="0.35">
      <c r="E9" s="17">
        <v>0.14380000531673431</v>
      </c>
      <c r="F9" s="17">
        <f>AVERAGE(E8:E9)</f>
        <v>0.14410000294446945</v>
      </c>
    </row>
    <row r="10" spans="4:15" x14ac:dyDescent="0.35">
      <c r="D10" s="17" t="s">
        <v>116</v>
      </c>
      <c r="E10" s="17">
        <v>0.15610000491142273</v>
      </c>
    </row>
    <row r="11" spans="4:15" x14ac:dyDescent="0.35">
      <c r="E11" s="17">
        <v>0.15379999577999115</v>
      </c>
      <c r="F11" s="17">
        <f>AVERAGE(E10:E11)</f>
        <v>0.15495000034570694</v>
      </c>
    </row>
    <row r="12" spans="4:15" x14ac:dyDescent="0.35">
      <c r="D12" s="17" t="s">
        <v>117</v>
      </c>
      <c r="E12" s="17">
        <v>0.36129999160766602</v>
      </c>
    </row>
    <row r="13" spans="4:15" x14ac:dyDescent="0.35">
      <c r="E13" s="17">
        <v>0.39410001039505005</v>
      </c>
      <c r="F13" s="17">
        <f>AVERAGE(E12:E13)</f>
        <v>0.37770000100135803</v>
      </c>
    </row>
    <row r="18" spans="4:15" s="79" customFormat="1" x14ac:dyDescent="0.35"/>
    <row r="21" spans="4:15" x14ac:dyDescent="0.35">
      <c r="E21" s="17" t="s">
        <v>111</v>
      </c>
      <c r="F21" s="17" t="s">
        <v>112</v>
      </c>
      <c r="G21" s="82"/>
      <c r="H21" s="82"/>
      <c r="I21" s="82"/>
      <c r="N21" s="82"/>
      <c r="O21" s="82"/>
    </row>
    <row r="22" spans="4:15" x14ac:dyDescent="0.35">
      <c r="D22" s="17" t="s">
        <v>118</v>
      </c>
      <c r="E22" s="17">
        <v>0.10180000215768814</v>
      </c>
    </row>
    <row r="23" spans="4:15" x14ac:dyDescent="0.35">
      <c r="E23" s="17">
        <v>7.3799997568130493E-2</v>
      </c>
      <c r="F23" s="17">
        <f>AVERAGE(E22:E23)</f>
        <v>8.7799999862909317E-2</v>
      </c>
    </row>
    <row r="24" spans="4:15" x14ac:dyDescent="0.35">
      <c r="D24" s="17" t="s">
        <v>119</v>
      </c>
      <c r="E24" s="17">
        <v>0.1046999990940094</v>
      </c>
    </row>
    <row r="25" spans="4:15" x14ac:dyDescent="0.35">
      <c r="E25" s="17">
        <v>0.10379999876022339</v>
      </c>
      <c r="F25" s="17">
        <f>AVERAGE(E24:E25)</f>
        <v>0.10424999892711639</v>
      </c>
    </row>
    <row r="26" spans="4:15" x14ac:dyDescent="0.35">
      <c r="D26" s="17" t="s">
        <v>120</v>
      </c>
      <c r="E26" s="17">
        <v>7.9499997198581696E-2</v>
      </c>
    </row>
    <row r="27" spans="4:15" x14ac:dyDescent="0.35">
      <c r="E27" s="17">
        <v>7.8699998557567596E-2</v>
      </c>
      <c r="F27" s="17">
        <f>AVERAGE(E26:E27)</f>
        <v>7.9099997878074646E-2</v>
      </c>
    </row>
    <row r="28" spans="4:15" x14ac:dyDescent="0.35">
      <c r="D28" s="17" t="s">
        <v>36</v>
      </c>
      <c r="E28" s="17">
        <v>0.10790000110864639</v>
      </c>
    </row>
    <row r="29" spans="4:15" x14ac:dyDescent="0.35">
      <c r="E29" s="17">
        <v>0.10779999941587448</v>
      </c>
      <c r="F29" s="17">
        <f>AVERAGE(E28:E29)</f>
        <v>0.10785000026226044</v>
      </c>
    </row>
    <row r="30" spans="4:15" x14ac:dyDescent="0.35">
      <c r="D30" s="17" t="s">
        <v>121</v>
      </c>
      <c r="E30" s="17">
        <v>0.13529999554157257</v>
      </c>
    </row>
    <row r="31" spans="4:15" x14ac:dyDescent="0.35">
      <c r="E31" s="17">
        <v>0.13560000061988831</v>
      </c>
      <c r="F31" s="17">
        <f>AVERAGE(E30:E31)</f>
        <v>0.13544999808073044</v>
      </c>
    </row>
    <row r="34" spans="4:15" s="79" customFormat="1" x14ac:dyDescent="0.35"/>
    <row r="36" spans="4:15" x14ac:dyDescent="0.35">
      <c r="E36" s="17" t="s">
        <v>142</v>
      </c>
    </row>
    <row r="37" spans="4:15" x14ac:dyDescent="0.35">
      <c r="E37" s="17" t="s">
        <v>111</v>
      </c>
      <c r="F37" s="17" t="s">
        <v>112</v>
      </c>
      <c r="G37" s="82"/>
      <c r="H37" s="82"/>
      <c r="I37" s="82"/>
      <c r="M37" s="82"/>
      <c r="N37" s="82"/>
      <c r="O37" s="82"/>
    </row>
    <row r="38" spans="4:15" x14ac:dyDescent="0.35">
      <c r="E38" s="17">
        <v>5.260000005364418E-2</v>
      </c>
    </row>
    <row r="39" spans="4:15" x14ac:dyDescent="0.35">
      <c r="D39" s="17" t="s">
        <v>122</v>
      </c>
      <c r="E39" s="17">
        <v>5.2700001746416092E-2</v>
      </c>
      <c r="F39" s="17">
        <f>AVERAGE(E38:E39)</f>
        <v>5.2650000900030136E-2</v>
      </c>
    </row>
    <row r="40" spans="4:15" x14ac:dyDescent="0.35">
      <c r="E40" s="17">
        <v>9.3900002539157867E-2</v>
      </c>
    </row>
    <row r="41" spans="4:15" x14ac:dyDescent="0.35">
      <c r="D41" s="17" t="s">
        <v>123</v>
      </c>
      <c r="E41" s="17">
        <v>9.8700001835823059E-2</v>
      </c>
      <c r="F41" s="17">
        <f>AVERAGE(E40:E41)</f>
        <v>9.6300002187490463E-2</v>
      </c>
    </row>
    <row r="42" spans="4:15" x14ac:dyDescent="0.35">
      <c r="E42" s="17">
        <v>0.14159999787807465</v>
      </c>
    </row>
    <row r="43" spans="4:15" x14ac:dyDescent="0.35">
      <c r="D43" s="17" t="s">
        <v>33</v>
      </c>
      <c r="E43" s="17">
        <v>0.12449999898672104</v>
      </c>
      <c r="F43" s="17">
        <f>AVERAGE(E42:E43)</f>
        <v>0.13304999843239784</v>
      </c>
    </row>
    <row r="44" spans="4:15" x14ac:dyDescent="0.35">
      <c r="E44" s="17">
        <v>7.5599998235702515E-2</v>
      </c>
    </row>
    <row r="45" spans="4:15" x14ac:dyDescent="0.35">
      <c r="D45" s="17" t="s">
        <v>32</v>
      </c>
      <c r="E45" s="17">
        <v>7.8699998557567596E-2</v>
      </c>
      <c r="F45" s="17">
        <f>AVERAGE(E44:E45)</f>
        <v>7.7149998396635056E-2</v>
      </c>
    </row>
    <row r="46" spans="4:15" x14ac:dyDescent="0.35">
      <c r="E46" s="17">
        <v>8.959999680519104E-2</v>
      </c>
    </row>
    <row r="47" spans="4:15" x14ac:dyDescent="0.35">
      <c r="D47" s="17" t="s">
        <v>124</v>
      </c>
      <c r="E47" s="17">
        <v>7.4799999594688416E-2</v>
      </c>
      <c r="F47" s="17">
        <f>AVERAGE(E46:E47)</f>
        <v>8.2199998199939728E-2</v>
      </c>
    </row>
    <row r="51" spans="4:9" s="79" customFormat="1" x14ac:dyDescent="0.35"/>
    <row r="55" spans="4:9" x14ac:dyDescent="0.35">
      <c r="E55" s="17" t="s">
        <v>111</v>
      </c>
      <c r="F55" s="17" t="s">
        <v>112</v>
      </c>
      <c r="G55" s="82"/>
      <c r="H55" s="82"/>
      <c r="I55" s="82"/>
    </row>
    <row r="56" spans="4:9" x14ac:dyDescent="0.35">
      <c r="D56" s="17" t="s">
        <v>107</v>
      </c>
      <c r="E56" s="17">
        <v>0.12240000069141388</v>
      </c>
    </row>
    <row r="57" spans="4:9" x14ac:dyDescent="0.35">
      <c r="E57" s="17">
        <v>0.12240000069141388</v>
      </c>
      <c r="F57" s="17">
        <f>AVERAGE(E56:E57)</f>
        <v>0.12240000069141388</v>
      </c>
    </row>
    <row r="58" spans="4:9" x14ac:dyDescent="0.35">
      <c r="D58" s="17" t="s">
        <v>108</v>
      </c>
      <c r="E58" s="17">
        <v>0.17120000720024109</v>
      </c>
    </row>
    <row r="59" spans="4:9" x14ac:dyDescent="0.35">
      <c r="E59" s="17">
        <v>0.1534000039100647</v>
      </c>
      <c r="F59" s="17">
        <f>AVERAGE(E58:E59)</f>
        <v>0.16230000555515289</v>
      </c>
    </row>
    <row r="60" spans="4:9" x14ac:dyDescent="0.35">
      <c r="D60" s="17" t="s">
        <v>109</v>
      </c>
      <c r="E60" s="17">
        <v>0.34000000357627869</v>
      </c>
    </row>
    <row r="61" spans="4:9" x14ac:dyDescent="0.35">
      <c r="E61" s="17">
        <v>0.25479999184608459</v>
      </c>
      <c r="F61" s="17">
        <f>AVERAGE(E60:E61)</f>
        <v>0.29739999771118164</v>
      </c>
    </row>
    <row r="62" spans="4:9" x14ac:dyDescent="0.35">
      <c r="D62" s="17" t="s">
        <v>110</v>
      </c>
      <c r="E62" s="17">
        <v>0.11630000174045563</v>
      </c>
    </row>
    <row r="63" spans="4:9" x14ac:dyDescent="0.35">
      <c r="E63" s="17">
        <v>0.11729999631643295</v>
      </c>
      <c r="F63" s="17">
        <f>AVERAGE(E62:E63)</f>
        <v>0.11679999902844429</v>
      </c>
    </row>
    <row r="64" spans="4:9" x14ac:dyDescent="0.35">
      <c r="E64" s="17">
        <v>0.16750000417232513</v>
      </c>
    </row>
    <row r="65" spans="4:13" x14ac:dyDescent="0.35">
      <c r="D65" s="17" t="s">
        <v>141</v>
      </c>
      <c r="E65" s="17">
        <v>0.17929999530315399</v>
      </c>
      <c r="F65" s="17">
        <f>AVERAGE(E64:E65)</f>
        <v>0.17339999973773956</v>
      </c>
    </row>
    <row r="66" spans="4:13" s="79" customFormat="1" x14ac:dyDescent="0.35"/>
    <row r="69" spans="4:13" ht="80.5" customHeight="1" x14ac:dyDescent="0.35">
      <c r="E69" s="17" t="s">
        <v>126</v>
      </c>
      <c r="F69" s="17" t="s">
        <v>125</v>
      </c>
      <c r="G69" s="82"/>
      <c r="H69" s="82"/>
      <c r="I69" s="82"/>
      <c r="M69" s="82"/>
    </row>
    <row r="70" spans="4:13" x14ac:dyDescent="0.35">
      <c r="E70" s="17">
        <v>9.3000002205371857E-2</v>
      </c>
    </row>
    <row r="71" spans="4:13" x14ac:dyDescent="0.35">
      <c r="D71" s="17" t="s">
        <v>122</v>
      </c>
      <c r="E71" s="17">
        <v>9.6799999475479126E-2</v>
      </c>
      <c r="F71" s="17">
        <f>AVERAGE(E70:E71)</f>
        <v>9.4900000840425491E-2</v>
      </c>
    </row>
    <row r="72" spans="4:13" x14ac:dyDescent="0.35">
      <c r="E72" s="17">
        <v>0.10339999943971634</v>
      </c>
    </row>
    <row r="73" spans="4:13" x14ac:dyDescent="0.35">
      <c r="D73" s="17" t="s">
        <v>106</v>
      </c>
      <c r="E73" s="17">
        <v>0.10589999705553055</v>
      </c>
      <c r="F73" s="17">
        <f>AVERAGE(E72:E73)</f>
        <v>0.10464999824762344</v>
      </c>
    </row>
    <row r="74" spans="4:13" x14ac:dyDescent="0.35">
      <c r="E74" s="17">
        <v>0.10480000078678131</v>
      </c>
    </row>
    <row r="75" spans="4:13" x14ac:dyDescent="0.35">
      <c r="D75" s="17" t="s">
        <v>123</v>
      </c>
      <c r="E75" s="17">
        <v>0.10670000314712524</v>
      </c>
      <c r="F75" s="17">
        <f>AVERAGE(E74:E75)</f>
        <v>0.10575000196695328</v>
      </c>
    </row>
    <row r="76" spans="4:13" x14ac:dyDescent="0.35">
      <c r="E76" s="17">
        <v>0.10080000013113022</v>
      </c>
    </row>
    <row r="77" spans="4:13" x14ac:dyDescent="0.35">
      <c r="D77" s="17" t="s">
        <v>127</v>
      </c>
      <c r="E77" s="17">
        <v>0.11550000309944153</v>
      </c>
      <c r="F77" s="17">
        <f>AVERAGE(E76:E77)</f>
        <v>0.10815000161528587</v>
      </c>
    </row>
    <row r="78" spans="4:13" x14ac:dyDescent="0.35">
      <c r="E78" s="17">
        <v>0.21529999375343323</v>
      </c>
    </row>
    <row r="79" spans="4:13" x14ac:dyDescent="0.35">
      <c r="D79" s="17" t="s">
        <v>128</v>
      </c>
      <c r="E79" s="17">
        <v>0.21680000424385071</v>
      </c>
      <c r="F79" s="17">
        <f>AVERAGE(E78:E79)</f>
        <v>0.21604999899864197</v>
      </c>
    </row>
    <row r="82" spans="4:13" s="79" customFormat="1" x14ac:dyDescent="0.35"/>
    <row r="86" spans="4:13" x14ac:dyDescent="0.35">
      <c r="D86" s="82"/>
      <c r="E86" s="82" t="s">
        <v>126</v>
      </c>
      <c r="F86" s="82" t="s">
        <v>125</v>
      </c>
      <c r="G86" s="82"/>
      <c r="H86" s="82"/>
      <c r="I86" s="82"/>
      <c r="M86" s="82"/>
    </row>
    <row r="87" spans="4:13" x14ac:dyDescent="0.35">
      <c r="E87" s="17">
        <v>0.13470000028610229</v>
      </c>
    </row>
    <row r="88" spans="4:13" x14ac:dyDescent="0.35">
      <c r="D88" s="17" t="s">
        <v>122</v>
      </c>
      <c r="E88" s="17">
        <v>0.15369999408721924</v>
      </c>
      <c r="F88" s="17">
        <f>AVERAGE(E87:E88)</f>
        <v>0.14419999718666077</v>
      </c>
    </row>
    <row r="89" spans="4:13" x14ac:dyDescent="0.35">
      <c r="E89" s="17">
        <v>0.14499999582767487</v>
      </c>
    </row>
    <row r="90" spans="4:13" x14ac:dyDescent="0.35">
      <c r="D90" s="17" t="s">
        <v>123</v>
      </c>
      <c r="E90" s="17">
        <v>0.14910000562667847</v>
      </c>
      <c r="F90" s="17">
        <f>AVERAGE(E89:E90)</f>
        <v>0.14705000072717667</v>
      </c>
    </row>
    <row r="91" spans="4:13" x14ac:dyDescent="0.35">
      <c r="E91" s="17">
        <v>0.21529999375343323</v>
      </c>
    </row>
    <row r="92" spans="4:13" x14ac:dyDescent="0.35">
      <c r="D92" s="17" t="s">
        <v>128</v>
      </c>
      <c r="E92" s="17">
        <v>0.21680000424385071</v>
      </c>
      <c r="F92" s="17">
        <f>AVERAGE(E91:E92)</f>
        <v>0.21604999899864197</v>
      </c>
    </row>
    <row r="93" spans="4:13" x14ac:dyDescent="0.35">
      <c r="E93" s="17">
        <v>0.16750000417232513</v>
      </c>
    </row>
    <row r="94" spans="4:13" x14ac:dyDescent="0.35">
      <c r="D94" s="17" t="s">
        <v>129</v>
      </c>
      <c r="E94" s="17">
        <v>0.17929999530315399</v>
      </c>
      <c r="F94" s="17">
        <f>AVERAGE(E93:E94)</f>
        <v>0.17339999973773956</v>
      </c>
    </row>
    <row r="95" spans="4:13" x14ac:dyDescent="0.35">
      <c r="E95" s="17">
        <v>0.13500000536441803</v>
      </c>
    </row>
    <row r="96" spans="4:13" x14ac:dyDescent="0.35">
      <c r="D96" s="17" t="s">
        <v>127</v>
      </c>
      <c r="E96" s="17">
        <v>0.15019999444484711</v>
      </c>
      <c r="F96" s="17">
        <f>AVERAGE(E95:E96)</f>
        <v>0.14259999990463257</v>
      </c>
    </row>
    <row r="100" spans="4:18" x14ac:dyDescent="0.35">
      <c r="I100" s="17" t="s">
        <v>143</v>
      </c>
    </row>
    <row r="102" spans="4:18" x14ac:dyDescent="0.35">
      <c r="E102" s="17" t="s">
        <v>130</v>
      </c>
      <c r="F102" s="17" t="s">
        <v>131</v>
      </c>
      <c r="G102" s="17" t="s">
        <v>132</v>
      </c>
      <c r="H102" s="17" t="s">
        <v>133</v>
      </c>
      <c r="I102" s="117" t="s">
        <v>134</v>
      </c>
    </row>
    <row r="103" spans="4:18" x14ac:dyDescent="0.35">
      <c r="E103" s="17">
        <v>0.12480000033974648</v>
      </c>
      <c r="F103" s="17">
        <v>0.15320000052452087</v>
      </c>
      <c r="G103" s="17">
        <v>0.37770000100135803</v>
      </c>
      <c r="H103" s="17">
        <v>0.15495000034570694</v>
      </c>
      <c r="I103" s="117">
        <v>0.14410000294446945</v>
      </c>
      <c r="N103" s="69"/>
      <c r="O103" s="69"/>
      <c r="P103" s="69"/>
      <c r="Q103" s="69"/>
      <c r="R103" s="69"/>
    </row>
    <row r="104" spans="4:18" x14ac:dyDescent="0.35">
      <c r="E104" s="17">
        <v>8.7799999862909317E-2</v>
      </c>
      <c r="F104" s="17">
        <v>0.10424999892711639</v>
      </c>
      <c r="G104" s="17">
        <v>0.13544999808073044</v>
      </c>
      <c r="H104" s="17">
        <v>0.10785000026226044</v>
      </c>
      <c r="I104" s="117">
        <v>7.9099997878074646E-2</v>
      </c>
      <c r="N104" s="69"/>
      <c r="O104" s="69"/>
      <c r="P104" s="69"/>
      <c r="Q104" s="69"/>
      <c r="R104" s="69"/>
    </row>
    <row r="105" spans="4:18" x14ac:dyDescent="0.35">
      <c r="E105" s="17">
        <v>5.2650000900030136E-2</v>
      </c>
      <c r="F105" s="17">
        <v>9.6300002187490463E-2</v>
      </c>
      <c r="G105" s="17">
        <v>0.13304999843239784</v>
      </c>
      <c r="H105" s="17">
        <v>7.7149998396635056E-2</v>
      </c>
      <c r="I105" s="117">
        <v>8.2199998199939728E-2</v>
      </c>
      <c r="N105" s="69"/>
      <c r="O105" s="69"/>
      <c r="P105" s="69"/>
      <c r="Q105" s="69"/>
      <c r="R105" s="69"/>
    </row>
    <row r="106" spans="4:18" x14ac:dyDescent="0.35">
      <c r="E106" s="17">
        <v>0.12240000069141388</v>
      </c>
      <c r="F106" s="17">
        <v>0.16230000555515289</v>
      </c>
      <c r="G106" s="17">
        <v>0.29739999771118164</v>
      </c>
      <c r="H106" s="17">
        <v>0.10464999824762344</v>
      </c>
      <c r="I106" s="117">
        <v>0.11679999902844429</v>
      </c>
      <c r="N106" s="69"/>
      <c r="O106" s="69"/>
      <c r="P106" s="69"/>
      <c r="Q106" s="69"/>
      <c r="R106" s="69"/>
    </row>
    <row r="107" spans="4:18" x14ac:dyDescent="0.35">
      <c r="E107" s="17">
        <v>9.4900000840425491E-2</v>
      </c>
      <c r="F107" s="17">
        <v>0.10575000196695328</v>
      </c>
      <c r="G107" s="17">
        <v>0.21604999899864197</v>
      </c>
      <c r="H107" s="17">
        <v>0.17339999973773956</v>
      </c>
      <c r="I107" s="117">
        <v>0.10815000161528587</v>
      </c>
    </row>
    <row r="108" spans="4:18" x14ac:dyDescent="0.35">
      <c r="D108" s="17" t="s">
        <v>135</v>
      </c>
      <c r="E108" s="17">
        <f>AVERAGE(E103:E107)</f>
        <v>9.651000052690506E-2</v>
      </c>
      <c r="I108" s="117"/>
    </row>
    <row r="109" spans="4:18" x14ac:dyDescent="0.35">
      <c r="I109" s="117"/>
    </row>
    <row r="110" spans="4:18" x14ac:dyDescent="0.35">
      <c r="E110" s="19">
        <f>E103/$E$108</f>
        <v>1.29313024203077</v>
      </c>
      <c r="F110" s="19">
        <f>F103/$E$108</f>
        <v>1.5874002661704656</v>
      </c>
      <c r="G110" s="19">
        <f>G103/$E$108</f>
        <v>3.9135840735599499</v>
      </c>
      <c r="H110" s="19">
        <f>H103/$E$108</f>
        <v>1.6055331001942124</v>
      </c>
      <c r="I110" s="118">
        <f>I103/$E$108</f>
        <v>1.4931095446870011</v>
      </c>
    </row>
    <row r="111" spans="4:18" x14ac:dyDescent="0.35">
      <c r="E111" s="19">
        <f>E104/$E$108</f>
        <v>0.9097502785572199</v>
      </c>
      <c r="F111" s="19">
        <f t="shared" ref="E111:F114" si="0">F104/$E$108</f>
        <v>1.0801989261004468</v>
      </c>
      <c r="G111" s="19">
        <f t="shared" ref="G111:I114" si="1">G104/$E$108</f>
        <v>1.4034814769581281</v>
      </c>
      <c r="H111" s="19">
        <f t="shared" si="1"/>
        <v>1.1175007737378886</v>
      </c>
      <c r="I111" s="118">
        <f t="shared" si="1"/>
        <v>0.81960415963341693</v>
      </c>
    </row>
    <row r="112" spans="4:18" x14ac:dyDescent="0.35">
      <c r="E112" s="19">
        <f>E105/$E$108</f>
        <v>0.5455393286973651</v>
      </c>
      <c r="F112" s="19">
        <f t="shared" si="0"/>
        <v>0.99782407690116992</v>
      </c>
      <c r="G112" s="19">
        <f t="shared" si="1"/>
        <v>1.3786135913998483</v>
      </c>
      <c r="H112" s="19">
        <f t="shared" si="1"/>
        <v>0.79939900502981742</v>
      </c>
      <c r="I112" s="118">
        <f t="shared" si="1"/>
        <v>0.85172518652120421</v>
      </c>
      <c r="N112" s="69"/>
      <c r="O112" s="69"/>
      <c r="P112" s="69"/>
      <c r="Q112" s="69"/>
      <c r="R112" s="69"/>
    </row>
    <row r="113" spans="4:18" x14ac:dyDescent="0.35">
      <c r="E113" s="19">
        <f t="shared" si="0"/>
        <v>1.2682623564724902</v>
      </c>
      <c r="F113" s="19">
        <f t="shared" si="0"/>
        <v>1.6816910648540189</v>
      </c>
      <c r="G113" s="19">
        <f t="shared" si="1"/>
        <v>3.0815459132473269</v>
      </c>
      <c r="H113" s="19">
        <f t="shared" si="1"/>
        <v>1.0843435672601527</v>
      </c>
      <c r="I113" s="118">
        <f t="shared" si="1"/>
        <v>1.2102372644364745</v>
      </c>
      <c r="N113" s="69"/>
      <c r="O113" s="69"/>
      <c r="P113" s="69"/>
      <c r="Q113" s="69"/>
      <c r="R113" s="69"/>
    </row>
    <row r="114" spans="4:18" x14ac:dyDescent="0.35">
      <c r="E114" s="19">
        <f t="shared" si="0"/>
        <v>0.98331779424215493</v>
      </c>
      <c r="F114" s="19">
        <f>F107/$E$108</f>
        <v>1.0957413883494105</v>
      </c>
      <c r="G114" s="19">
        <f t="shared" si="1"/>
        <v>2.2386280988405085</v>
      </c>
      <c r="H114" s="19">
        <f t="shared" si="1"/>
        <v>1.796704992136013</v>
      </c>
      <c r="I114" s="118">
        <f t="shared" si="1"/>
        <v>1.1206092739076901</v>
      </c>
      <c r="N114" s="69"/>
      <c r="O114" s="69"/>
      <c r="P114" s="69"/>
      <c r="Q114" s="69"/>
      <c r="R114" s="69"/>
    </row>
    <row r="115" spans="4:18" x14ac:dyDescent="0.35">
      <c r="I115" s="117"/>
    </row>
    <row r="116" spans="4:18" x14ac:dyDescent="0.35">
      <c r="D116" s="17" t="s">
        <v>112</v>
      </c>
      <c r="E116" s="17">
        <f>AVERAGE(E110:E114)</f>
        <v>1.0000000000000002</v>
      </c>
      <c r="F116" s="17">
        <f t="shared" ref="F116:I116" si="2">AVERAGE(F110:F114)</f>
        <v>1.2885711444751022</v>
      </c>
      <c r="G116" s="17">
        <f t="shared" si="2"/>
        <v>2.403170630801152</v>
      </c>
      <c r="H116" s="17">
        <f t="shared" si="2"/>
        <v>1.2806962876716166</v>
      </c>
      <c r="I116" s="117">
        <f t="shared" si="2"/>
        <v>1.0990570858371576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IND. TRF2 PTM SYSTEM  A</vt:lpstr>
      <vt:lpstr>FLAG ChIP  C</vt:lpstr>
      <vt:lpstr>REST D</vt:lpstr>
      <vt:lpstr>EZH2  E</vt:lpstr>
      <vt:lpstr>H3K27me3  F</vt:lpstr>
      <vt:lpstr>in vitro HMT assay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Antara Sengupta</dc:creator>
  <cp:lastModifiedBy>Antara Sengupta</cp:lastModifiedBy>
  <dcterms:created xsi:type="dcterms:W3CDTF">2015-06-05T18:17:20Z</dcterms:created>
  <dcterms:modified xsi:type="dcterms:W3CDTF">2025-08-19T14:48:40Z</dcterms:modified>
</cp:coreProperties>
</file>