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scot.ouellette/Desktop/Manuscripts/c-di-AMP/eLife/VOR/Source data_eLife/"/>
    </mc:Choice>
  </mc:AlternateContent>
  <xr:revisionPtr revIDLastSave="0" documentId="13_ncr:1_{3820D42E-F635-B24C-83F8-9D27000668B1}" xr6:coauthVersionLast="47" xr6:coauthVersionMax="47" xr10:uidLastSave="{00000000-0000-0000-0000-000000000000}"/>
  <bookViews>
    <workbookView xWindow="0" yWindow="500" windowWidth="19420" windowHeight="11500" activeTab="2" xr2:uid="{00000000-000D-0000-FFFF-FFFF00000000}"/>
  </bookViews>
  <sheets>
    <sheet name="DacA_IFU" sheetId="1" r:id="rId1"/>
    <sheet name="DacAD164N_IFU" sheetId="2" r:id="rId2"/>
    <sheet name="RT-qPC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G4" i="3"/>
  <c r="H4" i="3"/>
  <c r="F5" i="3"/>
  <c r="G5" i="3"/>
  <c r="H5" i="3"/>
  <c r="F8" i="3"/>
  <c r="G8" i="3"/>
  <c r="H8" i="3"/>
  <c r="F9" i="3"/>
  <c r="G9" i="3"/>
  <c r="H9" i="3"/>
  <c r="F11" i="3"/>
  <c r="G11" i="3"/>
  <c r="H11" i="3"/>
  <c r="F15" i="3"/>
  <c r="G15" i="3"/>
  <c r="H15" i="3"/>
  <c r="F16" i="3"/>
  <c r="G16" i="3"/>
  <c r="H16" i="3"/>
  <c r="F19" i="3"/>
  <c r="G19" i="3"/>
  <c r="H19" i="3"/>
  <c r="F20" i="3"/>
  <c r="G20" i="3"/>
  <c r="H20" i="3"/>
  <c r="F22" i="3"/>
  <c r="G22" i="3"/>
  <c r="H22" i="3"/>
  <c r="F26" i="3"/>
  <c r="G26" i="3"/>
  <c r="H26" i="3"/>
  <c r="F27" i="3"/>
  <c r="G27" i="3"/>
  <c r="H27" i="3"/>
  <c r="F30" i="3"/>
  <c r="G30" i="3"/>
  <c r="H30" i="3"/>
  <c r="F31" i="3"/>
  <c r="G31" i="3"/>
  <c r="H31" i="3"/>
  <c r="F33" i="3"/>
  <c r="G33" i="3"/>
  <c r="H33" i="3"/>
  <c r="F37" i="3"/>
  <c r="G37" i="3"/>
  <c r="H37" i="3"/>
  <c r="F38" i="3"/>
  <c r="G38" i="3"/>
  <c r="H38" i="3"/>
  <c r="F41" i="3"/>
  <c r="G41" i="3"/>
  <c r="H41" i="3"/>
  <c r="F42" i="3"/>
  <c r="G42" i="3"/>
  <c r="H42" i="3"/>
  <c r="F44" i="3"/>
  <c r="G44" i="3"/>
  <c r="H44" i="3"/>
  <c r="F48" i="3"/>
  <c r="G48" i="3"/>
  <c r="H48" i="3"/>
  <c r="F49" i="3"/>
  <c r="G49" i="3"/>
  <c r="H49" i="3"/>
  <c r="F52" i="3"/>
  <c r="G52" i="3"/>
  <c r="H52" i="3"/>
  <c r="F53" i="3"/>
  <c r="G53" i="3"/>
  <c r="H53" i="3"/>
  <c r="F55" i="3"/>
  <c r="G55" i="3"/>
  <c r="H55" i="3"/>
  <c r="F59" i="3"/>
  <c r="G59" i="3"/>
  <c r="H59" i="3"/>
  <c r="F60" i="3"/>
  <c r="G60" i="3"/>
  <c r="H60" i="3"/>
  <c r="F63" i="3"/>
  <c r="G63" i="3"/>
  <c r="H63" i="3"/>
  <c r="F64" i="3"/>
  <c r="G64" i="3"/>
  <c r="H64" i="3"/>
  <c r="F66" i="3"/>
  <c r="G66" i="3"/>
  <c r="H66" i="3"/>
  <c r="B70" i="3"/>
  <c r="C70" i="3"/>
  <c r="D70" i="3"/>
  <c r="B71" i="3"/>
  <c r="F74" i="3" s="1"/>
  <c r="C71" i="3"/>
  <c r="G77" i="3" s="1"/>
  <c r="D71" i="3"/>
  <c r="H70" i="3" s="1"/>
  <c r="B72" i="3"/>
  <c r="C72" i="3"/>
  <c r="D72" i="3"/>
  <c r="B73" i="3"/>
  <c r="C73" i="3"/>
  <c r="D73" i="3"/>
  <c r="B74" i="3"/>
  <c r="C74" i="3"/>
  <c r="D74" i="3"/>
  <c r="B75" i="3"/>
  <c r="C75" i="3"/>
  <c r="D75" i="3"/>
  <c r="F82" i="3"/>
  <c r="G82" i="3"/>
  <c r="H82" i="3"/>
  <c r="F83" i="3"/>
  <c r="G83" i="3"/>
  <c r="H83" i="3"/>
  <c r="F86" i="3"/>
  <c r="G86" i="3"/>
  <c r="H86" i="3"/>
  <c r="F87" i="3"/>
  <c r="G87" i="3"/>
  <c r="H87" i="3"/>
  <c r="F89" i="3"/>
  <c r="G89" i="3"/>
  <c r="H89" i="3"/>
  <c r="F93" i="3"/>
  <c r="G93" i="3"/>
  <c r="H93" i="3"/>
  <c r="F94" i="3"/>
  <c r="G94" i="3"/>
  <c r="H94" i="3"/>
  <c r="F97" i="3"/>
  <c r="G97" i="3"/>
  <c r="H97" i="3"/>
  <c r="F98" i="3"/>
  <c r="G98" i="3"/>
  <c r="H98" i="3"/>
  <c r="F100" i="3"/>
  <c r="G100" i="3"/>
  <c r="H100" i="3"/>
  <c r="F104" i="3"/>
  <c r="G104" i="3"/>
  <c r="H104" i="3"/>
  <c r="F105" i="3"/>
  <c r="G105" i="3"/>
  <c r="H105" i="3"/>
  <c r="F108" i="3"/>
  <c r="G108" i="3"/>
  <c r="H108" i="3"/>
  <c r="F109" i="3"/>
  <c r="G109" i="3"/>
  <c r="H109" i="3"/>
  <c r="F111" i="3"/>
  <c r="G111" i="3"/>
  <c r="H111" i="3"/>
  <c r="F115" i="3"/>
  <c r="G115" i="3"/>
  <c r="H115" i="3"/>
  <c r="F116" i="3"/>
  <c r="G116" i="3"/>
  <c r="H116" i="3"/>
  <c r="F119" i="3"/>
  <c r="G119" i="3"/>
  <c r="H119" i="3"/>
  <c r="F120" i="3"/>
  <c r="G120" i="3"/>
  <c r="H120" i="3"/>
  <c r="F122" i="3"/>
  <c r="G122" i="3"/>
  <c r="H122" i="3"/>
  <c r="F126" i="3"/>
  <c r="G126" i="3"/>
  <c r="H126" i="3"/>
  <c r="F127" i="3"/>
  <c r="G127" i="3"/>
  <c r="H127" i="3"/>
  <c r="F130" i="3"/>
  <c r="G130" i="3"/>
  <c r="H130" i="3"/>
  <c r="F131" i="3"/>
  <c r="G131" i="3"/>
  <c r="H131" i="3"/>
  <c r="F133" i="3"/>
  <c r="G133" i="3"/>
  <c r="H133" i="3"/>
  <c r="F137" i="3"/>
  <c r="G137" i="3"/>
  <c r="H137" i="3"/>
  <c r="F138" i="3"/>
  <c r="G138" i="3"/>
  <c r="H138" i="3"/>
  <c r="F141" i="3"/>
  <c r="G141" i="3"/>
  <c r="H141" i="3"/>
  <c r="F142" i="3"/>
  <c r="G142" i="3"/>
  <c r="H142" i="3"/>
  <c r="F144" i="3"/>
  <c r="G144" i="3"/>
  <c r="H144" i="3"/>
  <c r="B148" i="3"/>
  <c r="C148" i="3"/>
  <c r="D148" i="3"/>
  <c r="B149" i="3"/>
  <c r="C149" i="3"/>
  <c r="D149" i="3"/>
  <c r="B150" i="3"/>
  <c r="C150" i="3"/>
  <c r="D150" i="3"/>
  <c r="B151" i="3"/>
  <c r="C151" i="3"/>
  <c r="D151" i="3"/>
  <c r="B152" i="3"/>
  <c r="C152" i="3"/>
  <c r="D152" i="3"/>
  <c r="B153" i="3"/>
  <c r="F149" i="3" s="1"/>
  <c r="C153" i="3"/>
  <c r="G149" i="3" s="1"/>
  <c r="D153" i="3"/>
  <c r="G155" i="3" l="1"/>
  <c r="F155" i="3"/>
  <c r="H71" i="3"/>
  <c r="G74" i="3"/>
  <c r="F70" i="3"/>
  <c r="H148" i="3"/>
  <c r="H152" i="3"/>
  <c r="H74" i="3"/>
  <c r="G152" i="3"/>
  <c r="H77" i="3"/>
  <c r="F152" i="3"/>
  <c r="G75" i="3"/>
  <c r="H149" i="3"/>
  <c r="F71" i="3"/>
  <c r="G153" i="3"/>
  <c r="F153" i="3"/>
  <c r="G70" i="3"/>
  <c r="G148" i="3"/>
  <c r="H75" i="3"/>
  <c r="F148" i="3"/>
  <c r="F75" i="3"/>
  <c r="G71" i="3"/>
  <c r="F77" i="3"/>
  <c r="H155" i="3"/>
  <c r="H153" i="3"/>
  <c r="M19" i="2"/>
  <c r="L19" i="2"/>
  <c r="L20" i="2" s="1"/>
  <c r="K19" i="2"/>
  <c r="J19" i="2"/>
  <c r="J20" i="2" s="1"/>
  <c r="I19" i="2"/>
  <c r="H19" i="2"/>
  <c r="H20" i="2" s="1"/>
  <c r="G19" i="2"/>
  <c r="F19" i="2"/>
  <c r="F20" i="2" s="1"/>
  <c r="E19" i="2"/>
  <c r="D19" i="2"/>
  <c r="D20" i="2" s="1"/>
  <c r="C19" i="2"/>
  <c r="B19" i="2"/>
  <c r="B20" i="2" s="1"/>
  <c r="Q5" i="2"/>
  <c r="P5" i="2"/>
  <c r="R5" i="2" s="1"/>
  <c r="Q4" i="2"/>
  <c r="P4" i="2"/>
  <c r="R4" i="2" s="1"/>
  <c r="Q3" i="2"/>
  <c r="P3" i="2"/>
  <c r="R8" i="1"/>
  <c r="S7" i="1"/>
  <c r="R7" i="1"/>
  <c r="S6" i="1"/>
  <c r="R6" i="1"/>
  <c r="S5" i="1"/>
  <c r="S4" i="1"/>
  <c r="S3" i="1"/>
  <c r="R5" i="1"/>
  <c r="R4" i="1"/>
  <c r="R3" i="1"/>
  <c r="M19" i="1"/>
  <c r="L19" i="1"/>
  <c r="I19" i="1"/>
  <c r="H19" i="1"/>
  <c r="E19" i="1"/>
  <c r="J19" i="1"/>
  <c r="K19" i="1"/>
  <c r="F19" i="1"/>
  <c r="G19" i="1"/>
  <c r="D19" i="1"/>
  <c r="B19" i="1"/>
  <c r="C19" i="1"/>
  <c r="P7" i="2" l="1"/>
  <c r="P6" i="2"/>
  <c r="P9" i="2" s="1"/>
  <c r="R3" i="2"/>
  <c r="Q7" i="2"/>
  <c r="Q6" i="2"/>
  <c r="Q9" i="2" s="1"/>
  <c r="S3" i="2"/>
  <c r="S4" i="2"/>
  <c r="S5" i="2"/>
  <c r="L20" i="1"/>
  <c r="Q5" i="1" s="1"/>
  <c r="H20" i="1"/>
  <c r="Q4" i="1" s="1"/>
  <c r="D20" i="1"/>
  <c r="Q3" i="1" s="1"/>
  <c r="J20" i="1"/>
  <c r="P5" i="1" s="1"/>
  <c r="F20" i="1"/>
  <c r="P4" i="1" s="1"/>
  <c r="B20" i="1"/>
  <c r="P3" i="1" s="1"/>
  <c r="S7" i="2" l="1"/>
  <c r="S6" i="2"/>
  <c r="R7" i="2"/>
  <c r="R6" i="2"/>
  <c r="Q7" i="1"/>
  <c r="Q6" i="1"/>
  <c r="P6" i="1"/>
  <c r="P7" i="1"/>
  <c r="P8" i="1"/>
  <c r="P9" i="1" l="1"/>
  <c r="Q9" i="1"/>
  <c r="R8" i="2"/>
  <c r="P8" i="2"/>
</calcChain>
</file>

<file path=xl/sharedStrings.xml><?xml version="1.0" encoding="utf-8"?>
<sst xmlns="http://schemas.openxmlformats.org/spreadsheetml/2006/main" count="302" uniqueCount="60">
  <si>
    <t>pBL-dacA (No tag)</t>
  </si>
  <si>
    <t>24 hpi (UI)</t>
    <phoneticPr fontId="1" type="noConversion"/>
  </si>
  <si>
    <t>24 hpi (I)</t>
    <phoneticPr fontId="1" type="noConversion"/>
  </si>
  <si>
    <t>UI</t>
  </si>
  <si>
    <t>I</t>
  </si>
  <si>
    <t>#1</t>
    <phoneticPr fontId="1" type="noConversion"/>
  </si>
  <si>
    <t>#2</t>
    <phoneticPr fontId="1" type="noConversion"/>
  </si>
  <si>
    <t>#3</t>
  </si>
  <si>
    <t>#4</t>
  </si>
  <si>
    <t>average</t>
  </si>
  <si>
    <t>#5</t>
  </si>
  <si>
    <t>stdev</t>
  </si>
  <si>
    <t>#6</t>
  </si>
  <si>
    <t>p-value</t>
  </si>
  <si>
    <t>#7</t>
  </si>
  <si>
    <t>Relative</t>
  </si>
  <si>
    <t>#8</t>
  </si>
  <si>
    <t>#9</t>
  </si>
  <si>
    <t>#10</t>
  </si>
  <si>
    <t>#11</t>
  </si>
  <si>
    <t>#12</t>
  </si>
  <si>
    <t>#13</t>
  </si>
  <si>
    <t>#14</t>
  </si>
  <si>
    <t>#15</t>
  </si>
  <si>
    <t>Dilution</t>
    <phoneticPr fontId="1" type="noConversion"/>
  </si>
  <si>
    <t>10^-3</t>
  </si>
  <si>
    <t>10^0</t>
  </si>
  <si>
    <t>average (inclusions/FOV)</t>
    <phoneticPr fontId="1" type="noConversion"/>
  </si>
  <si>
    <t>IFU (/ml/well)</t>
    <phoneticPr fontId="1" type="noConversion"/>
  </si>
  <si>
    <t>pBL-dacAD164N (No tag)</t>
  </si>
  <si>
    <t>24 hpi (UI)</t>
    <phoneticPr fontId="0" type="noConversion"/>
  </si>
  <si>
    <t>24 hpi (I)</t>
    <phoneticPr fontId="0" type="noConversion"/>
  </si>
  <si>
    <t>#1</t>
    <phoneticPr fontId="0" type="noConversion"/>
  </si>
  <si>
    <t>#2</t>
    <phoneticPr fontId="0" type="noConversion"/>
  </si>
  <si>
    <t>Dilution</t>
    <phoneticPr fontId="0" type="noConversion"/>
  </si>
  <si>
    <t>average (inclusions/FOV)</t>
    <phoneticPr fontId="0" type="noConversion"/>
  </si>
  <si>
    <t>IFU (/ml/well)</t>
    <phoneticPr fontId="0" type="noConversion"/>
  </si>
  <si>
    <r>
      <t>P</t>
    </r>
    <r>
      <rPr>
        <sz val="10"/>
        <rFont val="Arial"/>
        <family val="2"/>
      </rPr>
      <t>-value</t>
    </r>
  </si>
  <si>
    <t>I</t>
    <phoneticPr fontId="0" type="noConversion"/>
  </si>
  <si>
    <t>I-1</t>
  </si>
  <si>
    <t>UI</t>
    <phoneticPr fontId="0" type="noConversion"/>
  </si>
  <si>
    <t>I-4</t>
  </si>
  <si>
    <t>I-3</t>
  </si>
  <si>
    <r>
      <t>S</t>
    </r>
    <r>
      <rPr>
        <sz val="10"/>
        <rFont val="Arial"/>
        <family val="2"/>
      </rPr>
      <t>TDEV</t>
    </r>
  </si>
  <si>
    <t>UI-1</t>
  </si>
  <si>
    <t>UI-4</t>
  </si>
  <si>
    <r>
      <t>U</t>
    </r>
    <r>
      <rPr>
        <sz val="10"/>
        <rFont val="Arial"/>
        <family val="2"/>
      </rPr>
      <t>I</t>
    </r>
  </si>
  <si>
    <t>UI-3</t>
  </si>
  <si>
    <r>
      <t>A</t>
    </r>
    <r>
      <rPr>
        <sz val="10"/>
        <rFont val="Arial"/>
        <family val="2"/>
      </rPr>
      <t>verage</t>
    </r>
  </si>
  <si>
    <t>Copy #</t>
  </si>
  <si>
    <t>gDNA</t>
  </si>
  <si>
    <t>euo</t>
  </si>
  <si>
    <t>omcB</t>
  </si>
  <si>
    <t>hctA</t>
  </si>
  <si>
    <t>ybbR</t>
  </si>
  <si>
    <r>
      <t>d</t>
    </r>
    <r>
      <rPr>
        <sz val="10"/>
        <rFont val="Arial"/>
        <family val="2"/>
      </rPr>
      <t>acA</t>
    </r>
  </si>
  <si>
    <t>dacAD164N</t>
  </si>
  <si>
    <t>I-2</t>
  </si>
  <si>
    <t>UI-2</t>
  </si>
  <si>
    <t>dacA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</si>
</sst>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00"/>
  </numFmts>
  <fonts count="8" x14ac:knownFonts="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>
      <alignment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1"/>
    <xf numFmtId="0" fontId="7" fillId="0" borderId="0" xfId="1" applyFont="1"/>
    <xf numFmtId="165" fontId="6" fillId="0" borderId="0" xfId="1" applyNumberFormat="1"/>
    <xf numFmtId="166" fontId="6" fillId="0" borderId="0" xfId="1" applyNumberFormat="1"/>
  </cellXfs>
  <cellStyles count="2">
    <cellStyle name="Normal" xfId="0" builtinId="0"/>
    <cellStyle name="Normal 2" xfId="1" xr:uid="{2EA16FB5-3195-3849-804B-05970DF55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dacA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'RT-qPCR'!$E$4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'RT-qPCR'!$F$8:$H$8</c:f>
                <c:numCache>
                  <c:formatCode>General</c:formatCode>
                  <c:ptCount val="3"/>
                  <c:pt idx="0">
                    <c:v>7.4980596495524852E-3</c:v>
                  </c:pt>
                  <c:pt idx="1">
                    <c:v>2.6568897680369938E-3</c:v>
                  </c:pt>
                  <c:pt idx="2">
                    <c:v>3.6333028187395516E-3</c:v>
                  </c:pt>
                </c:numCache>
              </c:numRef>
            </c:plus>
            <c:minus>
              <c:numRef>
                <c:f>'RT-qPCR'!$F$8:$H$8</c:f>
                <c:numCache>
                  <c:formatCode>General</c:formatCode>
                  <c:ptCount val="3"/>
                  <c:pt idx="0">
                    <c:v>7.4980596495524852E-3</c:v>
                  </c:pt>
                  <c:pt idx="1">
                    <c:v>2.6568897680369938E-3</c:v>
                  </c:pt>
                  <c:pt idx="2">
                    <c:v>3.6333028187395516E-3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'RT-qPCR'!$F$4:$H$4</c:f>
              <c:numCache>
                <c:formatCode>General</c:formatCode>
                <c:ptCount val="3"/>
                <c:pt idx="0">
                  <c:v>1.8781383817775898E-2</c:v>
                </c:pt>
                <c:pt idx="1">
                  <c:v>1.4899018739089892E-2</c:v>
                </c:pt>
                <c:pt idx="2">
                  <c:v>1.1778256392725445E-2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C5-FD42-B64E-C4368720DF2E}"/>
            </c:ext>
          </c:extLst>
        </c:ser>
        <c:ser>
          <c:idx val="1"/>
          <c:order val="1"/>
          <c:tx>
            <c:strRef>
              <c:f>'RT-qPCR'!$E$5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'RT-qPCR'!$F$9:$H$9</c:f>
                <c:numCache>
                  <c:formatCode>General</c:formatCode>
                  <c:ptCount val="3"/>
                  <c:pt idx="0">
                    <c:v>7.4980596495524852E-3</c:v>
                  </c:pt>
                  <c:pt idx="1">
                    <c:v>2.3832231219814436E-2</c:v>
                  </c:pt>
                  <c:pt idx="2">
                    <c:v>5.6580766146952594E-2</c:v>
                  </c:pt>
                </c:numCache>
              </c:numRef>
            </c:plus>
            <c:minus>
              <c:numRef>
                <c:f>'RT-qPCR'!$F$9:$H$9</c:f>
                <c:numCache>
                  <c:formatCode>General</c:formatCode>
                  <c:ptCount val="3"/>
                  <c:pt idx="0">
                    <c:v>7.4980596495524852E-3</c:v>
                  </c:pt>
                  <c:pt idx="1">
                    <c:v>2.3832231219814436E-2</c:v>
                  </c:pt>
                  <c:pt idx="2">
                    <c:v>5.6580766146952594E-2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'RT-qPCR'!$F$5:$H$5</c:f>
              <c:numCache>
                <c:formatCode>General</c:formatCode>
                <c:ptCount val="3"/>
                <c:pt idx="0">
                  <c:v>1.8781383817775898E-2</c:v>
                </c:pt>
                <c:pt idx="1">
                  <c:v>0.11181396248077384</c:v>
                </c:pt>
                <c:pt idx="2">
                  <c:v>0.16171292761891431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C5-FD42-B64E-C4368720D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2E-3"/>
        <c:crossBetween val="midCat"/>
      </c:valAx>
      <c:valAx>
        <c:axId val="1357129904"/>
        <c:scaling>
          <c:logBase val="10"/>
          <c:orientation val="minMax"/>
          <c:max val="1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hctA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'RT-qPCR'!$E$104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'RT-qPCR'!$F$108:$H$108</c:f>
                <c:numCache>
                  <c:formatCode>General</c:formatCode>
                  <c:ptCount val="3"/>
                  <c:pt idx="0">
                    <c:v>4.5875060812448367E-4</c:v>
                  </c:pt>
                  <c:pt idx="1">
                    <c:v>2.4835117281387151E-4</c:v>
                  </c:pt>
                  <c:pt idx="2">
                    <c:v>4.6659378548462228E-2</c:v>
                  </c:pt>
                </c:numCache>
              </c:numRef>
            </c:plus>
            <c:minus>
              <c:numRef>
                <c:f>'RT-qPCR'!$F$108:$H$108</c:f>
                <c:numCache>
                  <c:formatCode>General</c:formatCode>
                  <c:ptCount val="3"/>
                  <c:pt idx="0">
                    <c:v>4.5875060812448367E-4</c:v>
                  </c:pt>
                  <c:pt idx="1">
                    <c:v>2.4835117281387151E-4</c:v>
                  </c:pt>
                  <c:pt idx="2">
                    <c:v>4.6659378548462228E-2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'RT-qPCR'!$F$104:$H$104</c:f>
              <c:numCache>
                <c:formatCode>General</c:formatCode>
                <c:ptCount val="3"/>
                <c:pt idx="0">
                  <c:v>1.5561266250841432E-3</c:v>
                </c:pt>
                <c:pt idx="1">
                  <c:v>9.8852167883381535E-4</c:v>
                </c:pt>
                <c:pt idx="2">
                  <c:v>6.4868175347787382E-2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8C-8249-9D10-92524D5E4173}"/>
            </c:ext>
          </c:extLst>
        </c:ser>
        <c:ser>
          <c:idx val="1"/>
          <c:order val="1"/>
          <c:tx>
            <c:strRef>
              <c:f>'RT-qPCR'!$E$105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'RT-qPCR'!$F$109:$H$109</c:f>
                <c:numCache>
                  <c:formatCode>General</c:formatCode>
                  <c:ptCount val="3"/>
                  <c:pt idx="0">
                    <c:v>4.5875060812448367E-4</c:v>
                  </c:pt>
                  <c:pt idx="1">
                    <c:v>1.3074231134304685E-4</c:v>
                  </c:pt>
                  <c:pt idx="2">
                    <c:v>1.6615221283049467E-3</c:v>
                  </c:pt>
                </c:numCache>
              </c:numRef>
            </c:plus>
            <c:minus>
              <c:numRef>
                <c:f>'RT-qPCR'!$F$109:$H$109</c:f>
                <c:numCache>
                  <c:formatCode>General</c:formatCode>
                  <c:ptCount val="3"/>
                  <c:pt idx="0">
                    <c:v>4.5875060812448367E-4</c:v>
                  </c:pt>
                  <c:pt idx="1">
                    <c:v>1.3074231134304685E-4</c:v>
                  </c:pt>
                  <c:pt idx="2">
                    <c:v>1.6615221283049467E-3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'RT-qPCR'!$F$105:$H$105</c:f>
              <c:numCache>
                <c:formatCode>General</c:formatCode>
                <c:ptCount val="3"/>
                <c:pt idx="0">
                  <c:v>1.5561266250841432E-3</c:v>
                </c:pt>
                <c:pt idx="1">
                  <c:v>3.9835966679507205E-4</c:v>
                </c:pt>
                <c:pt idx="2">
                  <c:v>4.6504129355559379E-3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8C-8249-9D10-92524D5E4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1"/>
          <c:min val="1.0000000000000003E-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omcB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'RT-qPCR'!$E$115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'RT-qPCR'!$F$119:$H$119</c:f>
                <c:numCache>
                  <c:formatCode>General</c:formatCode>
                  <c:ptCount val="3"/>
                  <c:pt idx="0">
                    <c:v>2.2683157947092758E-4</c:v>
                  </c:pt>
                  <c:pt idx="1">
                    <c:v>1.7803058577090596E-4</c:v>
                  </c:pt>
                  <c:pt idx="2">
                    <c:v>1.1186944571276954E-3</c:v>
                  </c:pt>
                </c:numCache>
              </c:numRef>
            </c:plus>
            <c:minus>
              <c:numRef>
                <c:f>'RT-qPCR'!$F$119:$H$119</c:f>
                <c:numCache>
                  <c:formatCode>General</c:formatCode>
                  <c:ptCount val="3"/>
                  <c:pt idx="0">
                    <c:v>2.2683157947092758E-4</c:v>
                  </c:pt>
                  <c:pt idx="1">
                    <c:v>1.7803058577090596E-4</c:v>
                  </c:pt>
                  <c:pt idx="2">
                    <c:v>1.1186944571276954E-3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'RT-qPCR'!$F$115:$H$115</c:f>
              <c:numCache>
                <c:formatCode>General</c:formatCode>
                <c:ptCount val="3"/>
                <c:pt idx="0">
                  <c:v>2.8645224258740993E-4</c:v>
                </c:pt>
                <c:pt idx="1">
                  <c:v>2.5784921326443892E-4</c:v>
                </c:pt>
                <c:pt idx="2">
                  <c:v>5.5899406205732706E-3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D3-134B-BA83-8A6491197490}"/>
            </c:ext>
          </c:extLst>
        </c:ser>
        <c:ser>
          <c:idx val="1"/>
          <c:order val="1"/>
          <c:tx>
            <c:strRef>
              <c:f>'RT-qPCR'!$E$116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'RT-qPCR'!$F$120:$H$120</c:f>
                <c:numCache>
                  <c:formatCode>General</c:formatCode>
                  <c:ptCount val="3"/>
                  <c:pt idx="0">
                    <c:v>2.2717826830832396E-4</c:v>
                  </c:pt>
                  <c:pt idx="1">
                    <c:v>2.4357816339552011E-5</c:v>
                  </c:pt>
                  <c:pt idx="2">
                    <c:v>2.0862424849271528E-4</c:v>
                  </c:pt>
                </c:numCache>
              </c:numRef>
            </c:plus>
            <c:minus>
              <c:numRef>
                <c:f>'RT-qPCR'!$F$120:$H$120</c:f>
                <c:numCache>
                  <c:formatCode>General</c:formatCode>
                  <c:ptCount val="3"/>
                  <c:pt idx="0">
                    <c:v>2.2717826830832396E-4</c:v>
                  </c:pt>
                  <c:pt idx="1">
                    <c:v>2.4357816339552011E-5</c:v>
                  </c:pt>
                  <c:pt idx="2">
                    <c:v>2.0862424849271528E-4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'RT-qPCR'!$F$116:$H$116</c:f>
              <c:numCache>
                <c:formatCode>General</c:formatCode>
                <c:ptCount val="3"/>
                <c:pt idx="0">
                  <c:v>2.8645224258740993E-4</c:v>
                </c:pt>
                <c:pt idx="1">
                  <c:v>1.5858420893172481E-4</c:v>
                </c:pt>
                <c:pt idx="2">
                  <c:v>5.2507889435959864E-4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D3-134B-BA83-8A6491197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0.1"/>
          <c:min val="1.0000000000000003E-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euo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'RT-qPCR'!$E$126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'RT-qPCR'!$F$130:$H$130</c:f>
                <c:numCache>
                  <c:formatCode>General</c:formatCode>
                  <c:ptCount val="3"/>
                  <c:pt idx="0">
                    <c:v>3.4348980736139297E-3</c:v>
                  </c:pt>
                  <c:pt idx="1">
                    <c:v>1.2290302459732798E-3</c:v>
                  </c:pt>
                  <c:pt idx="2">
                    <c:v>2.1074934060530192E-4</c:v>
                  </c:pt>
                </c:numCache>
              </c:numRef>
            </c:plus>
            <c:minus>
              <c:numRef>
                <c:f>'RT-qPCR'!$F$130:$H$130</c:f>
                <c:numCache>
                  <c:formatCode>General</c:formatCode>
                  <c:ptCount val="3"/>
                  <c:pt idx="0">
                    <c:v>3.4348980736139297E-3</c:v>
                  </c:pt>
                  <c:pt idx="1">
                    <c:v>1.2290302459732798E-3</c:v>
                  </c:pt>
                  <c:pt idx="2">
                    <c:v>2.1074934060530192E-4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'RT-qPCR'!$F$126:$H$126</c:f>
              <c:numCache>
                <c:formatCode>General</c:formatCode>
                <c:ptCount val="3"/>
                <c:pt idx="0">
                  <c:v>7.5086623968224873E-3</c:v>
                </c:pt>
                <c:pt idx="1">
                  <c:v>3.0730825249543473E-3</c:v>
                </c:pt>
                <c:pt idx="2">
                  <c:v>9.9326742818040708E-4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49-6D49-B434-27335B082E44}"/>
            </c:ext>
          </c:extLst>
        </c:ser>
        <c:ser>
          <c:idx val="1"/>
          <c:order val="1"/>
          <c:tx>
            <c:strRef>
              <c:f>'RT-qPCR'!$E$127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'RT-qPCR'!$F$131:$H$131</c:f>
                <c:numCache>
                  <c:formatCode>General</c:formatCode>
                  <c:ptCount val="3"/>
                  <c:pt idx="0">
                    <c:v>3.4348980736139297E-3</c:v>
                  </c:pt>
                  <c:pt idx="1">
                    <c:v>1.3637799106041653E-3</c:v>
                  </c:pt>
                  <c:pt idx="2">
                    <c:v>1.8450765614877384E-3</c:v>
                  </c:pt>
                </c:numCache>
              </c:numRef>
            </c:plus>
            <c:minus>
              <c:numRef>
                <c:f>'RT-qPCR'!$F$131:$H$131</c:f>
                <c:numCache>
                  <c:formatCode>General</c:formatCode>
                  <c:ptCount val="3"/>
                  <c:pt idx="0">
                    <c:v>3.4348980736139297E-3</c:v>
                  </c:pt>
                  <c:pt idx="1">
                    <c:v>1.3637799106041653E-3</c:v>
                  </c:pt>
                  <c:pt idx="2">
                    <c:v>1.8450765614877384E-3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'RT-qPCR'!$F$127:$H$127</c:f>
              <c:numCache>
                <c:formatCode>General</c:formatCode>
                <c:ptCount val="3"/>
                <c:pt idx="0">
                  <c:v>7.5086623968224873E-3</c:v>
                </c:pt>
                <c:pt idx="1">
                  <c:v>3.6435781528938727E-3</c:v>
                </c:pt>
                <c:pt idx="2">
                  <c:v>3.6045137829491133E-3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49-6D49-B434-27335B082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0.1"/>
          <c:min val="1.0000000000000003E-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gDNA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'RT-qPCR'!$E$137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'RT-qPCR'!$F$141:$H$141</c:f>
                <c:numCache>
                  <c:formatCode>General</c:formatCode>
                  <c:ptCount val="3"/>
                  <c:pt idx="0">
                    <c:v>3.9719492712637526E-3</c:v>
                  </c:pt>
                  <c:pt idx="1">
                    <c:v>7.8350163646868677E-3</c:v>
                  </c:pt>
                  <c:pt idx="2">
                    <c:v>0.3493350121784623</c:v>
                  </c:pt>
                </c:numCache>
              </c:numRef>
            </c:plus>
            <c:minus>
              <c:numRef>
                <c:f>'RT-qPCR'!$F$141:$H$141</c:f>
                <c:numCache>
                  <c:formatCode>General</c:formatCode>
                  <c:ptCount val="3"/>
                  <c:pt idx="0">
                    <c:v>3.9719492712637526E-3</c:v>
                  </c:pt>
                  <c:pt idx="1">
                    <c:v>7.8350163646868677E-3</c:v>
                  </c:pt>
                  <c:pt idx="2">
                    <c:v>0.3493350121784623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'RT-qPCR'!$F$137:$H$137</c:f>
              <c:numCache>
                <c:formatCode>General</c:formatCode>
                <c:ptCount val="3"/>
                <c:pt idx="0">
                  <c:v>9.6366055711576085E-3</c:v>
                </c:pt>
                <c:pt idx="1">
                  <c:v>2.3261693891050914E-2</c:v>
                </c:pt>
                <c:pt idx="2">
                  <c:v>0.88912918895959836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41-2847-8D4C-405E871318EB}"/>
            </c:ext>
          </c:extLst>
        </c:ser>
        <c:ser>
          <c:idx val="1"/>
          <c:order val="1"/>
          <c:tx>
            <c:strRef>
              <c:f>'RT-qPCR'!$E$138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'RT-qPCR'!$F$142:$H$142</c:f>
                <c:numCache>
                  <c:formatCode>General</c:formatCode>
                  <c:ptCount val="3"/>
                  <c:pt idx="0">
                    <c:v>3.9719492712637526E-3</c:v>
                  </c:pt>
                  <c:pt idx="1">
                    <c:v>2.0987092064425544E-2</c:v>
                  </c:pt>
                  <c:pt idx="2">
                    <c:v>1.1366413327138624E-2</c:v>
                  </c:pt>
                </c:numCache>
              </c:numRef>
            </c:plus>
            <c:minus>
              <c:numRef>
                <c:f>'RT-qPCR'!$F$142:$H$142</c:f>
                <c:numCache>
                  <c:formatCode>General</c:formatCode>
                  <c:ptCount val="3"/>
                  <c:pt idx="0">
                    <c:v>3.9719492712637526E-3</c:v>
                  </c:pt>
                  <c:pt idx="1">
                    <c:v>2.0987092064425544E-2</c:v>
                  </c:pt>
                  <c:pt idx="2">
                    <c:v>1.1366413327138624E-2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'RT-qPCR'!$F$138:$H$138</c:f>
              <c:numCache>
                <c:formatCode>General</c:formatCode>
                <c:ptCount val="3"/>
                <c:pt idx="0">
                  <c:v>9.6366055711576085E-3</c:v>
                </c:pt>
                <c:pt idx="1">
                  <c:v>3.0180087668846046E-2</c:v>
                </c:pt>
                <c:pt idx="2">
                  <c:v>6.9117759445011626E-2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41-2847-8D4C-405E87131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10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Copy</a:t>
            </a:r>
            <a:r>
              <a:rPr lang="en-US" sz="1600" baseline="0"/>
              <a:t> Number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'RT-qPCR'!$E$148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'RT-qPCR'!$F$152:$H$152</c:f>
                <c:numCache>
                  <c:formatCode>General</c:formatCode>
                  <c:ptCount val="3"/>
                  <c:pt idx="0">
                    <c:v>3538.3236254213434</c:v>
                  </c:pt>
                  <c:pt idx="1">
                    <c:v>6979.6519581212742</c:v>
                  </c:pt>
                  <c:pt idx="2">
                    <c:v>311197.41022891516</c:v>
                  </c:pt>
                </c:numCache>
              </c:numRef>
            </c:plus>
            <c:minus>
              <c:numRef>
                <c:f>'RT-qPCR'!$F$152:$H$152</c:f>
                <c:numCache>
                  <c:formatCode>General</c:formatCode>
                  <c:ptCount val="3"/>
                  <c:pt idx="0">
                    <c:v>3538.3236254213434</c:v>
                  </c:pt>
                  <c:pt idx="1">
                    <c:v>6979.6519581212742</c:v>
                  </c:pt>
                  <c:pt idx="2">
                    <c:v>311197.41022891516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'RT-qPCR'!$F$148:$H$148</c:f>
              <c:numCache>
                <c:formatCode>General</c:formatCode>
                <c:ptCount val="3"/>
                <c:pt idx="0">
                  <c:v>8584.5580677431917</c:v>
                </c:pt>
                <c:pt idx="1">
                  <c:v>20722.168245577104</c:v>
                </c:pt>
                <c:pt idx="2">
                  <c:v>792061.17714250123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D1-2C49-A3EC-080F646FD4E6}"/>
            </c:ext>
          </c:extLst>
        </c:ser>
        <c:ser>
          <c:idx val="1"/>
          <c:order val="1"/>
          <c:tx>
            <c:strRef>
              <c:f>'RT-qPCR'!$E$149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'RT-qPCR'!$F$153:$H$153</c:f>
                <c:numCache>
                  <c:formatCode>General</c:formatCode>
                  <c:ptCount val="3"/>
                  <c:pt idx="0">
                    <c:v>3538.3236254213434</c:v>
                  </c:pt>
                  <c:pt idx="1">
                    <c:v>18695.889249568056</c:v>
                  </c:pt>
                  <c:pt idx="2">
                    <c:v>10125.519251388354</c:v>
                  </c:pt>
                </c:numCache>
              </c:numRef>
            </c:plus>
            <c:minus>
              <c:numRef>
                <c:f>'RT-qPCR'!$F$153:$H$153</c:f>
                <c:numCache>
                  <c:formatCode>General</c:formatCode>
                  <c:ptCount val="3"/>
                  <c:pt idx="0">
                    <c:v>3538.3236254213434</c:v>
                  </c:pt>
                  <c:pt idx="1">
                    <c:v>18695.889249568056</c:v>
                  </c:pt>
                  <c:pt idx="2">
                    <c:v>10125.519251388354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'RT-qPCR'!$F$149:$H$149</c:f>
              <c:numCache>
                <c:formatCode>General</c:formatCode>
                <c:ptCount val="3"/>
                <c:pt idx="0">
                  <c:v>8584.5580677431917</c:v>
                </c:pt>
                <c:pt idx="1">
                  <c:v>26885.267137862789</c:v>
                </c:pt>
                <c:pt idx="2">
                  <c:v>61572.035410880802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D1-2C49-A3EC-080F646FD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10000000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ybbR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'RT-qPCR'!$E$15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'RT-qPCR'!$F$19:$H$19</c:f>
                <c:numCache>
                  <c:formatCode>General</c:formatCode>
                  <c:ptCount val="3"/>
                  <c:pt idx="0">
                    <c:v>2.6364011309319038E-3</c:v>
                  </c:pt>
                  <c:pt idx="1">
                    <c:v>9.1261299542164554E-4</c:v>
                  </c:pt>
                  <c:pt idx="2">
                    <c:v>7.1725461427218874E-4</c:v>
                  </c:pt>
                </c:numCache>
              </c:numRef>
            </c:plus>
            <c:minus>
              <c:numRef>
                <c:f>'RT-qPCR'!$F$19:$H$19</c:f>
                <c:numCache>
                  <c:formatCode>General</c:formatCode>
                  <c:ptCount val="3"/>
                  <c:pt idx="0">
                    <c:v>2.6364011309319038E-3</c:v>
                  </c:pt>
                  <c:pt idx="1">
                    <c:v>9.1261299542164554E-4</c:v>
                  </c:pt>
                  <c:pt idx="2">
                    <c:v>7.1725461427218874E-4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'RT-qPCR'!$F$15:$H$15</c:f>
              <c:numCache>
                <c:formatCode>General</c:formatCode>
                <c:ptCount val="3"/>
                <c:pt idx="0">
                  <c:v>5.5446725811950587E-3</c:v>
                </c:pt>
                <c:pt idx="1">
                  <c:v>3.6712449913686661E-3</c:v>
                </c:pt>
                <c:pt idx="2">
                  <c:v>1.811300945067083E-3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C4-2844-8854-68AF33DFEFA1}"/>
            </c:ext>
          </c:extLst>
        </c:ser>
        <c:ser>
          <c:idx val="1"/>
          <c:order val="1"/>
          <c:tx>
            <c:strRef>
              <c:f>'RT-qPCR'!$E$16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'RT-qPCR'!$F$20:$H$20</c:f>
                <c:numCache>
                  <c:formatCode>General</c:formatCode>
                  <c:ptCount val="3"/>
                  <c:pt idx="0">
                    <c:v>2.6364011309319038E-3</c:v>
                  </c:pt>
                  <c:pt idx="1">
                    <c:v>6.1941783126174144E-4</c:v>
                  </c:pt>
                  <c:pt idx="2">
                    <c:v>1.4878222735209036E-4</c:v>
                  </c:pt>
                </c:numCache>
              </c:numRef>
            </c:plus>
            <c:minus>
              <c:numRef>
                <c:f>'RT-qPCR'!$F$20:$H$20</c:f>
                <c:numCache>
                  <c:formatCode>General</c:formatCode>
                  <c:ptCount val="3"/>
                  <c:pt idx="0">
                    <c:v>2.6364011309319038E-3</c:v>
                  </c:pt>
                  <c:pt idx="1">
                    <c:v>6.1941783126174144E-4</c:v>
                  </c:pt>
                  <c:pt idx="2">
                    <c:v>1.4878222735209036E-4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'RT-qPCR'!$F$16:$H$16</c:f>
              <c:numCache>
                <c:formatCode>General</c:formatCode>
                <c:ptCount val="3"/>
                <c:pt idx="0">
                  <c:v>5.5446725811950587E-3</c:v>
                </c:pt>
                <c:pt idx="1">
                  <c:v>1.9225987144493608E-3</c:v>
                </c:pt>
                <c:pt idx="2">
                  <c:v>6.5036378431667849E-4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C4-2844-8854-68AF33DFE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hctA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'RT-qPCR'!$E$26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'RT-qPCR'!$F$30:$H$30</c:f>
                <c:numCache>
                  <c:formatCode>General</c:formatCode>
                  <c:ptCount val="3"/>
                  <c:pt idx="0">
                    <c:v>9.9352116596704027E-4</c:v>
                  </c:pt>
                  <c:pt idx="1">
                    <c:v>1.284820090123555E-4</c:v>
                  </c:pt>
                  <c:pt idx="2">
                    <c:v>1.5463907526236583E-2</c:v>
                  </c:pt>
                </c:numCache>
              </c:numRef>
            </c:plus>
            <c:minus>
              <c:numRef>
                <c:f>'RT-qPCR'!$F$30:$H$30</c:f>
                <c:numCache>
                  <c:formatCode>General</c:formatCode>
                  <c:ptCount val="3"/>
                  <c:pt idx="0">
                    <c:v>9.9352116596704027E-4</c:v>
                  </c:pt>
                  <c:pt idx="1">
                    <c:v>1.284820090123555E-4</c:v>
                  </c:pt>
                  <c:pt idx="2">
                    <c:v>1.5463907526236583E-2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'RT-qPCR'!$F$26:$H$26</c:f>
              <c:numCache>
                <c:formatCode>General</c:formatCode>
                <c:ptCount val="3"/>
                <c:pt idx="0">
                  <c:v>1.9909172830806557E-3</c:v>
                </c:pt>
                <c:pt idx="1">
                  <c:v>8.4734830268325112E-4</c:v>
                </c:pt>
                <c:pt idx="2">
                  <c:v>6.353400944239404E-2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0A-DF4A-9449-951BE167A8C9}"/>
            </c:ext>
          </c:extLst>
        </c:ser>
        <c:ser>
          <c:idx val="1"/>
          <c:order val="1"/>
          <c:tx>
            <c:strRef>
              <c:f>'RT-qPCR'!$E$27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'RT-qPCR'!$F$31:$H$31</c:f>
                <c:numCache>
                  <c:formatCode>General</c:formatCode>
                  <c:ptCount val="3"/>
                  <c:pt idx="0">
                    <c:v>9.9352116596704027E-4</c:v>
                  </c:pt>
                  <c:pt idx="1">
                    <c:v>1.5579642451802293E-4</c:v>
                  </c:pt>
                  <c:pt idx="2">
                    <c:v>4.8426757100683381E-4</c:v>
                  </c:pt>
                </c:numCache>
              </c:numRef>
            </c:plus>
            <c:minus>
              <c:numRef>
                <c:f>'RT-qPCR'!$F$31:$H$31</c:f>
                <c:numCache>
                  <c:formatCode>General</c:formatCode>
                  <c:ptCount val="3"/>
                  <c:pt idx="0">
                    <c:v>9.9352116596704027E-4</c:v>
                  </c:pt>
                  <c:pt idx="1">
                    <c:v>1.5579642451802293E-4</c:v>
                  </c:pt>
                  <c:pt idx="2">
                    <c:v>4.8426757100683381E-4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'RT-qPCR'!$F$27:$H$27</c:f>
              <c:numCache>
                <c:formatCode>General</c:formatCode>
                <c:ptCount val="3"/>
                <c:pt idx="0">
                  <c:v>1.9909172830806557E-3</c:v>
                </c:pt>
                <c:pt idx="1">
                  <c:v>6.4852564406186119E-4</c:v>
                </c:pt>
                <c:pt idx="2">
                  <c:v>4.9324909122727594E-3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0A-DF4A-9449-951BE167A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omcB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'RT-qPCR'!$E$37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'RT-qPCR'!$F$41:$H$41</c:f>
                <c:numCache>
                  <c:formatCode>General</c:formatCode>
                  <c:ptCount val="3"/>
                  <c:pt idx="0">
                    <c:v>4.7990388862778524E-4</c:v>
                  </c:pt>
                  <c:pt idx="1">
                    <c:v>1.7327422253266152E-4</c:v>
                  </c:pt>
                  <c:pt idx="2">
                    <c:v>4.675262139157651E-3</c:v>
                  </c:pt>
                </c:numCache>
              </c:numRef>
            </c:plus>
            <c:minus>
              <c:numRef>
                <c:f>'RT-qPCR'!$F$41:$H$41</c:f>
                <c:numCache>
                  <c:formatCode>General</c:formatCode>
                  <c:ptCount val="3"/>
                  <c:pt idx="0">
                    <c:v>4.7990388862778524E-4</c:v>
                  </c:pt>
                  <c:pt idx="1">
                    <c:v>1.7327422253266152E-4</c:v>
                  </c:pt>
                  <c:pt idx="2">
                    <c:v>4.675262139157651E-3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'RT-qPCR'!$F$37:$H$37</c:f>
              <c:numCache>
                <c:formatCode>General</c:formatCode>
                <c:ptCount val="3"/>
                <c:pt idx="0">
                  <c:v>7.4280760678197965E-4</c:v>
                </c:pt>
                <c:pt idx="1">
                  <c:v>4.2479082587874108E-4</c:v>
                </c:pt>
                <c:pt idx="2">
                  <c:v>1.056449901876517E-2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2F-BA44-8C59-0EDB7182A22D}"/>
            </c:ext>
          </c:extLst>
        </c:ser>
        <c:ser>
          <c:idx val="1"/>
          <c:order val="1"/>
          <c:tx>
            <c:strRef>
              <c:f>'RT-qPCR'!$E$38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'RT-qPCR'!$F$42:$H$42</c:f>
                <c:numCache>
                  <c:formatCode>General</c:formatCode>
                  <c:ptCount val="3"/>
                  <c:pt idx="0">
                    <c:v>5.2634950739937876E-4</c:v>
                  </c:pt>
                  <c:pt idx="1">
                    <c:v>3.1901368277002886E-5</c:v>
                  </c:pt>
                  <c:pt idx="2">
                    <c:v>2.7783536981104131E-4</c:v>
                  </c:pt>
                </c:numCache>
              </c:numRef>
            </c:plus>
            <c:minus>
              <c:numRef>
                <c:f>'RT-qPCR'!$F$42:$H$42</c:f>
                <c:numCache>
                  <c:formatCode>General</c:formatCode>
                  <c:ptCount val="3"/>
                  <c:pt idx="0">
                    <c:v>5.2634950739937876E-4</c:v>
                  </c:pt>
                  <c:pt idx="1">
                    <c:v>3.1901368277002886E-5</c:v>
                  </c:pt>
                  <c:pt idx="2">
                    <c:v>2.7783536981104131E-4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'RT-qPCR'!$F$38:$H$38</c:f>
              <c:numCache>
                <c:formatCode>General</c:formatCode>
                <c:ptCount val="3"/>
                <c:pt idx="0">
                  <c:v>7.4280760678197965E-4</c:v>
                </c:pt>
                <c:pt idx="1">
                  <c:v>2.6781545401498687E-4</c:v>
                </c:pt>
                <c:pt idx="2">
                  <c:v>1.1512983198975991E-3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2F-BA44-8C59-0EDB7182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0.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euo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'RT-qPCR'!$E$48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'RT-qPCR'!$F$52:$H$52</c:f>
                <c:numCache>
                  <c:formatCode>General</c:formatCode>
                  <c:ptCount val="3"/>
                  <c:pt idx="0">
                    <c:v>7.3658124531408072E-3</c:v>
                  </c:pt>
                  <c:pt idx="1">
                    <c:v>9.6751987150934854E-4</c:v>
                  </c:pt>
                  <c:pt idx="2">
                    <c:v>1.100781324872331E-3</c:v>
                  </c:pt>
                </c:numCache>
              </c:numRef>
            </c:plus>
            <c:minus>
              <c:numRef>
                <c:f>'RT-qPCR'!$F$52:$H$52</c:f>
                <c:numCache>
                  <c:formatCode>General</c:formatCode>
                  <c:ptCount val="3"/>
                  <c:pt idx="0">
                    <c:v>7.3658124531408072E-3</c:v>
                  </c:pt>
                  <c:pt idx="1">
                    <c:v>9.6751987150934854E-4</c:v>
                  </c:pt>
                  <c:pt idx="2">
                    <c:v>1.100781324872331E-3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'RT-qPCR'!$F$48:$H$48</c:f>
              <c:numCache>
                <c:formatCode>General</c:formatCode>
                <c:ptCount val="3"/>
                <c:pt idx="0">
                  <c:v>1.2744370328262747E-2</c:v>
                </c:pt>
                <c:pt idx="1">
                  <c:v>6.2045963544009874E-3</c:v>
                </c:pt>
                <c:pt idx="2">
                  <c:v>2.350414087224697E-3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77-E444-A760-C9E2588AEECF}"/>
            </c:ext>
          </c:extLst>
        </c:ser>
        <c:ser>
          <c:idx val="1"/>
          <c:order val="1"/>
          <c:tx>
            <c:strRef>
              <c:f>'RT-qPCR'!$E$49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'RT-qPCR'!$F$53:$H$53</c:f>
                <c:numCache>
                  <c:formatCode>General</c:formatCode>
                  <c:ptCount val="3"/>
                  <c:pt idx="0">
                    <c:v>7.3658124531408072E-3</c:v>
                  </c:pt>
                  <c:pt idx="1">
                    <c:v>1.1484458945948178E-3</c:v>
                  </c:pt>
                  <c:pt idx="2">
                    <c:v>2.3781500742388714E-3</c:v>
                  </c:pt>
                </c:numCache>
              </c:numRef>
            </c:plus>
            <c:minus>
              <c:numRef>
                <c:f>'RT-qPCR'!$F$53:$H$53</c:f>
                <c:numCache>
                  <c:formatCode>General</c:formatCode>
                  <c:ptCount val="3"/>
                  <c:pt idx="0">
                    <c:v>7.3658124531408072E-3</c:v>
                  </c:pt>
                  <c:pt idx="1">
                    <c:v>1.1484458945948178E-3</c:v>
                  </c:pt>
                  <c:pt idx="2">
                    <c:v>2.3781500742388714E-3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'RT-qPCR'!$F$49:$H$49</c:f>
              <c:numCache>
                <c:formatCode>General</c:formatCode>
                <c:ptCount val="3"/>
                <c:pt idx="0">
                  <c:v>1.2744370328262747E-2</c:v>
                </c:pt>
                <c:pt idx="1">
                  <c:v>3.4897963270440874E-3</c:v>
                </c:pt>
                <c:pt idx="2">
                  <c:v>6.9650632274669416E-3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77-E444-A760-C9E2588AE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0.1"/>
          <c:min val="1.0000000000000003E-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gDNA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'RT-qPCR'!$E$59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'RT-qPCR'!$F$63:$H$63</c:f>
                <c:numCache>
                  <c:formatCode>General</c:formatCode>
                  <c:ptCount val="3"/>
                  <c:pt idx="0">
                    <c:v>9.5361832776619561E-3</c:v>
                  </c:pt>
                  <c:pt idx="1">
                    <c:v>1.6034843632451092E-2</c:v>
                  </c:pt>
                  <c:pt idx="2">
                    <c:v>0.4369326087182423</c:v>
                  </c:pt>
                </c:numCache>
              </c:numRef>
            </c:plus>
            <c:minus>
              <c:numRef>
                <c:f>'RT-qPCR'!$F$63:$H$63</c:f>
                <c:numCache>
                  <c:formatCode>General</c:formatCode>
                  <c:ptCount val="3"/>
                  <c:pt idx="0">
                    <c:v>9.5361832776619561E-3</c:v>
                  </c:pt>
                  <c:pt idx="1">
                    <c:v>1.6034843632451092E-2</c:v>
                  </c:pt>
                  <c:pt idx="2">
                    <c:v>0.4369326087182423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'RT-qPCR'!$F$59:$H$59</c:f>
              <c:numCache>
                <c:formatCode>General</c:formatCode>
                <c:ptCount val="3"/>
                <c:pt idx="0">
                  <c:v>1.4436188599982608E-2</c:v>
                </c:pt>
                <c:pt idx="1">
                  <c:v>4.8878279567956921E-2</c:v>
                </c:pt>
                <c:pt idx="2">
                  <c:v>1.4665915356532733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5C-454A-A1A9-CA6AAF057533}"/>
            </c:ext>
          </c:extLst>
        </c:ser>
        <c:ser>
          <c:idx val="1"/>
          <c:order val="1"/>
          <c:tx>
            <c:strRef>
              <c:f>'RT-qPCR'!$E$60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'RT-qPCR'!$F$64:$H$64</c:f>
                <c:numCache>
                  <c:formatCode>General</c:formatCode>
                  <c:ptCount val="3"/>
                  <c:pt idx="0">
                    <c:v>9.5361832776619561E-3</c:v>
                  </c:pt>
                  <c:pt idx="1">
                    <c:v>4.7458734262879054E-2</c:v>
                  </c:pt>
                  <c:pt idx="2">
                    <c:v>3.7789645102782092E-2</c:v>
                  </c:pt>
                </c:numCache>
              </c:numRef>
            </c:plus>
            <c:minus>
              <c:numRef>
                <c:f>'RT-qPCR'!$F$64:$H$64</c:f>
                <c:numCache>
                  <c:formatCode>General</c:formatCode>
                  <c:ptCount val="3"/>
                  <c:pt idx="0">
                    <c:v>9.5361832776619561E-3</c:v>
                  </c:pt>
                  <c:pt idx="1">
                    <c:v>4.7458734262879054E-2</c:v>
                  </c:pt>
                  <c:pt idx="2">
                    <c:v>3.7789645102782092E-2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'RT-qPCR'!$F$60:$H$60</c:f>
              <c:numCache>
                <c:formatCode>General</c:formatCode>
                <c:ptCount val="3"/>
                <c:pt idx="0">
                  <c:v>1.4436188599982608E-2</c:v>
                </c:pt>
                <c:pt idx="1">
                  <c:v>7.4545647878671684E-2</c:v>
                </c:pt>
                <c:pt idx="2">
                  <c:v>0.16943146453569333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5C-454A-A1A9-CA6AAF057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10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Copy Number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'RT-qPCR'!$E$70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'RT-qPCR'!$F$74:$H$74</c:f>
                <c:numCache>
                  <c:formatCode>General</c:formatCode>
                  <c:ptCount val="3"/>
                  <c:pt idx="0">
                    <c:v>8495.0990768730408</c:v>
                  </c:pt>
                  <c:pt idx="1">
                    <c:v>14284.287683409124</c:v>
                  </c:pt>
                  <c:pt idx="2">
                    <c:v>389231.80195925501</c:v>
                  </c:pt>
                </c:numCache>
              </c:numRef>
            </c:plus>
            <c:minus>
              <c:numRef>
                <c:f>'RT-qPCR'!$F$74:$H$74</c:f>
                <c:numCache>
                  <c:formatCode>General</c:formatCode>
                  <c:ptCount val="3"/>
                  <c:pt idx="0">
                    <c:v>8495.0990768730408</c:v>
                  </c:pt>
                  <c:pt idx="1">
                    <c:v>14284.287683409124</c:v>
                  </c:pt>
                  <c:pt idx="2">
                    <c:v>389231.80195925501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'RT-qPCR'!$F$70:$H$70</c:f>
              <c:numCache>
                <c:formatCode>General</c:formatCode>
                <c:ptCount val="3"/>
                <c:pt idx="0">
                  <c:v>12860.161018145307</c:v>
                </c:pt>
                <c:pt idx="1">
                  <c:v>43542.140030963928</c:v>
                </c:pt>
                <c:pt idx="2">
                  <c:v>1306480.8045229341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00-774E-BFA0-3A3A0B2EEA49}"/>
            </c:ext>
          </c:extLst>
        </c:ser>
        <c:ser>
          <c:idx val="1"/>
          <c:order val="1"/>
          <c:tx>
            <c:strRef>
              <c:f>'RT-qPCR'!$E$71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'RT-qPCR'!$F$75:$H$75</c:f>
                <c:numCache>
                  <c:formatCode>General</c:formatCode>
                  <c:ptCount val="3"/>
                  <c:pt idx="0">
                    <c:v>8495.0990768730408</c:v>
                  </c:pt>
                  <c:pt idx="1">
                    <c:v>42277.56932593204</c:v>
                  </c:pt>
                  <c:pt idx="2">
                    <c:v>33664.073967621167</c:v>
                  </c:pt>
                </c:numCache>
              </c:numRef>
            </c:plus>
            <c:minus>
              <c:numRef>
                <c:f>'RT-qPCR'!$F$75:$H$75</c:f>
                <c:numCache>
                  <c:formatCode>General</c:formatCode>
                  <c:ptCount val="3"/>
                  <c:pt idx="0">
                    <c:v>8495.0990768730408</c:v>
                  </c:pt>
                  <c:pt idx="1">
                    <c:v>42277.56932593204</c:v>
                  </c:pt>
                  <c:pt idx="2">
                    <c:v>33664.073967621167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'RT-qPCR'!$F$71:$H$71</c:f>
              <c:numCache>
                <c:formatCode>General</c:formatCode>
                <c:ptCount val="3"/>
                <c:pt idx="0">
                  <c:v>12860.161018145307</c:v>
                </c:pt>
                <c:pt idx="1">
                  <c:v>66407.350408461338</c:v>
                </c:pt>
                <c:pt idx="2">
                  <c:v>150934.29268940262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00-774E-BFA0-3A3A0B2E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10000000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dacA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'RT-qPCR'!$E$82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'RT-qPCR'!$F$86:$H$86</c:f>
                <c:numCache>
                  <c:formatCode>General</c:formatCode>
                  <c:ptCount val="3"/>
                  <c:pt idx="0">
                    <c:v>5.9064728911959116E-3</c:v>
                  </c:pt>
                  <c:pt idx="1">
                    <c:v>2.7753940569286008E-3</c:v>
                  </c:pt>
                  <c:pt idx="2">
                    <c:v>1.457544146399083E-3</c:v>
                  </c:pt>
                </c:numCache>
              </c:numRef>
            </c:plus>
            <c:minus>
              <c:numRef>
                <c:f>'RT-qPCR'!$F$86:$H$86</c:f>
                <c:numCache>
                  <c:formatCode>General</c:formatCode>
                  <c:ptCount val="3"/>
                  <c:pt idx="0">
                    <c:v>5.9064728911959116E-3</c:v>
                  </c:pt>
                  <c:pt idx="1">
                    <c:v>2.7753940569286008E-3</c:v>
                  </c:pt>
                  <c:pt idx="2">
                    <c:v>1.457544146399083E-3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'RT-qPCR'!$F$82:$H$82</c:f>
              <c:numCache>
                <c:formatCode>General</c:formatCode>
                <c:ptCount val="3"/>
                <c:pt idx="0">
                  <c:v>1.1722203348349683E-2</c:v>
                </c:pt>
                <c:pt idx="1">
                  <c:v>7.9430621728937747E-3</c:v>
                </c:pt>
                <c:pt idx="2">
                  <c:v>5.9619799889629498E-3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FA-6348-8B18-92384E67B2B3}"/>
            </c:ext>
          </c:extLst>
        </c:ser>
        <c:ser>
          <c:idx val="1"/>
          <c:order val="1"/>
          <c:tx>
            <c:strRef>
              <c:f>'RT-qPCR'!$E$83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'RT-qPCR'!$F$87:$H$87</c:f>
                <c:numCache>
                  <c:formatCode>General</c:formatCode>
                  <c:ptCount val="3"/>
                  <c:pt idx="0">
                    <c:v>5.9064728911959116E-3</c:v>
                  </c:pt>
                  <c:pt idx="1">
                    <c:v>9.2104478790199951E-2</c:v>
                  </c:pt>
                  <c:pt idx="2">
                    <c:v>1.5155044480635928E-2</c:v>
                  </c:pt>
                </c:numCache>
              </c:numRef>
            </c:plus>
            <c:minus>
              <c:numRef>
                <c:f>'RT-qPCR'!$F$87:$H$87</c:f>
                <c:numCache>
                  <c:formatCode>General</c:formatCode>
                  <c:ptCount val="3"/>
                  <c:pt idx="0">
                    <c:v>5.9064728911959116E-3</c:v>
                  </c:pt>
                  <c:pt idx="1">
                    <c:v>9.2104478790199951E-2</c:v>
                  </c:pt>
                  <c:pt idx="2">
                    <c:v>1.5155044480635928E-2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'RT-qPCR'!$F$83:$H$83</c:f>
              <c:numCache>
                <c:formatCode>General</c:formatCode>
                <c:ptCount val="3"/>
                <c:pt idx="0">
                  <c:v>1.1722203348349683E-2</c:v>
                </c:pt>
                <c:pt idx="1">
                  <c:v>0.16158862674539465</c:v>
                </c:pt>
                <c:pt idx="2">
                  <c:v>3.9029627907615029E-2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FA-6348-8B18-92384E67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1"/>
          <c:min val="1.0000000000000002E-3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ybbR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'RT-qPCR'!$E$93</c:f>
              <c:strCache>
                <c:ptCount val="1"/>
                <c:pt idx="0">
                  <c:v>UI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'RT-qPCR'!$F$97:$H$97</c:f>
                <c:numCache>
                  <c:formatCode>General</c:formatCode>
                  <c:ptCount val="3"/>
                  <c:pt idx="0">
                    <c:v>2.7478232370690458E-3</c:v>
                  </c:pt>
                  <c:pt idx="1">
                    <c:v>6.7442989268586776E-4</c:v>
                  </c:pt>
                  <c:pt idx="2">
                    <c:v>4.0533844109596302E-4</c:v>
                  </c:pt>
                </c:numCache>
              </c:numRef>
            </c:plus>
            <c:minus>
              <c:numRef>
                <c:f>'RT-qPCR'!$F$97:$H$97</c:f>
                <c:numCache>
                  <c:formatCode>General</c:formatCode>
                  <c:ptCount val="3"/>
                  <c:pt idx="0">
                    <c:v>2.7478232370690458E-3</c:v>
                  </c:pt>
                  <c:pt idx="1">
                    <c:v>6.7442989268586776E-4</c:v>
                  </c:pt>
                  <c:pt idx="2">
                    <c:v>4.0533844109596302E-4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'RT-qPCR'!$F$93:$H$93</c:f>
              <c:numCache>
                <c:formatCode>General</c:formatCode>
                <c:ptCount val="3"/>
                <c:pt idx="0">
                  <c:v>5.469856400847465E-3</c:v>
                </c:pt>
                <c:pt idx="1">
                  <c:v>1.642594888394578E-3</c:v>
                </c:pt>
                <c:pt idx="2">
                  <c:v>9.5879429346996991E-4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4C-5041-B659-24B3D811B7FC}"/>
            </c:ext>
          </c:extLst>
        </c:ser>
        <c:ser>
          <c:idx val="1"/>
          <c:order val="1"/>
          <c:tx>
            <c:strRef>
              <c:f>'RT-qPCR'!$E$94</c:f>
              <c:strCache>
                <c:ptCount val="1"/>
                <c:pt idx="0">
                  <c:v>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plus"/>
            <c:errValType val="cust"/>
            <c:noEndCap val="0"/>
            <c:plus>
              <c:numRef>
                <c:f>'RT-qPCR'!$F$98:$H$98</c:f>
                <c:numCache>
                  <c:formatCode>General</c:formatCode>
                  <c:ptCount val="3"/>
                  <c:pt idx="0">
                    <c:v>2.7478232370690458E-3</c:v>
                  </c:pt>
                  <c:pt idx="1">
                    <c:v>1.3053641379245273E-3</c:v>
                  </c:pt>
                  <c:pt idx="2">
                    <c:v>2.8062573983396748E-4</c:v>
                  </c:pt>
                </c:numCache>
              </c:numRef>
            </c:plus>
            <c:minus>
              <c:numRef>
                <c:f>'RT-qPCR'!$F$98:$H$98</c:f>
                <c:numCache>
                  <c:formatCode>General</c:formatCode>
                  <c:ptCount val="3"/>
                  <c:pt idx="0">
                    <c:v>2.7478232370690458E-3</c:v>
                  </c:pt>
                  <c:pt idx="1">
                    <c:v>1.3053641379245273E-3</c:v>
                  </c:pt>
                  <c:pt idx="2">
                    <c:v>2.8062573983396748E-4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'RT-qPCR'!$F$3:$H$3</c:f>
              <c:numCache>
                <c:formatCode>General</c:formatCode>
                <c:ptCount val="3"/>
                <c:pt idx="0">
                  <c:v>10</c:v>
                </c:pt>
                <c:pt idx="1">
                  <c:v>14</c:v>
                </c:pt>
                <c:pt idx="2">
                  <c:v>24</c:v>
                </c:pt>
              </c:numCache>
            </c:numRef>
          </c:xVal>
          <c:yVal>
            <c:numRef>
              <c:f>'RT-qPCR'!$F$94:$H$94</c:f>
              <c:numCache>
                <c:formatCode>General</c:formatCode>
                <c:ptCount val="3"/>
                <c:pt idx="0">
                  <c:v>5.469856400847465E-3</c:v>
                </c:pt>
                <c:pt idx="1">
                  <c:v>2.9695514556040952E-3</c:v>
                </c:pt>
                <c:pt idx="2">
                  <c:v>4.5990504154947939E-4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4C-5041-B659-24B3D811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032240"/>
        <c:axId val="1357129904"/>
      </c:scatterChart>
      <c:valAx>
        <c:axId val="1424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7129904"/>
        <c:crossesAt val="1.0000000000000003E-4"/>
        <c:crossBetween val="midCat"/>
      </c:valAx>
      <c:valAx>
        <c:axId val="1357129904"/>
        <c:scaling>
          <c:logBase val="10"/>
          <c:orientation val="minMax"/>
          <c:max val="0.1"/>
          <c:min val="1.0000000000000003E-4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403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1</xdr:row>
      <xdr:rowOff>1587</xdr:rowOff>
    </xdr:from>
    <xdr:to>
      <xdr:col>12</xdr:col>
      <xdr:colOff>504825</xdr:colOff>
      <xdr:row>16</xdr:row>
      <xdr:rowOff>30162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0290BE-291B-1D4A-9F9D-CDAB15A0F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</xdr:row>
      <xdr:rowOff>0</xdr:rowOff>
    </xdr:from>
    <xdr:to>
      <xdr:col>17</xdr:col>
      <xdr:colOff>304800</xdr:colOff>
      <xdr:row>16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2EB2CC-A208-B749-A6E4-FEB194B51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457200</xdr:colOff>
      <xdr:row>0</xdr:row>
      <xdr:rowOff>171450</xdr:rowOff>
    </xdr:from>
    <xdr:to>
      <xdr:col>22</xdr:col>
      <xdr:colOff>152400</xdr:colOff>
      <xdr:row>16</xdr:row>
      <xdr:rowOff>15875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677B3E-7B2B-544C-A8C3-CF62FD034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161925</xdr:colOff>
      <xdr:row>17</xdr:row>
      <xdr:rowOff>9525</xdr:rowOff>
    </xdr:from>
    <xdr:to>
      <xdr:col>12</xdr:col>
      <xdr:colOff>466725</xdr:colOff>
      <xdr:row>32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DA6671-0FC8-7846-9AEF-7FE663A8C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28575</xdr:colOff>
      <xdr:row>17</xdr:row>
      <xdr:rowOff>47625</xdr:rowOff>
    </xdr:from>
    <xdr:to>
      <xdr:col>17</xdr:col>
      <xdr:colOff>333375</xdr:colOff>
      <xdr:row>32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682061-2248-3B48-8DEC-C6BFA5A39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17</xdr:row>
      <xdr:rowOff>0</xdr:rowOff>
    </xdr:from>
    <xdr:to>
      <xdr:col>22</xdr:col>
      <xdr:colOff>304800</xdr:colOff>
      <xdr:row>32</xdr:row>
      <xdr:rowOff>31750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C6B7817-655A-1449-9996-B708AAE89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66675</xdr:colOff>
      <xdr:row>33</xdr:row>
      <xdr:rowOff>9525</xdr:rowOff>
    </xdr:from>
    <xdr:to>
      <xdr:col>12</xdr:col>
      <xdr:colOff>371475</xdr:colOff>
      <xdr:row>48</xdr:row>
      <xdr:rowOff>34925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38FAD48-18AB-344D-B801-FE25265C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25400</xdr:colOff>
      <xdr:row>1</xdr:row>
      <xdr:rowOff>9525</xdr:rowOff>
    </xdr:from>
    <xdr:to>
      <xdr:col>29</xdr:col>
      <xdr:colOff>330200</xdr:colOff>
      <xdr:row>16</xdr:row>
      <xdr:rowOff>34925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04B9800-B77E-6D4B-B209-C7A4EA829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30</xdr:col>
      <xdr:colOff>0</xdr:colOff>
      <xdr:row>1</xdr:row>
      <xdr:rowOff>0</xdr:rowOff>
    </xdr:from>
    <xdr:to>
      <xdr:col>34</xdr:col>
      <xdr:colOff>304800</xdr:colOff>
      <xdr:row>16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A8A9FC-E08D-764A-9B89-69D0B6CF8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1</xdr:row>
      <xdr:rowOff>0</xdr:rowOff>
    </xdr:from>
    <xdr:to>
      <xdr:col>39</xdr:col>
      <xdr:colOff>304800</xdr:colOff>
      <xdr:row>16</xdr:row>
      <xdr:rowOff>25400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27D3906-3C8E-C04B-91A6-D9781DC99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25</xdr:col>
      <xdr:colOff>0</xdr:colOff>
      <xdr:row>18</xdr:row>
      <xdr:rowOff>0</xdr:rowOff>
    </xdr:from>
    <xdr:to>
      <xdr:col>29</xdr:col>
      <xdr:colOff>304800</xdr:colOff>
      <xdr:row>33</xdr:row>
      <xdr:rowOff>28575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703CFF0-6A6E-5343-B9FF-7014EF144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30</xdr:col>
      <xdr:colOff>0</xdr:colOff>
      <xdr:row>18</xdr:row>
      <xdr:rowOff>0</xdr:rowOff>
    </xdr:from>
    <xdr:to>
      <xdr:col>34</xdr:col>
      <xdr:colOff>304800</xdr:colOff>
      <xdr:row>33</xdr:row>
      <xdr:rowOff>25400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D428BC6-2E66-7648-A5CA-72E68B1F7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0</xdr:colOff>
      <xdr:row>18</xdr:row>
      <xdr:rowOff>0</xdr:rowOff>
    </xdr:from>
    <xdr:to>
      <xdr:col>39</xdr:col>
      <xdr:colOff>304800</xdr:colOff>
      <xdr:row>33</xdr:row>
      <xdr:rowOff>28575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86FD43E-9B4E-1043-9957-BDFB4D877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25</xdr:col>
      <xdr:colOff>0</xdr:colOff>
      <xdr:row>35</xdr:row>
      <xdr:rowOff>0</xdr:rowOff>
    </xdr:from>
    <xdr:to>
      <xdr:col>29</xdr:col>
      <xdr:colOff>304800</xdr:colOff>
      <xdr:row>50</xdr:row>
      <xdr:rowOff>25400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ECD2BAB-0D8F-A740-BE28-542D86274B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"/>
  <sheetViews>
    <sheetView topLeftCell="I1" workbookViewId="0">
      <selection activeCell="U30" sqref="U30"/>
    </sheetView>
  </sheetViews>
  <sheetFormatPr baseColWidth="10" defaultColWidth="8.6640625" defaultRowHeight="15" x14ac:dyDescent="0.2"/>
  <cols>
    <col min="1" max="1" width="19.1640625" style="1" bestFit="1" customWidth="1"/>
    <col min="2" max="3" width="8.33203125" style="1" bestFit="1" customWidth="1"/>
    <col min="4" max="5" width="7.33203125" style="1" bestFit="1" customWidth="1"/>
    <col min="6" max="7" width="8.33203125" style="1" bestFit="1" customWidth="1"/>
    <col min="8" max="9" width="7.33203125" style="1" bestFit="1" customWidth="1"/>
    <col min="10" max="11" width="8.33203125" style="1" bestFit="1" customWidth="1"/>
    <col min="12" max="13" width="7.33203125" style="1" bestFit="1" customWidth="1"/>
    <col min="14" max="14" width="8.6640625" style="1"/>
    <col min="15" max="15" width="9.83203125" style="1" bestFit="1" customWidth="1"/>
    <col min="16" max="16" width="10.33203125" style="1" bestFit="1" customWidth="1"/>
    <col min="17" max="18" width="11.5" style="1" bestFit="1" customWidth="1"/>
    <col min="19" max="19" width="11.83203125" style="1" bestFit="1" customWidth="1"/>
    <col min="20" max="20" width="12.83203125" style="1" bestFit="1" customWidth="1"/>
    <col min="21" max="21" width="13.83203125" style="1" bestFit="1" customWidth="1"/>
    <col min="22" max="23" width="11.83203125" style="1" bestFit="1" customWidth="1"/>
    <col min="24" max="16384" width="8.6640625" style="1"/>
  </cols>
  <sheetData>
    <row r="1" spans="1:19" ht="17.5" customHeight="1" thickBo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9" ht="16" thickBot="1" x14ac:dyDescent="0.25">
      <c r="A2" s="10"/>
      <c r="B2" s="13" t="s">
        <v>1</v>
      </c>
      <c r="C2" s="12" t="s">
        <v>1</v>
      </c>
      <c r="D2" s="13" t="s">
        <v>2</v>
      </c>
      <c r="E2" s="12" t="s">
        <v>2</v>
      </c>
      <c r="F2" s="13" t="s">
        <v>1</v>
      </c>
      <c r="G2" s="12" t="s">
        <v>1</v>
      </c>
      <c r="H2" s="13" t="s">
        <v>2</v>
      </c>
      <c r="I2" s="12" t="s">
        <v>2</v>
      </c>
      <c r="J2" s="13" t="s">
        <v>1</v>
      </c>
      <c r="K2" s="12" t="s">
        <v>1</v>
      </c>
      <c r="L2" s="13" t="s">
        <v>2</v>
      </c>
      <c r="M2" s="12" t="s">
        <v>2</v>
      </c>
      <c r="P2" s="1" t="s">
        <v>3</v>
      </c>
      <c r="Q2" s="1" t="s">
        <v>4</v>
      </c>
      <c r="R2" s="1" t="s">
        <v>3</v>
      </c>
      <c r="S2" s="1" t="s">
        <v>4</v>
      </c>
    </row>
    <row r="3" spans="1:19" ht="16" thickTop="1" x14ac:dyDescent="0.2">
      <c r="A3" s="2" t="s">
        <v>5</v>
      </c>
      <c r="B3" s="14">
        <v>11</v>
      </c>
      <c r="C3" s="20">
        <v>17</v>
      </c>
      <c r="D3" s="14">
        <v>2</v>
      </c>
      <c r="E3" s="20">
        <v>8</v>
      </c>
      <c r="F3" s="14">
        <v>5</v>
      </c>
      <c r="G3" s="20">
        <v>7</v>
      </c>
      <c r="H3" s="23">
        <v>9</v>
      </c>
      <c r="I3" s="4">
        <v>3</v>
      </c>
      <c r="J3" s="23">
        <v>3</v>
      </c>
      <c r="K3" s="4">
        <v>6</v>
      </c>
      <c r="L3" s="23">
        <v>6</v>
      </c>
      <c r="M3" s="4">
        <v>4</v>
      </c>
      <c r="O3" s="1">
        <v>1</v>
      </c>
      <c r="P3" s="27">
        <f>B20</f>
        <v>11745066.666666666</v>
      </c>
      <c r="Q3" s="27">
        <f>D20</f>
        <v>3581.6000000000004</v>
      </c>
      <c r="R3" s="1">
        <f>100*P3/P3</f>
        <v>99.999999999999986</v>
      </c>
      <c r="S3" s="1">
        <f>100*Q3/P3</f>
        <v>3.0494505494505501E-2</v>
      </c>
    </row>
    <row r="4" spans="1:19" x14ac:dyDescent="0.2">
      <c r="A4" s="3" t="s">
        <v>6</v>
      </c>
      <c r="B4" s="15">
        <v>16</v>
      </c>
      <c r="C4" s="21">
        <v>11</v>
      </c>
      <c r="D4" s="15">
        <v>3</v>
      </c>
      <c r="E4" s="21">
        <v>6</v>
      </c>
      <c r="F4" s="15">
        <v>7</v>
      </c>
      <c r="G4" s="21">
        <v>7</v>
      </c>
      <c r="H4" s="24">
        <v>7</v>
      </c>
      <c r="I4" s="5">
        <v>8</v>
      </c>
      <c r="J4" s="24">
        <v>2</v>
      </c>
      <c r="K4" s="5">
        <v>5</v>
      </c>
      <c r="L4" s="24">
        <v>4</v>
      </c>
      <c r="M4" s="5">
        <v>2</v>
      </c>
      <c r="O4" s="1">
        <v>2</v>
      </c>
      <c r="P4" s="27">
        <f>F20</f>
        <v>11519200</v>
      </c>
      <c r="Q4" s="27">
        <f>H20</f>
        <v>5582.1333333333332</v>
      </c>
      <c r="R4" s="1">
        <f t="shared" ref="R4:R5" si="0">100*P4/P4</f>
        <v>100</v>
      </c>
      <c r="S4" s="1">
        <f t="shared" ref="S4:S5" si="1">100*Q4/P4</f>
        <v>4.8459383753501402E-2</v>
      </c>
    </row>
    <row r="5" spans="1:19" x14ac:dyDescent="0.2">
      <c r="A5" s="3" t="s">
        <v>7</v>
      </c>
      <c r="B5" s="15">
        <v>12</v>
      </c>
      <c r="C5" s="21">
        <v>13</v>
      </c>
      <c r="D5" s="15">
        <v>1</v>
      </c>
      <c r="E5" s="21">
        <v>7</v>
      </c>
      <c r="F5" s="15">
        <v>12</v>
      </c>
      <c r="G5" s="21">
        <v>11</v>
      </c>
      <c r="H5" s="24">
        <v>6</v>
      </c>
      <c r="I5" s="5">
        <v>3</v>
      </c>
      <c r="J5" s="24">
        <v>4</v>
      </c>
      <c r="K5" s="5">
        <v>5</v>
      </c>
      <c r="L5" s="24">
        <v>2</v>
      </c>
      <c r="M5" s="5">
        <v>5</v>
      </c>
      <c r="O5" s="1">
        <v>3</v>
      </c>
      <c r="P5" s="27">
        <f>J20</f>
        <v>8647466.6666666679</v>
      </c>
      <c r="Q5" s="27">
        <f>L20</f>
        <v>7195.4666666666672</v>
      </c>
      <c r="R5" s="1">
        <f t="shared" si="0"/>
        <v>100</v>
      </c>
      <c r="S5" s="1">
        <f t="shared" si="1"/>
        <v>8.3208955223880596E-2</v>
      </c>
    </row>
    <row r="6" spans="1:19" x14ac:dyDescent="0.2">
      <c r="A6" s="3" t="s">
        <v>8</v>
      </c>
      <c r="B6" s="15">
        <v>11</v>
      </c>
      <c r="C6" s="21">
        <v>14</v>
      </c>
      <c r="D6" s="15">
        <v>3</v>
      </c>
      <c r="E6" s="21">
        <v>2</v>
      </c>
      <c r="F6" s="15">
        <v>15</v>
      </c>
      <c r="G6" s="21">
        <v>15</v>
      </c>
      <c r="H6" s="24">
        <v>8</v>
      </c>
      <c r="I6" s="5">
        <v>9</v>
      </c>
      <c r="J6" s="24">
        <v>5</v>
      </c>
      <c r="K6" s="5">
        <v>7</v>
      </c>
      <c r="L6" s="24">
        <v>4</v>
      </c>
      <c r="M6" s="5">
        <v>5</v>
      </c>
      <c r="O6" s="1" t="s">
        <v>9</v>
      </c>
      <c r="P6" s="27">
        <f>AVERAGE(P3:P5)</f>
        <v>10637244.444444444</v>
      </c>
      <c r="Q6" s="27">
        <f>AVERAGE(Q3:Q5)</f>
        <v>5453.0666666666666</v>
      </c>
      <c r="R6" s="27">
        <f>AVERAGE(R3:R5)</f>
        <v>100</v>
      </c>
      <c r="S6" s="27">
        <f>AVERAGE(S3:S5)</f>
        <v>5.4054281490629165E-2</v>
      </c>
    </row>
    <row r="7" spans="1:19" x14ac:dyDescent="0.2">
      <c r="A7" s="3" t="s">
        <v>10</v>
      </c>
      <c r="B7" s="15">
        <v>7</v>
      </c>
      <c r="C7" s="21">
        <v>13</v>
      </c>
      <c r="D7" s="15">
        <v>3</v>
      </c>
      <c r="E7" s="21">
        <v>6</v>
      </c>
      <c r="F7" s="15">
        <v>20</v>
      </c>
      <c r="G7" s="21">
        <v>17</v>
      </c>
      <c r="H7" s="24">
        <v>8</v>
      </c>
      <c r="I7" s="5">
        <v>5</v>
      </c>
      <c r="J7" s="24">
        <v>5</v>
      </c>
      <c r="K7" s="5">
        <v>3</v>
      </c>
      <c r="L7" s="24">
        <v>3</v>
      </c>
      <c r="M7" s="5">
        <v>11</v>
      </c>
      <c r="O7" s="1" t="s">
        <v>11</v>
      </c>
      <c r="P7" s="1">
        <f>STDEV(P3:P5)</f>
        <v>1726894.7974562608</v>
      </c>
      <c r="Q7" s="1">
        <f>STDEV(Q3:Q5)</f>
        <v>1810.3871752872226</v>
      </c>
      <c r="R7" s="1">
        <f>STDEV(R3:R5)</f>
        <v>1.0048591735576161E-14</v>
      </c>
      <c r="S7" s="1">
        <f>STDEV(S3:S5)</f>
        <v>2.6798889213629579E-2</v>
      </c>
    </row>
    <row r="8" spans="1:19" x14ac:dyDescent="0.2">
      <c r="A8" s="3" t="s">
        <v>12</v>
      </c>
      <c r="B8" s="15">
        <v>10</v>
      </c>
      <c r="C8" s="21">
        <v>6</v>
      </c>
      <c r="D8" s="15">
        <v>4</v>
      </c>
      <c r="E8" s="21">
        <v>6</v>
      </c>
      <c r="F8" s="15">
        <v>15</v>
      </c>
      <c r="G8" s="21">
        <v>9</v>
      </c>
      <c r="H8" s="24">
        <v>10</v>
      </c>
      <c r="I8" s="5">
        <v>8</v>
      </c>
      <c r="J8" s="24">
        <v>6</v>
      </c>
      <c r="K8" s="5">
        <v>7</v>
      </c>
      <c r="L8" s="24">
        <v>8</v>
      </c>
      <c r="M8" s="5">
        <v>6</v>
      </c>
      <c r="O8" s="1" t="s">
        <v>13</v>
      </c>
      <c r="P8" s="1">
        <f>_xlfn.T.TEST(P3:P5,Q3:Q5,2,2)</f>
        <v>4.3803122277547777E-4</v>
      </c>
      <c r="R8" s="1">
        <f>_xlfn.T.TEST(R3:R5,S3:S5,2,2)</f>
        <v>3.4459987680958781E-15</v>
      </c>
    </row>
    <row r="9" spans="1:19" x14ac:dyDescent="0.2">
      <c r="A9" s="3" t="s">
        <v>14</v>
      </c>
      <c r="B9" s="15">
        <v>11</v>
      </c>
      <c r="C9" s="21">
        <v>11</v>
      </c>
      <c r="D9" s="15">
        <v>2</v>
      </c>
      <c r="E9" s="21">
        <v>1</v>
      </c>
      <c r="F9" s="15">
        <v>17</v>
      </c>
      <c r="G9" s="21">
        <v>10</v>
      </c>
      <c r="H9" s="24">
        <v>6</v>
      </c>
      <c r="I9" s="5">
        <v>9</v>
      </c>
      <c r="J9" s="24">
        <v>10</v>
      </c>
      <c r="K9" s="5">
        <v>10</v>
      </c>
      <c r="L9" s="24">
        <v>6</v>
      </c>
      <c r="M9" s="5">
        <v>8</v>
      </c>
      <c r="O9" s="1" t="s">
        <v>15</v>
      </c>
      <c r="P9" s="1">
        <f>P6/P6*100</f>
        <v>100</v>
      </c>
      <c r="Q9" s="1">
        <f>Q6/P6*100</f>
        <v>5.1263902932254801E-2</v>
      </c>
    </row>
    <row r="10" spans="1:19" x14ac:dyDescent="0.2">
      <c r="A10" s="3" t="s">
        <v>16</v>
      </c>
      <c r="B10" s="15">
        <v>16</v>
      </c>
      <c r="C10" s="21">
        <v>18</v>
      </c>
      <c r="D10" s="15">
        <v>1</v>
      </c>
      <c r="E10" s="21">
        <v>5</v>
      </c>
      <c r="F10" s="15">
        <v>10</v>
      </c>
      <c r="G10" s="21">
        <v>12</v>
      </c>
      <c r="H10" s="24">
        <v>6</v>
      </c>
      <c r="I10" s="5">
        <v>6</v>
      </c>
      <c r="J10" s="24">
        <v>10</v>
      </c>
      <c r="K10" s="5">
        <v>10</v>
      </c>
      <c r="L10" s="24">
        <v>7</v>
      </c>
      <c r="M10" s="5">
        <v>6</v>
      </c>
    </row>
    <row r="11" spans="1:19" x14ac:dyDescent="0.2">
      <c r="A11" s="3" t="s">
        <v>17</v>
      </c>
      <c r="B11" s="15">
        <v>10</v>
      </c>
      <c r="C11" s="21">
        <v>9</v>
      </c>
      <c r="D11" s="15">
        <v>2</v>
      </c>
      <c r="E11" s="21">
        <v>2</v>
      </c>
      <c r="F11" s="15">
        <v>14</v>
      </c>
      <c r="G11" s="21">
        <v>9</v>
      </c>
      <c r="H11" s="24">
        <v>4</v>
      </c>
      <c r="I11" s="5">
        <v>4</v>
      </c>
      <c r="J11" s="24">
        <v>3</v>
      </c>
      <c r="K11" s="5">
        <v>6</v>
      </c>
      <c r="L11" s="24">
        <v>7</v>
      </c>
      <c r="M11" s="5">
        <v>5</v>
      </c>
    </row>
    <row r="12" spans="1:19" x14ac:dyDescent="0.2">
      <c r="A12" s="3" t="s">
        <v>18</v>
      </c>
      <c r="B12" s="15">
        <v>15</v>
      </c>
      <c r="C12" s="21">
        <v>11</v>
      </c>
      <c r="D12" s="15">
        <v>2</v>
      </c>
      <c r="E12" s="21">
        <v>4</v>
      </c>
      <c r="F12" s="15">
        <v>15</v>
      </c>
      <c r="G12" s="21">
        <v>9</v>
      </c>
      <c r="H12" s="24">
        <v>8</v>
      </c>
      <c r="I12" s="5">
        <v>4</v>
      </c>
      <c r="J12" s="24">
        <v>9</v>
      </c>
      <c r="K12" s="5">
        <v>15</v>
      </c>
      <c r="L12" s="24">
        <v>11</v>
      </c>
      <c r="M12" s="5">
        <v>12</v>
      </c>
    </row>
    <row r="13" spans="1:19" x14ac:dyDescent="0.2">
      <c r="A13" s="3" t="s">
        <v>19</v>
      </c>
      <c r="B13" s="15">
        <v>14</v>
      </c>
      <c r="C13" s="21">
        <v>10</v>
      </c>
      <c r="D13" s="15">
        <v>1</v>
      </c>
      <c r="E13" s="21">
        <v>6</v>
      </c>
      <c r="F13" s="15">
        <v>14</v>
      </c>
      <c r="G13" s="21">
        <v>21</v>
      </c>
      <c r="H13" s="24">
        <v>5</v>
      </c>
      <c r="I13" s="5">
        <v>6</v>
      </c>
      <c r="J13" s="24">
        <v>10</v>
      </c>
      <c r="K13" s="5">
        <v>13</v>
      </c>
      <c r="L13" s="24">
        <v>10</v>
      </c>
      <c r="M13" s="5">
        <v>15</v>
      </c>
    </row>
    <row r="14" spans="1:19" x14ac:dyDescent="0.2">
      <c r="A14" s="3" t="s">
        <v>20</v>
      </c>
      <c r="B14" s="15">
        <v>9</v>
      </c>
      <c r="C14" s="21">
        <v>9</v>
      </c>
      <c r="D14" s="15">
        <v>4</v>
      </c>
      <c r="E14" s="21">
        <v>3</v>
      </c>
      <c r="F14" s="15">
        <v>10</v>
      </c>
      <c r="G14" s="21">
        <v>10</v>
      </c>
      <c r="H14" s="24">
        <v>5</v>
      </c>
      <c r="I14" s="5">
        <v>4</v>
      </c>
      <c r="J14" s="24">
        <v>18</v>
      </c>
      <c r="K14" s="5">
        <v>8</v>
      </c>
      <c r="L14" s="24">
        <v>9</v>
      </c>
      <c r="M14" s="5">
        <v>16</v>
      </c>
    </row>
    <row r="15" spans="1:19" x14ac:dyDescent="0.2">
      <c r="A15" s="3" t="s">
        <v>21</v>
      </c>
      <c r="B15" s="15">
        <v>18</v>
      </c>
      <c r="C15" s="21">
        <v>18</v>
      </c>
      <c r="D15" s="15">
        <v>4</v>
      </c>
      <c r="E15" s="21">
        <v>8</v>
      </c>
      <c r="F15" s="15">
        <v>6</v>
      </c>
      <c r="G15" s="21">
        <v>12</v>
      </c>
      <c r="H15" s="24">
        <v>5</v>
      </c>
      <c r="I15" s="5">
        <v>5</v>
      </c>
      <c r="J15" s="24">
        <v>14</v>
      </c>
      <c r="K15" s="5">
        <v>17</v>
      </c>
      <c r="L15" s="24">
        <v>3</v>
      </c>
      <c r="M15" s="5">
        <v>12</v>
      </c>
    </row>
    <row r="16" spans="1:19" x14ac:dyDescent="0.2">
      <c r="A16" s="3" t="s">
        <v>22</v>
      </c>
      <c r="B16" s="15">
        <v>8</v>
      </c>
      <c r="C16" s="21">
        <v>16</v>
      </c>
      <c r="D16" s="15">
        <v>8</v>
      </c>
      <c r="E16" s="21">
        <v>3</v>
      </c>
      <c r="F16" s="15">
        <v>13</v>
      </c>
      <c r="G16" s="21">
        <v>10</v>
      </c>
      <c r="H16" s="24">
        <v>5</v>
      </c>
      <c r="I16" s="5">
        <v>1</v>
      </c>
      <c r="J16" s="24">
        <v>11</v>
      </c>
      <c r="K16" s="5">
        <v>16</v>
      </c>
      <c r="L16" s="24">
        <v>7</v>
      </c>
      <c r="M16" s="5">
        <v>12</v>
      </c>
    </row>
    <row r="17" spans="1:13" ht="16" thickBot="1" x14ac:dyDescent="0.25">
      <c r="A17" s="6" t="s">
        <v>23</v>
      </c>
      <c r="B17" s="16">
        <v>11</v>
      </c>
      <c r="C17" s="22">
        <v>9</v>
      </c>
      <c r="D17" s="16">
        <v>1</v>
      </c>
      <c r="E17" s="22">
        <v>3</v>
      </c>
      <c r="F17" s="15">
        <v>12</v>
      </c>
      <c r="G17" s="22">
        <v>13</v>
      </c>
      <c r="H17" s="25">
        <v>2</v>
      </c>
      <c r="I17" s="7">
        <v>4</v>
      </c>
      <c r="J17" s="25">
        <v>13</v>
      </c>
      <c r="K17" s="7">
        <v>17</v>
      </c>
      <c r="L17" s="25">
        <v>5</v>
      </c>
      <c r="M17" s="7">
        <v>12</v>
      </c>
    </row>
    <row r="18" spans="1:13" ht="16" thickBot="1" x14ac:dyDescent="0.25">
      <c r="A18" s="11" t="s">
        <v>24</v>
      </c>
      <c r="B18" s="17" t="s">
        <v>25</v>
      </c>
      <c r="C18" s="17" t="s">
        <v>25</v>
      </c>
      <c r="D18" s="17" t="s">
        <v>26</v>
      </c>
      <c r="E18" s="17" t="s">
        <v>26</v>
      </c>
      <c r="F18" s="17" t="s">
        <v>25</v>
      </c>
      <c r="G18" s="17" t="s">
        <v>25</v>
      </c>
      <c r="H18" s="17" t="s">
        <v>26</v>
      </c>
      <c r="I18" s="17" t="s">
        <v>26</v>
      </c>
      <c r="J18" s="17" t="s">
        <v>25</v>
      </c>
      <c r="K18" s="17" t="s">
        <v>25</v>
      </c>
      <c r="L18" s="17" t="s">
        <v>26</v>
      </c>
      <c r="M18" s="11" t="s">
        <v>26</v>
      </c>
    </row>
    <row r="19" spans="1:13" ht="16" thickBot="1" x14ac:dyDescent="0.25">
      <c r="A19" s="8" t="s">
        <v>27</v>
      </c>
      <c r="B19" s="18">
        <f t="shared" ref="B19:I19" si="2">AVERAGE(B3:B17)</f>
        <v>11.933333333333334</v>
      </c>
      <c r="C19" s="19">
        <f t="shared" si="2"/>
        <v>12.333333333333334</v>
      </c>
      <c r="D19" s="18">
        <f t="shared" si="2"/>
        <v>2.7333333333333334</v>
      </c>
      <c r="E19" s="18">
        <f t="shared" si="2"/>
        <v>4.666666666666667</v>
      </c>
      <c r="F19" s="18">
        <f t="shared" si="2"/>
        <v>12.333333333333334</v>
      </c>
      <c r="G19" s="19">
        <f t="shared" si="2"/>
        <v>11.466666666666667</v>
      </c>
      <c r="H19" s="18">
        <f t="shared" si="2"/>
        <v>6.2666666666666666</v>
      </c>
      <c r="I19" s="18">
        <f t="shared" si="2"/>
        <v>5.2666666666666666</v>
      </c>
      <c r="J19" s="26">
        <f t="shared" ref="J19:M19" si="3">AVERAGE(J3:J17)</f>
        <v>8.1999999999999993</v>
      </c>
      <c r="K19" s="19">
        <f t="shared" si="3"/>
        <v>9.6666666666666661</v>
      </c>
      <c r="L19" s="18">
        <f t="shared" si="3"/>
        <v>6.1333333333333337</v>
      </c>
      <c r="M19" s="26">
        <f t="shared" si="3"/>
        <v>8.7333333333333325</v>
      </c>
    </row>
    <row r="20" spans="1:13" ht="17.5" customHeight="1" thickBot="1" x14ac:dyDescent="0.25">
      <c r="A20" s="9" t="s">
        <v>28</v>
      </c>
      <c r="B20" s="28">
        <f>((B19+C19)/2)*242*10^3*(1/0.25)</f>
        <v>11745066.666666666</v>
      </c>
      <c r="C20" s="29"/>
      <c r="D20" s="28">
        <f>((D19+E19)/2)*242*(1/0.25)</f>
        <v>3581.6000000000004</v>
      </c>
      <c r="E20" s="29"/>
      <c r="F20" s="28">
        <f t="shared" ref="F20" si="4">((F19+G19)/2)*242*10^3*(1/0.25)</f>
        <v>11519200</v>
      </c>
      <c r="G20" s="29"/>
      <c r="H20" s="28">
        <f>((H19+I19)/2)*242*(1/0.25)</f>
        <v>5582.1333333333332</v>
      </c>
      <c r="I20" s="29"/>
      <c r="J20" s="28">
        <f t="shared" ref="J20" si="5">((J19+K19)/2)*242*10^3*(1/0.25)</f>
        <v>8647466.6666666679</v>
      </c>
      <c r="K20" s="29"/>
      <c r="L20" s="28">
        <f>((L19+M19)/2)*242*(1/0.25)</f>
        <v>7195.4666666666672</v>
      </c>
      <c r="M20" s="29"/>
    </row>
  </sheetData>
  <mergeCells count="7">
    <mergeCell ref="J20:K20"/>
    <mergeCell ref="L20:M20"/>
    <mergeCell ref="A1:M1"/>
    <mergeCell ref="B20:C20"/>
    <mergeCell ref="D20:E20"/>
    <mergeCell ref="F20:G20"/>
    <mergeCell ref="H20:I20"/>
  </mergeCells>
  <phoneticPr fontId="1" type="noConversion"/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1B0F-24D9-48D6-A6DF-5CCC034B4ED1}">
  <dimension ref="A1:S20"/>
  <sheetViews>
    <sheetView workbookViewId="0">
      <selection activeCell="K23" sqref="K23"/>
    </sheetView>
  </sheetViews>
  <sheetFormatPr baseColWidth="10" defaultColWidth="8.6640625" defaultRowHeight="15" x14ac:dyDescent="0.2"/>
  <cols>
    <col min="1" max="1" width="19.1640625" style="1" bestFit="1" customWidth="1"/>
    <col min="2" max="3" width="8.33203125" style="1" bestFit="1" customWidth="1"/>
    <col min="4" max="5" width="7.33203125" style="1" bestFit="1" customWidth="1"/>
    <col min="6" max="7" width="8.33203125" style="1" bestFit="1" customWidth="1"/>
    <col min="8" max="9" width="7.33203125" style="1" bestFit="1" customWidth="1"/>
    <col min="10" max="11" width="8.33203125" style="1" bestFit="1" customWidth="1"/>
    <col min="12" max="13" width="7.33203125" style="1" bestFit="1" customWidth="1"/>
    <col min="14" max="14" width="9" style="1"/>
    <col min="15" max="15" width="9.83203125" style="1" bestFit="1" customWidth="1"/>
    <col min="16" max="16" width="10.33203125" style="1" bestFit="1" customWidth="1"/>
    <col min="17" max="18" width="11.5" style="1" bestFit="1" customWidth="1"/>
    <col min="19" max="19" width="11.83203125" style="1" bestFit="1" customWidth="1"/>
    <col min="20" max="20" width="12.83203125" style="1" bestFit="1" customWidth="1"/>
    <col min="21" max="21" width="13.83203125" style="1" bestFit="1" customWidth="1"/>
    <col min="22" max="23" width="11.83203125" style="1" bestFit="1" customWidth="1"/>
    <col min="24" max="16384" width="8.6640625" style="1"/>
  </cols>
  <sheetData>
    <row r="1" spans="1:19" ht="15" customHeight="1" x14ac:dyDescent="0.2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9" x14ac:dyDescent="0.2">
      <c r="A2" s="10"/>
      <c r="B2" s="13" t="s">
        <v>30</v>
      </c>
      <c r="C2" s="12" t="s">
        <v>30</v>
      </c>
      <c r="D2" s="13" t="s">
        <v>31</v>
      </c>
      <c r="E2" s="12" t="s">
        <v>31</v>
      </c>
      <c r="F2" s="13" t="s">
        <v>30</v>
      </c>
      <c r="G2" s="12" t="s">
        <v>30</v>
      </c>
      <c r="H2" s="13" t="s">
        <v>31</v>
      </c>
      <c r="I2" s="12" t="s">
        <v>31</v>
      </c>
      <c r="J2" s="13" t="s">
        <v>30</v>
      </c>
      <c r="K2" s="12" t="s">
        <v>30</v>
      </c>
      <c r="L2" s="13" t="s">
        <v>31</v>
      </c>
      <c r="M2" s="12" t="s">
        <v>31</v>
      </c>
      <c r="P2" s="1" t="s">
        <v>3</v>
      </c>
      <c r="Q2" s="1" t="s">
        <v>4</v>
      </c>
      <c r="R2" s="1" t="s">
        <v>3</v>
      </c>
      <c r="S2" s="1" t="s">
        <v>4</v>
      </c>
    </row>
    <row r="3" spans="1:19" x14ac:dyDescent="0.2">
      <c r="A3" s="2" t="s">
        <v>32</v>
      </c>
      <c r="B3" s="14">
        <v>8</v>
      </c>
      <c r="C3" s="20">
        <v>15</v>
      </c>
      <c r="D3" s="14">
        <v>2</v>
      </c>
      <c r="E3" s="20">
        <v>0</v>
      </c>
      <c r="F3" s="14">
        <v>11</v>
      </c>
      <c r="G3" s="20">
        <v>6</v>
      </c>
      <c r="H3" s="23">
        <v>0</v>
      </c>
      <c r="I3" s="4">
        <v>0</v>
      </c>
      <c r="J3" s="23">
        <v>10</v>
      </c>
      <c r="K3" s="4">
        <v>22</v>
      </c>
      <c r="L3" s="23">
        <v>0</v>
      </c>
      <c r="M3" s="4">
        <v>0</v>
      </c>
      <c r="O3" s="1">
        <v>1</v>
      </c>
      <c r="P3" s="27">
        <f>B20</f>
        <v>12584000</v>
      </c>
      <c r="Q3" s="27">
        <f>D20</f>
        <v>484</v>
      </c>
      <c r="R3" s="1">
        <f>100*P3/P3</f>
        <v>100</v>
      </c>
      <c r="S3" s="1">
        <f>100*Q3/P3</f>
        <v>3.8461538461538464E-3</v>
      </c>
    </row>
    <row r="4" spans="1:19" x14ac:dyDescent="0.2">
      <c r="A4" s="3" t="s">
        <v>33</v>
      </c>
      <c r="B4" s="15">
        <v>11</v>
      </c>
      <c r="C4" s="21">
        <v>12</v>
      </c>
      <c r="D4" s="15">
        <v>1</v>
      </c>
      <c r="E4" s="21">
        <v>1</v>
      </c>
      <c r="F4" s="15">
        <v>13</v>
      </c>
      <c r="G4" s="21">
        <v>6</v>
      </c>
      <c r="H4" s="24">
        <v>0</v>
      </c>
      <c r="I4" s="5">
        <v>0</v>
      </c>
      <c r="J4" s="24">
        <v>13</v>
      </c>
      <c r="K4" s="5">
        <v>10</v>
      </c>
      <c r="L4" s="24">
        <v>1</v>
      </c>
      <c r="M4" s="5">
        <v>0</v>
      </c>
      <c r="O4" s="1">
        <v>2</v>
      </c>
      <c r="P4" s="27">
        <f>F20</f>
        <v>11938666.666666668</v>
      </c>
      <c r="Q4" s="27">
        <f>H20</f>
        <v>129.06666666666666</v>
      </c>
      <c r="R4" s="1">
        <f t="shared" ref="R4:R5" si="0">100*P4/P4</f>
        <v>100</v>
      </c>
      <c r="S4" s="1">
        <f t="shared" ref="S4:S5" si="1">100*Q4/P4</f>
        <v>1.0810810810810809E-3</v>
      </c>
    </row>
    <row r="5" spans="1:19" x14ac:dyDescent="0.2">
      <c r="A5" s="3" t="s">
        <v>7</v>
      </c>
      <c r="B5" s="15">
        <v>13</v>
      </c>
      <c r="C5" s="21">
        <v>13</v>
      </c>
      <c r="D5" s="15">
        <v>1</v>
      </c>
      <c r="E5" s="21">
        <v>1</v>
      </c>
      <c r="F5" s="15">
        <v>14</v>
      </c>
      <c r="G5" s="21">
        <v>18</v>
      </c>
      <c r="H5" s="24">
        <v>1</v>
      </c>
      <c r="I5" s="5">
        <v>1</v>
      </c>
      <c r="J5" s="24">
        <v>9</v>
      </c>
      <c r="K5" s="5">
        <v>16</v>
      </c>
      <c r="L5" s="24">
        <v>0</v>
      </c>
      <c r="M5" s="5">
        <v>0</v>
      </c>
      <c r="O5" s="1">
        <v>3</v>
      </c>
      <c r="P5" s="27">
        <f>J20</f>
        <v>10454400.000000002</v>
      </c>
      <c r="Q5" s="27">
        <f>L20</f>
        <v>419.4666666666667</v>
      </c>
      <c r="R5" s="1">
        <f t="shared" si="0"/>
        <v>100</v>
      </c>
      <c r="S5" s="1">
        <f t="shared" si="1"/>
        <v>4.0123456790123451E-3</v>
      </c>
    </row>
    <row r="6" spans="1:19" x14ac:dyDescent="0.2">
      <c r="A6" s="3" t="s">
        <v>8</v>
      </c>
      <c r="B6" s="15">
        <v>16</v>
      </c>
      <c r="C6" s="21">
        <v>11</v>
      </c>
      <c r="D6" s="15">
        <v>0</v>
      </c>
      <c r="E6" s="21">
        <v>1</v>
      </c>
      <c r="F6" s="15">
        <v>19</v>
      </c>
      <c r="G6" s="21">
        <v>11</v>
      </c>
      <c r="H6" s="24">
        <v>0</v>
      </c>
      <c r="I6" s="5">
        <v>0</v>
      </c>
      <c r="J6" s="24">
        <v>9</v>
      </c>
      <c r="K6" s="5">
        <v>8</v>
      </c>
      <c r="L6" s="24">
        <v>0</v>
      </c>
      <c r="M6" s="5">
        <v>0</v>
      </c>
      <c r="O6" s="1" t="s">
        <v>9</v>
      </c>
      <c r="P6" s="27">
        <f>AVERAGE(P3:P5)</f>
        <v>11659022.222222224</v>
      </c>
      <c r="Q6" s="27">
        <f>AVERAGE(Q3:Q5)</f>
        <v>344.17777777777775</v>
      </c>
      <c r="R6" s="27">
        <f>AVERAGE(R3:R5)</f>
        <v>100</v>
      </c>
      <c r="S6" s="27">
        <f>AVERAGE(S3:S5)</f>
        <v>2.9798602020824241E-3</v>
      </c>
    </row>
    <row r="7" spans="1:19" x14ac:dyDescent="0.2">
      <c r="A7" s="3" t="s">
        <v>10</v>
      </c>
      <c r="B7" s="15">
        <v>17</v>
      </c>
      <c r="C7" s="21">
        <v>15</v>
      </c>
      <c r="D7" s="15">
        <v>1</v>
      </c>
      <c r="E7" s="21">
        <v>0</v>
      </c>
      <c r="F7" s="15">
        <v>18</v>
      </c>
      <c r="G7" s="21">
        <v>21</v>
      </c>
      <c r="H7" s="24">
        <v>0</v>
      </c>
      <c r="I7" s="5">
        <v>1</v>
      </c>
      <c r="J7" s="24">
        <v>11</v>
      </c>
      <c r="K7" s="5">
        <v>8</v>
      </c>
      <c r="L7" s="24">
        <v>0</v>
      </c>
      <c r="M7" s="5">
        <v>3</v>
      </c>
      <c r="O7" s="1" t="s">
        <v>11</v>
      </c>
      <c r="P7" s="1">
        <f>STDEV(P3:P5)</f>
        <v>1091993.4988274791</v>
      </c>
      <c r="Q7" s="1">
        <f>STDEV(Q3:Q5)</f>
        <v>189.06541294052272</v>
      </c>
      <c r="R7" s="1">
        <f>STDEV(R3:R5)</f>
        <v>0</v>
      </c>
      <c r="S7" s="1">
        <f>STDEV(S3:S5)</f>
        <v>1.646489156991382E-3</v>
      </c>
    </row>
    <row r="8" spans="1:19" x14ac:dyDescent="0.2">
      <c r="A8" s="3" t="s">
        <v>12</v>
      </c>
      <c r="B8" s="15">
        <v>14</v>
      </c>
      <c r="C8" s="21">
        <v>14</v>
      </c>
      <c r="D8" s="15">
        <v>0</v>
      </c>
      <c r="E8" s="21">
        <v>1</v>
      </c>
      <c r="F8" s="15">
        <v>13</v>
      </c>
      <c r="G8" s="21">
        <v>13</v>
      </c>
      <c r="H8" s="24">
        <v>0</v>
      </c>
      <c r="I8" s="5">
        <v>0</v>
      </c>
      <c r="J8" s="24">
        <v>12</v>
      </c>
      <c r="K8" s="5">
        <v>7</v>
      </c>
      <c r="L8" s="24">
        <v>0</v>
      </c>
      <c r="M8" s="5">
        <v>0</v>
      </c>
      <c r="O8" s="1" t="s">
        <v>13</v>
      </c>
      <c r="P8" s="1">
        <f>_xlfn.T.TEST(P3:P5,Q3:Q5,2,2)</f>
        <v>5.0323652247136969E-5</v>
      </c>
      <c r="R8" s="1">
        <f>_xlfn.T.TEST(R3:R5,S3:S5,2,2)</f>
        <v>4.8999991750793561E-20</v>
      </c>
    </row>
    <row r="9" spans="1:19" x14ac:dyDescent="0.2">
      <c r="A9" s="3" t="s">
        <v>14</v>
      </c>
      <c r="B9" s="15">
        <v>14</v>
      </c>
      <c r="C9" s="21">
        <v>21</v>
      </c>
      <c r="D9" s="15">
        <v>1</v>
      </c>
      <c r="E9" s="21">
        <v>0</v>
      </c>
      <c r="F9" s="15">
        <v>12</v>
      </c>
      <c r="G9" s="21">
        <v>10</v>
      </c>
      <c r="H9" s="24">
        <v>0</v>
      </c>
      <c r="I9" s="5">
        <v>0</v>
      </c>
      <c r="J9" s="24">
        <v>18</v>
      </c>
      <c r="K9" s="5">
        <v>6</v>
      </c>
      <c r="L9" s="24">
        <v>0</v>
      </c>
      <c r="M9" s="5">
        <v>1</v>
      </c>
      <c r="O9" s="1" t="s">
        <v>15</v>
      </c>
      <c r="P9" s="1">
        <f>P6/P6*100</f>
        <v>100</v>
      </c>
      <c r="Q9" s="1">
        <f>Q6/P6*100</f>
        <v>2.9520295202952024E-3</v>
      </c>
    </row>
    <row r="10" spans="1:19" x14ac:dyDescent="0.2">
      <c r="A10" s="3" t="s">
        <v>16</v>
      </c>
      <c r="B10" s="15">
        <v>16</v>
      </c>
      <c r="C10" s="21">
        <v>11</v>
      </c>
      <c r="D10" s="15">
        <v>0</v>
      </c>
      <c r="E10" s="21">
        <v>0</v>
      </c>
      <c r="F10" s="15">
        <v>11</v>
      </c>
      <c r="G10" s="21">
        <v>12</v>
      </c>
      <c r="H10" s="24">
        <v>1</v>
      </c>
      <c r="I10" s="5">
        <v>0</v>
      </c>
      <c r="J10" s="24">
        <v>6</v>
      </c>
      <c r="K10" s="5">
        <v>12</v>
      </c>
      <c r="L10" s="24">
        <v>0</v>
      </c>
      <c r="M10" s="5">
        <v>1</v>
      </c>
    </row>
    <row r="11" spans="1:19" x14ac:dyDescent="0.2">
      <c r="A11" s="3" t="s">
        <v>17</v>
      </c>
      <c r="B11" s="15">
        <v>14</v>
      </c>
      <c r="C11" s="21">
        <v>14</v>
      </c>
      <c r="D11" s="15">
        <v>0</v>
      </c>
      <c r="E11" s="21">
        <v>0</v>
      </c>
      <c r="F11" s="15">
        <v>13</v>
      </c>
      <c r="G11" s="21">
        <v>8</v>
      </c>
      <c r="H11" s="24">
        <v>0</v>
      </c>
      <c r="I11" s="5">
        <v>0</v>
      </c>
      <c r="J11" s="24">
        <v>12</v>
      </c>
      <c r="K11" s="5">
        <v>10</v>
      </c>
      <c r="L11" s="24">
        <v>2</v>
      </c>
      <c r="M11" s="5">
        <v>1</v>
      </c>
    </row>
    <row r="12" spans="1:19" x14ac:dyDescent="0.2">
      <c r="A12" s="3" t="s">
        <v>18</v>
      </c>
      <c r="B12" s="15">
        <v>8</v>
      </c>
      <c r="C12" s="21">
        <v>15</v>
      </c>
      <c r="D12" s="15">
        <v>0</v>
      </c>
      <c r="E12" s="21">
        <v>0</v>
      </c>
      <c r="F12" s="15">
        <v>15</v>
      </c>
      <c r="G12" s="21">
        <v>9</v>
      </c>
      <c r="H12" s="24">
        <v>0</v>
      </c>
      <c r="I12" s="5">
        <v>0</v>
      </c>
      <c r="J12" s="24">
        <v>17</v>
      </c>
      <c r="K12" s="5">
        <v>11</v>
      </c>
      <c r="L12" s="24">
        <v>1</v>
      </c>
      <c r="M12" s="5">
        <v>0</v>
      </c>
    </row>
    <row r="13" spans="1:19" x14ac:dyDescent="0.2">
      <c r="A13" s="3" t="s">
        <v>19</v>
      </c>
      <c r="B13" s="15">
        <v>9</v>
      </c>
      <c r="C13" s="21">
        <v>16</v>
      </c>
      <c r="D13" s="15">
        <v>1</v>
      </c>
      <c r="E13" s="21">
        <v>0</v>
      </c>
      <c r="F13" s="15">
        <v>11</v>
      </c>
      <c r="G13" s="21">
        <v>8</v>
      </c>
      <c r="H13" s="24">
        <v>0</v>
      </c>
      <c r="I13" s="5">
        <v>0</v>
      </c>
      <c r="J13" s="24">
        <v>9</v>
      </c>
      <c r="K13" s="5">
        <v>14</v>
      </c>
      <c r="L13" s="24">
        <v>0</v>
      </c>
      <c r="M13" s="5">
        <v>1</v>
      </c>
    </row>
    <row r="14" spans="1:19" x14ac:dyDescent="0.2">
      <c r="A14" s="3" t="s">
        <v>20</v>
      </c>
      <c r="B14" s="15">
        <v>11</v>
      </c>
      <c r="C14" s="21">
        <v>17</v>
      </c>
      <c r="D14" s="15">
        <v>0</v>
      </c>
      <c r="E14" s="21">
        <v>0</v>
      </c>
      <c r="F14" s="15">
        <v>13</v>
      </c>
      <c r="G14" s="21">
        <v>12</v>
      </c>
      <c r="H14" s="24">
        <v>0</v>
      </c>
      <c r="I14" s="5">
        <v>0</v>
      </c>
      <c r="J14" s="24">
        <v>10</v>
      </c>
      <c r="K14" s="5">
        <v>9</v>
      </c>
      <c r="L14" s="24">
        <v>1</v>
      </c>
      <c r="M14" s="5">
        <v>0</v>
      </c>
    </row>
    <row r="15" spans="1:19" x14ac:dyDescent="0.2">
      <c r="A15" s="3" t="s">
        <v>21</v>
      </c>
      <c r="B15" s="15">
        <v>13</v>
      </c>
      <c r="C15" s="21">
        <v>12</v>
      </c>
      <c r="D15" s="15">
        <v>1</v>
      </c>
      <c r="E15" s="21">
        <v>0</v>
      </c>
      <c r="F15" s="15">
        <v>11</v>
      </c>
      <c r="G15" s="21">
        <v>14</v>
      </c>
      <c r="H15" s="24">
        <v>0</v>
      </c>
      <c r="I15" s="5">
        <v>0</v>
      </c>
      <c r="J15" s="24">
        <v>6</v>
      </c>
      <c r="K15" s="5">
        <v>12</v>
      </c>
      <c r="L15" s="24">
        <v>0</v>
      </c>
      <c r="M15" s="5">
        <v>1</v>
      </c>
    </row>
    <row r="16" spans="1:19" x14ac:dyDescent="0.2">
      <c r="A16" s="3" t="s">
        <v>22</v>
      </c>
      <c r="B16" s="15">
        <v>13</v>
      </c>
      <c r="C16" s="21">
        <v>9</v>
      </c>
      <c r="D16" s="15">
        <v>2</v>
      </c>
      <c r="E16" s="21">
        <v>0</v>
      </c>
      <c r="F16" s="15">
        <v>9</v>
      </c>
      <c r="G16" s="21">
        <v>13</v>
      </c>
      <c r="H16" s="24">
        <v>0</v>
      </c>
      <c r="I16" s="5">
        <v>0</v>
      </c>
      <c r="J16" s="24">
        <v>8</v>
      </c>
      <c r="K16" s="5">
        <v>9</v>
      </c>
      <c r="L16" s="24">
        <v>0</v>
      </c>
      <c r="M16" s="5">
        <v>0</v>
      </c>
    </row>
    <row r="17" spans="1:13" x14ac:dyDescent="0.2">
      <c r="A17" s="6" t="s">
        <v>23</v>
      </c>
      <c r="B17" s="16">
        <v>6</v>
      </c>
      <c r="C17" s="22">
        <v>12</v>
      </c>
      <c r="D17" s="16">
        <v>1</v>
      </c>
      <c r="E17" s="22">
        <v>0</v>
      </c>
      <c r="F17" s="15">
        <v>16</v>
      </c>
      <c r="G17" s="22">
        <v>10</v>
      </c>
      <c r="H17" s="25">
        <v>0</v>
      </c>
      <c r="I17" s="7">
        <v>0</v>
      </c>
      <c r="J17" s="25">
        <v>10</v>
      </c>
      <c r="K17" s="7">
        <v>10</v>
      </c>
      <c r="L17" s="25">
        <v>0</v>
      </c>
      <c r="M17" s="7">
        <v>0</v>
      </c>
    </row>
    <row r="18" spans="1:13" x14ac:dyDescent="0.2">
      <c r="A18" s="11" t="s">
        <v>34</v>
      </c>
      <c r="B18" s="17" t="s">
        <v>25</v>
      </c>
      <c r="C18" s="17" t="s">
        <v>25</v>
      </c>
      <c r="D18" s="17" t="s">
        <v>26</v>
      </c>
      <c r="E18" s="17" t="s">
        <v>26</v>
      </c>
      <c r="F18" s="17" t="s">
        <v>25</v>
      </c>
      <c r="G18" s="17" t="s">
        <v>25</v>
      </c>
      <c r="H18" s="17" t="s">
        <v>26</v>
      </c>
      <c r="I18" s="17" t="s">
        <v>26</v>
      </c>
      <c r="J18" s="17" t="s">
        <v>25</v>
      </c>
      <c r="K18" s="17" t="s">
        <v>25</v>
      </c>
      <c r="L18" s="17" t="s">
        <v>26</v>
      </c>
      <c r="M18" s="17" t="s">
        <v>26</v>
      </c>
    </row>
    <row r="19" spans="1:13" x14ac:dyDescent="0.2">
      <c r="A19" s="8" t="s">
        <v>35</v>
      </c>
      <c r="B19" s="18">
        <f t="shared" ref="B19:M19" si="2">AVERAGE(B3:B17)</f>
        <v>12.2</v>
      </c>
      <c r="C19" s="19">
        <f t="shared" si="2"/>
        <v>13.8</v>
      </c>
      <c r="D19" s="18">
        <f t="shared" si="2"/>
        <v>0.73333333333333328</v>
      </c>
      <c r="E19" s="18">
        <f t="shared" si="2"/>
        <v>0.26666666666666666</v>
      </c>
      <c r="F19" s="18">
        <f t="shared" si="2"/>
        <v>13.266666666666667</v>
      </c>
      <c r="G19" s="19">
        <f t="shared" si="2"/>
        <v>11.4</v>
      </c>
      <c r="H19" s="18">
        <f t="shared" si="2"/>
        <v>0.13333333333333333</v>
      </c>
      <c r="I19" s="18">
        <f t="shared" si="2"/>
        <v>0.13333333333333333</v>
      </c>
      <c r="J19" s="26">
        <f t="shared" si="2"/>
        <v>10.666666666666666</v>
      </c>
      <c r="K19" s="19">
        <f t="shared" si="2"/>
        <v>10.933333333333334</v>
      </c>
      <c r="L19" s="18">
        <f t="shared" si="2"/>
        <v>0.33333333333333331</v>
      </c>
      <c r="M19" s="26">
        <f t="shared" si="2"/>
        <v>0.53333333333333333</v>
      </c>
    </row>
    <row r="20" spans="1:13" ht="15" customHeight="1" x14ac:dyDescent="0.2">
      <c r="A20" s="9" t="s">
        <v>36</v>
      </c>
      <c r="B20" s="28">
        <f>((B19+C19)/2)*242*10^3*(1/0.25)</f>
        <v>12584000</v>
      </c>
      <c r="C20" s="29"/>
      <c r="D20" s="28">
        <f>((D19+E19)/2)*242*(1/0.25)</f>
        <v>484</v>
      </c>
      <c r="E20" s="29"/>
      <c r="F20" s="28">
        <f>((F19+G19)/2)*242*10^3*(1/0.25)</f>
        <v>11938666.666666668</v>
      </c>
      <c r="G20" s="29"/>
      <c r="H20" s="28">
        <f>((H19+I19)/2)*242*(1/0.25)</f>
        <v>129.06666666666666</v>
      </c>
      <c r="I20" s="29"/>
      <c r="J20" s="28">
        <f>((J19+K19)/2)*242*10^3*(1/0.25)</f>
        <v>10454400.000000002</v>
      </c>
      <c r="K20" s="29"/>
      <c r="L20" s="28">
        <f>((L19+M19)/2)*242*(1/0.25)</f>
        <v>419.4666666666667</v>
      </c>
      <c r="M20" s="29"/>
    </row>
  </sheetData>
  <mergeCells count="7">
    <mergeCell ref="A1:M1"/>
    <mergeCell ref="B20:C20"/>
    <mergeCell ref="D20:E20"/>
    <mergeCell ref="F20:G20"/>
    <mergeCell ref="H20:I20"/>
    <mergeCell ref="J20:K20"/>
    <mergeCell ref="L20:M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6B1A-CF90-9646-BCBD-0B34F5E3B192}">
  <dimension ref="A1:Y155"/>
  <sheetViews>
    <sheetView tabSelected="1" topLeftCell="A33" zoomScale="85" zoomScaleNormal="85" workbookViewId="0">
      <selection activeCell="L146" sqref="L146"/>
    </sheetView>
  </sheetViews>
  <sheetFormatPr baseColWidth="10" defaultColWidth="8.83203125" defaultRowHeight="15" x14ac:dyDescent="0.2"/>
  <cols>
    <col min="1" max="5" width="8.83203125" style="33"/>
    <col min="6" max="6" width="13.33203125" style="33" customWidth="1"/>
    <col min="7" max="7" width="12.5" style="33" customWidth="1"/>
    <col min="8" max="8" width="11.5" style="33" customWidth="1"/>
    <col min="9" max="16384" width="8.83203125" style="33"/>
  </cols>
  <sheetData>
    <row r="1" spans="1:25" x14ac:dyDescent="0.2">
      <c r="A1" s="33" t="s">
        <v>59</v>
      </c>
      <c r="I1" s="33" t="s">
        <v>59</v>
      </c>
      <c r="Y1" s="33" t="s">
        <v>56</v>
      </c>
    </row>
    <row r="2" spans="1:25" x14ac:dyDescent="0.2">
      <c r="A2" s="34" t="s">
        <v>55</v>
      </c>
      <c r="E2" s="34" t="s">
        <v>48</v>
      </c>
    </row>
    <row r="3" spans="1:25" x14ac:dyDescent="0.2">
      <c r="B3" s="33">
        <v>10</v>
      </c>
      <c r="C3" s="33">
        <v>14</v>
      </c>
      <c r="D3" s="33">
        <v>24</v>
      </c>
      <c r="F3" s="33">
        <v>10</v>
      </c>
      <c r="G3" s="33">
        <v>14</v>
      </c>
      <c r="H3" s="33">
        <v>24</v>
      </c>
    </row>
    <row r="4" spans="1:25" x14ac:dyDescent="0.2">
      <c r="A4" s="34" t="s">
        <v>44</v>
      </c>
      <c r="B4" s="33">
        <v>2.6239464358337999E-2</v>
      </c>
      <c r="C4" s="33">
        <v>1.4405988512576995E-2</v>
      </c>
      <c r="D4" s="33">
        <v>1.59538205202059E-2</v>
      </c>
      <c r="E4" s="34" t="s">
        <v>46</v>
      </c>
      <c r="F4" s="33">
        <f>AVERAGE(B4:B6)</f>
        <v>1.8781383817775898E-2</v>
      </c>
      <c r="G4" s="33">
        <f>AVERAGE(C4:C6)</f>
        <v>1.4899018739089892E-2</v>
      </c>
      <c r="H4" s="33">
        <f>AVERAGE(D4:D6)</f>
        <v>1.1778256392725445E-2</v>
      </c>
    </row>
    <row r="5" spans="1:25" x14ac:dyDescent="0.2">
      <c r="A5" s="34" t="s">
        <v>58</v>
      </c>
      <c r="B5" s="33">
        <v>1.8860712554840894E-2</v>
      </c>
      <c r="C5" s="33">
        <v>1.7767890452106971E-2</v>
      </c>
      <c r="D5" s="33">
        <v>1.0043160500580572E-2</v>
      </c>
      <c r="E5" s="34" t="s">
        <v>38</v>
      </c>
      <c r="F5" s="33">
        <f>AVERAGE(B7:B9)</f>
        <v>1.8781383817775898E-2</v>
      </c>
      <c r="G5" s="33">
        <f>AVERAGE(C7:C9)</f>
        <v>0.11181396248077384</v>
      </c>
      <c r="H5" s="33">
        <f>AVERAGE(D7:D9)</f>
        <v>0.16171292761891431</v>
      </c>
    </row>
    <row r="6" spans="1:25" x14ac:dyDescent="0.2">
      <c r="A6" s="34" t="s">
        <v>47</v>
      </c>
      <c r="B6" s="33">
        <v>1.1243974540148804E-2</v>
      </c>
      <c r="C6" s="33">
        <v>1.2523177252585704E-2</v>
      </c>
      <c r="D6" s="33">
        <v>9.3377881573898647E-3</v>
      </c>
      <c r="E6" s="34" t="s">
        <v>43</v>
      </c>
    </row>
    <row r="7" spans="1:25" x14ac:dyDescent="0.2">
      <c r="A7" s="34" t="s">
        <v>39</v>
      </c>
      <c r="B7" s="33">
        <v>2.6239464358337999E-2</v>
      </c>
      <c r="C7" s="33">
        <v>8.829170713760244E-2</v>
      </c>
      <c r="D7" s="33">
        <v>0.22699941284722358</v>
      </c>
      <c r="F7" s="33">
        <v>10</v>
      </c>
      <c r="G7" s="33">
        <v>14</v>
      </c>
      <c r="H7" s="33">
        <v>24</v>
      </c>
    </row>
    <row r="8" spans="1:25" x14ac:dyDescent="0.2">
      <c r="A8" s="34" t="s">
        <v>57</v>
      </c>
      <c r="B8" s="33">
        <v>1.8860712554840894E-2</v>
      </c>
      <c r="C8" s="33">
        <v>0.11120565715837494</v>
      </c>
      <c r="D8" s="33">
        <v>0.13122357280974387</v>
      </c>
      <c r="E8" s="34" t="s">
        <v>40</v>
      </c>
      <c r="F8" s="33">
        <f>STDEV(B4:B6)</f>
        <v>7.4980596495524852E-3</v>
      </c>
      <c r="G8" s="33">
        <f>STDEV(C4:C6)</f>
        <v>2.6568897680369938E-3</v>
      </c>
      <c r="H8" s="33">
        <f>STDEV(D4:D6)</f>
        <v>3.6333028187395516E-3</v>
      </c>
    </row>
    <row r="9" spans="1:25" x14ac:dyDescent="0.2">
      <c r="A9" s="34" t="s">
        <v>42</v>
      </c>
      <c r="B9" s="33">
        <v>1.1243974540148804E-2</v>
      </c>
      <c r="C9" s="33">
        <v>0.13594452314634417</v>
      </c>
      <c r="D9" s="33">
        <v>0.1269157971997755</v>
      </c>
      <c r="E9" s="34" t="s">
        <v>38</v>
      </c>
      <c r="F9" s="33">
        <f>STDEV(B7:B9)</f>
        <v>7.4980596495524852E-3</v>
      </c>
      <c r="G9" s="33">
        <f>STDEV(C7:C9)</f>
        <v>2.3832231219814436E-2</v>
      </c>
      <c r="H9" s="33">
        <f>STDEV(D7:D9)</f>
        <v>5.6580766146952594E-2</v>
      </c>
    </row>
    <row r="10" spans="1:25" x14ac:dyDescent="0.2">
      <c r="E10" s="34" t="s">
        <v>37</v>
      </c>
      <c r="F10" s="33">
        <v>10</v>
      </c>
      <c r="G10" s="33">
        <v>14</v>
      </c>
      <c r="H10" s="33">
        <v>24</v>
      </c>
    </row>
    <row r="11" spans="1:25" x14ac:dyDescent="0.2">
      <c r="E11" s="34"/>
      <c r="F11" s="33">
        <f>_xlfn.T.TEST(B4:B6,B7:B9,2,2)</f>
        <v>1</v>
      </c>
      <c r="G11" s="33">
        <f>_xlfn.T.TEST(C4:C6,C7:C9,2,2)</f>
        <v>2.1920076677896215E-3</v>
      </c>
      <c r="H11" s="33">
        <f>_xlfn.T.TEST(D4:D6,D7:D9,2,2)</f>
        <v>1.0180627132705559E-2</v>
      </c>
    </row>
    <row r="13" spans="1:25" x14ac:dyDescent="0.2">
      <c r="A13" s="34" t="s">
        <v>54</v>
      </c>
      <c r="E13" s="34" t="s">
        <v>48</v>
      </c>
    </row>
    <row r="14" spans="1:25" x14ac:dyDescent="0.2">
      <c r="B14" s="33">
        <v>10</v>
      </c>
      <c r="C14" s="33">
        <v>14</v>
      </c>
      <c r="D14" s="33">
        <v>24</v>
      </c>
      <c r="F14" s="33">
        <v>10</v>
      </c>
      <c r="G14" s="33">
        <v>14</v>
      </c>
      <c r="H14" s="33">
        <v>24</v>
      </c>
    </row>
    <row r="15" spans="1:25" x14ac:dyDescent="0.2">
      <c r="A15" s="34" t="s">
        <v>44</v>
      </c>
      <c r="B15" s="33">
        <v>8.3719186867236874E-3</v>
      </c>
      <c r="C15" s="33">
        <v>3.6229352430096067E-3</v>
      </c>
      <c r="D15" s="33">
        <v>2.5735054545219676E-3</v>
      </c>
      <c r="E15" s="34" t="s">
        <v>46</v>
      </c>
      <c r="F15" s="33">
        <f>AVERAGE(B15:B17)</f>
        <v>5.5446725811950587E-3</v>
      </c>
      <c r="G15" s="33">
        <f>AVERAGE(C15:C17)</f>
        <v>3.6712449913686661E-3</v>
      </c>
      <c r="H15" s="33">
        <f>AVERAGE(D15:D17)</f>
        <v>1.811300945067083E-3</v>
      </c>
    </row>
    <row r="16" spans="1:25" x14ac:dyDescent="0.2">
      <c r="A16" s="34" t="s">
        <v>58</v>
      </c>
      <c r="B16" s="33">
        <v>5.1086079754091955E-3</v>
      </c>
      <c r="C16" s="33">
        <v>4.6070533663765435E-3</v>
      </c>
      <c r="D16" s="33">
        <v>1.1495968442663737E-3</v>
      </c>
      <c r="E16" s="34" t="s">
        <v>38</v>
      </c>
      <c r="F16" s="33">
        <f>AVERAGE(B18:B20)</f>
        <v>5.5446725811950587E-3</v>
      </c>
      <c r="G16" s="33">
        <f>AVERAGE(C18:C20)</f>
        <v>1.9225987144493608E-3</v>
      </c>
      <c r="H16" s="33">
        <f>AVERAGE(D18:D20)</f>
        <v>6.5036378431667849E-4</v>
      </c>
    </row>
    <row r="17" spans="1:8" x14ac:dyDescent="0.2">
      <c r="A17" s="34" t="s">
        <v>47</v>
      </c>
      <c r="B17" s="33">
        <v>3.1534910814522941E-3</v>
      </c>
      <c r="C17" s="33">
        <v>2.7837463647198486E-3</v>
      </c>
      <c r="D17" s="33">
        <v>1.710800536412908E-3</v>
      </c>
      <c r="E17" s="34" t="s">
        <v>43</v>
      </c>
    </row>
    <row r="18" spans="1:8" x14ac:dyDescent="0.2">
      <c r="A18" s="34" t="s">
        <v>39</v>
      </c>
      <c r="B18" s="33">
        <v>8.3719186867236874E-3</v>
      </c>
      <c r="C18" s="33">
        <v>1.5675038012901935E-3</v>
      </c>
      <c r="D18" s="33">
        <v>8.0460358713243E-4</v>
      </c>
      <c r="F18" s="33">
        <v>10</v>
      </c>
      <c r="G18" s="33">
        <v>14</v>
      </c>
      <c r="H18" s="33">
        <v>24</v>
      </c>
    </row>
    <row r="19" spans="1:8" x14ac:dyDescent="0.2">
      <c r="A19" s="34" t="s">
        <v>57</v>
      </c>
      <c r="B19" s="33">
        <v>5.1086079754091955E-3</v>
      </c>
      <c r="C19" s="33">
        <v>1.5624574584160035E-3</v>
      </c>
      <c r="D19" s="33">
        <v>5.0771744857602624E-4</v>
      </c>
      <c r="E19" s="34" t="s">
        <v>40</v>
      </c>
      <c r="F19" s="33">
        <f>STDEV(B15:B17)</f>
        <v>2.6364011309319038E-3</v>
      </c>
      <c r="G19" s="33">
        <f>STDEV(C15:C17)</f>
        <v>9.1261299542164554E-4</v>
      </c>
      <c r="H19" s="33">
        <f>STDEV(D15:D17)</f>
        <v>7.1725461427218874E-4</v>
      </c>
    </row>
    <row r="20" spans="1:8" x14ac:dyDescent="0.2">
      <c r="A20" s="34" t="s">
        <v>42</v>
      </c>
      <c r="B20" s="33">
        <v>3.1534910814522941E-3</v>
      </c>
      <c r="C20" s="33">
        <v>2.6378348836418853E-3</v>
      </c>
      <c r="D20" s="33">
        <v>6.3877031724157924E-4</v>
      </c>
      <c r="E20" s="34" t="s">
        <v>38</v>
      </c>
      <c r="F20" s="33">
        <f>STDEV(B18:B20)</f>
        <v>2.6364011309319038E-3</v>
      </c>
      <c r="G20" s="33">
        <f>STDEV(C18:C20)</f>
        <v>6.1941783126174144E-4</v>
      </c>
      <c r="H20" s="33">
        <f>STDEV(D18:D20)</f>
        <v>1.4878222735209036E-4</v>
      </c>
    </row>
    <row r="21" spans="1:8" x14ac:dyDescent="0.2">
      <c r="E21" s="34" t="s">
        <v>37</v>
      </c>
      <c r="F21" s="33">
        <v>10</v>
      </c>
      <c r="G21" s="33">
        <v>14</v>
      </c>
      <c r="H21" s="33">
        <v>24</v>
      </c>
    </row>
    <row r="22" spans="1:8" x14ac:dyDescent="0.2">
      <c r="E22" s="34"/>
      <c r="F22" s="33">
        <f>_xlfn.T.TEST(B15:B17,B18:B20,2,2)</f>
        <v>1</v>
      </c>
      <c r="G22" s="33">
        <f>_xlfn.T.TEST(C15:C17,C18:C20,2,2)</f>
        <v>5.1586544820155657E-2</v>
      </c>
      <c r="H22" s="33">
        <f>_xlfn.T.TEST(D15:D17,D18:D20,2,2)</f>
        <v>5.1637316210256065E-2</v>
      </c>
    </row>
    <row r="23" spans="1:8" x14ac:dyDescent="0.2">
      <c r="E23" s="34"/>
    </row>
    <row r="24" spans="1:8" x14ac:dyDescent="0.2">
      <c r="A24" s="34" t="s">
        <v>53</v>
      </c>
      <c r="E24" s="34" t="s">
        <v>48</v>
      </c>
    </row>
    <row r="25" spans="1:8" x14ac:dyDescent="0.2">
      <c r="B25" s="33">
        <v>10</v>
      </c>
      <c r="C25" s="33">
        <v>14</v>
      </c>
      <c r="D25" s="33">
        <v>24</v>
      </c>
      <c r="F25" s="33">
        <v>10</v>
      </c>
      <c r="G25" s="33">
        <v>14</v>
      </c>
      <c r="H25" s="33">
        <v>24</v>
      </c>
    </row>
    <row r="26" spans="1:8" x14ac:dyDescent="0.2">
      <c r="A26" s="34" t="s">
        <v>44</v>
      </c>
      <c r="B26" s="33">
        <v>2.9813352818076296E-3</v>
      </c>
      <c r="C26" s="33">
        <v>9.9523910907703232E-4</v>
      </c>
      <c r="D26" s="33">
        <v>7.9269165326311619E-2</v>
      </c>
      <c r="E26" s="34" t="s">
        <v>46</v>
      </c>
      <c r="F26" s="33">
        <f>AVERAGE(B26:B28)</f>
        <v>1.9909172830806557E-3</v>
      </c>
      <c r="G26" s="33">
        <f>AVERAGE(C26:C28)</f>
        <v>8.4734830268325112E-4</v>
      </c>
      <c r="H26" s="33">
        <f>AVERAGE(D26:D28)</f>
        <v>6.353400944239404E-2</v>
      </c>
    </row>
    <row r="27" spans="1:8" x14ac:dyDescent="0.2">
      <c r="A27" s="34" t="s">
        <v>58</v>
      </c>
      <c r="B27" s="33">
        <v>1.9970948093366247E-3</v>
      </c>
      <c r="C27" s="33">
        <v>7.6321179169579927E-4</v>
      </c>
      <c r="D27" s="33">
        <v>4.8356432323854746E-2</v>
      </c>
      <c r="E27" s="34" t="s">
        <v>38</v>
      </c>
      <c r="F27" s="33">
        <f>AVERAGE(B29:B31)</f>
        <v>1.9909172830806557E-3</v>
      </c>
      <c r="G27" s="33">
        <f>AVERAGE(C29:C31)</f>
        <v>6.4852564406186119E-4</v>
      </c>
      <c r="H27" s="33">
        <f>AVERAGE(D29:D31)</f>
        <v>4.9324909122727594E-3</v>
      </c>
    </row>
    <row r="28" spans="1:8" x14ac:dyDescent="0.2">
      <c r="A28" s="34" t="s">
        <v>47</v>
      </c>
      <c r="B28" s="33">
        <v>9.9432175809771291E-4</v>
      </c>
      <c r="C28" s="33">
        <v>7.8359400727692167E-4</v>
      </c>
      <c r="D28" s="33">
        <v>6.2976430677015749E-2</v>
      </c>
      <c r="E28" s="34" t="s">
        <v>43</v>
      </c>
    </row>
    <row r="29" spans="1:8" x14ac:dyDescent="0.2">
      <c r="A29" s="34" t="s">
        <v>39</v>
      </c>
      <c r="B29" s="33">
        <v>2.9813352818076296E-3</v>
      </c>
      <c r="C29" s="33">
        <v>5.1143097314847717E-4</v>
      </c>
      <c r="D29" s="33">
        <v>5.3836223559607307E-3</v>
      </c>
      <c r="F29" s="33">
        <v>10</v>
      </c>
      <c r="G29" s="33">
        <v>14</v>
      </c>
      <c r="H29" s="33">
        <v>24</v>
      </c>
    </row>
    <row r="30" spans="1:8" x14ac:dyDescent="0.2">
      <c r="A30" s="34" t="s">
        <v>57</v>
      </c>
      <c r="B30" s="33">
        <v>1.9970948093366247E-3</v>
      </c>
      <c r="C30" s="33">
        <v>6.1619525998662071E-4</v>
      </c>
      <c r="D30" s="33">
        <v>4.99306396046154E-3</v>
      </c>
      <c r="E30" s="34" t="s">
        <v>40</v>
      </c>
      <c r="F30" s="33">
        <f>STDEV(B26:B28)</f>
        <v>9.9352116596704027E-4</v>
      </c>
      <c r="G30" s="33">
        <f>STDEV(C26:C28)</f>
        <v>1.284820090123555E-4</v>
      </c>
      <c r="H30" s="33">
        <f>STDEV(D26:D28)</f>
        <v>1.5463907526236583E-2</v>
      </c>
    </row>
    <row r="31" spans="1:8" x14ac:dyDescent="0.2">
      <c r="A31" s="34" t="s">
        <v>42</v>
      </c>
      <c r="B31" s="33">
        <v>9.9432175809771291E-4</v>
      </c>
      <c r="C31" s="33">
        <v>8.1795069905048559E-4</v>
      </c>
      <c r="D31" s="33">
        <v>4.4207864203960083E-3</v>
      </c>
      <c r="E31" s="34" t="s">
        <v>38</v>
      </c>
      <c r="F31" s="33">
        <f>STDEV(B29:B31)</f>
        <v>9.9352116596704027E-4</v>
      </c>
      <c r="G31" s="33">
        <f>STDEV(C29:C31)</f>
        <v>1.5579642451802293E-4</v>
      </c>
      <c r="H31" s="33">
        <f>STDEV(D29:D31)</f>
        <v>4.8426757100683381E-4</v>
      </c>
    </row>
    <row r="32" spans="1:8" x14ac:dyDescent="0.2">
      <c r="E32" s="34" t="s">
        <v>37</v>
      </c>
      <c r="F32" s="33">
        <v>10</v>
      </c>
      <c r="G32" s="33">
        <v>14</v>
      </c>
      <c r="H32" s="33">
        <v>24</v>
      </c>
    </row>
    <row r="33" spans="1:8" x14ac:dyDescent="0.2">
      <c r="E33" s="34"/>
      <c r="F33" s="33">
        <f>_xlfn.T.TEST(B26:B28,B29:B31,2,2)</f>
        <v>1</v>
      </c>
      <c r="G33" s="33">
        <f>_xlfn.T.TEST(C26:C28,C29:C31,2,2)</f>
        <v>0.16333650693506249</v>
      </c>
      <c r="H33" s="33">
        <f>_xlfn.T.TEST(D26:D28,D29:D31,2,2)</f>
        <v>2.7922697024514681E-3</v>
      </c>
    </row>
    <row r="34" spans="1:8" x14ac:dyDescent="0.2">
      <c r="A34" s="34"/>
      <c r="E34" s="34"/>
    </row>
    <row r="35" spans="1:8" x14ac:dyDescent="0.2">
      <c r="A35" s="34" t="s">
        <v>52</v>
      </c>
      <c r="E35" s="34" t="s">
        <v>48</v>
      </c>
    </row>
    <row r="36" spans="1:8" x14ac:dyDescent="0.2">
      <c r="B36" s="33">
        <v>10</v>
      </c>
      <c r="C36" s="33">
        <v>14</v>
      </c>
      <c r="D36" s="33">
        <v>24</v>
      </c>
      <c r="F36" s="33">
        <v>10</v>
      </c>
      <c r="G36" s="33">
        <v>14</v>
      </c>
      <c r="H36" s="33">
        <v>24</v>
      </c>
    </row>
    <row r="37" spans="1:8" x14ac:dyDescent="0.2">
      <c r="A37" s="34" t="s">
        <v>44</v>
      </c>
      <c r="B37" s="33">
        <v>1.3404113167621761E-3</v>
      </c>
      <c r="C37" s="33">
        <v>6.2309708388761612E-4</v>
      </c>
      <c r="D37" s="33">
        <v>1.5764190532104403E-2</v>
      </c>
      <c r="E37" s="34" t="s">
        <v>46</v>
      </c>
      <c r="F37" s="33">
        <f>AVERAGE(B37:B39)</f>
        <v>7.4280760678197965E-4</v>
      </c>
      <c r="G37" s="33">
        <f>AVERAGE(C37:C39)</f>
        <v>4.2479082587874108E-4</v>
      </c>
      <c r="H37" s="33">
        <f>AVERAGE(D37:D39)</f>
        <v>1.056449901876517E-2</v>
      </c>
    </row>
    <row r="38" spans="1:8" x14ac:dyDescent="0.2">
      <c r="A38" s="34" t="s">
        <v>58</v>
      </c>
      <c r="B38" s="33">
        <v>5.3990235393709663E-4</v>
      </c>
      <c r="C38" s="33">
        <v>3.0261754873867183E-4</v>
      </c>
      <c r="D38" s="33">
        <v>6.7074809610874865E-3</v>
      </c>
      <c r="E38" s="34" t="s">
        <v>38</v>
      </c>
      <c r="F38" s="33">
        <f>AVERAGE(B40:B42)</f>
        <v>7.4280760678197965E-4</v>
      </c>
      <c r="G38" s="33">
        <f>AVERAGE(C40:C42)</f>
        <v>2.6781545401498687E-4</v>
      </c>
      <c r="H38" s="33">
        <f>AVERAGE(D40:D42)</f>
        <v>1.1512983198975991E-3</v>
      </c>
    </row>
    <row r="39" spans="1:8" x14ac:dyDescent="0.2">
      <c r="A39" s="34" t="s">
        <v>47</v>
      </c>
      <c r="B39" s="33">
        <v>3.4810914964666619E-4</v>
      </c>
      <c r="C39" s="33">
        <v>3.4865784500993533E-4</v>
      </c>
      <c r="D39" s="33">
        <v>9.2218255631036257E-3</v>
      </c>
      <c r="E39" s="34" t="s">
        <v>43</v>
      </c>
    </row>
    <row r="40" spans="1:8" x14ac:dyDescent="0.2">
      <c r="A40" s="34" t="s">
        <v>39</v>
      </c>
      <c r="B40" s="33">
        <v>1.3404113167621761E-3</v>
      </c>
      <c r="C40" s="33">
        <v>2.892528947065739E-4</v>
      </c>
      <c r="D40" s="33">
        <v>1.4486272668180861E-3</v>
      </c>
      <c r="F40" s="33">
        <v>10</v>
      </c>
      <c r="G40" s="33">
        <v>14</v>
      </c>
      <c r="H40" s="33">
        <v>24</v>
      </c>
    </row>
    <row r="41" spans="1:8" x14ac:dyDescent="0.2">
      <c r="A41" s="34" t="s">
        <v>57</v>
      </c>
      <c r="B41" s="33">
        <v>5.3990235393709663E-4</v>
      </c>
      <c r="C41" s="33">
        <v>2.8303944749005224E-4</v>
      </c>
      <c r="D41" s="33">
        <v>1.1069847722138132E-3</v>
      </c>
      <c r="E41" s="34" t="s">
        <v>40</v>
      </c>
      <c r="F41" s="33">
        <f>STDEV(B37:B41)</f>
        <v>4.7990388862778524E-4</v>
      </c>
      <c r="G41" s="33">
        <f>STDEV(C37:C39)</f>
        <v>1.7327422253266152E-4</v>
      </c>
      <c r="H41" s="33">
        <f>STDEV(D37:D39)</f>
        <v>4.675262139157651E-3</v>
      </c>
    </row>
    <row r="42" spans="1:8" x14ac:dyDescent="0.2">
      <c r="A42" s="34" t="s">
        <v>42</v>
      </c>
      <c r="B42" s="33">
        <v>3.4810914964666619E-4</v>
      </c>
      <c r="C42" s="33">
        <v>2.3115401984833447E-4</v>
      </c>
      <c r="D42" s="33">
        <v>8.9828292066089813E-4</v>
      </c>
      <c r="E42" s="34" t="s">
        <v>38</v>
      </c>
      <c r="F42" s="33">
        <f>STDEV(B40:B42)</f>
        <v>5.2634950739937876E-4</v>
      </c>
      <c r="G42" s="33">
        <f>STDEV(C40:C42)</f>
        <v>3.1901368277002886E-5</v>
      </c>
      <c r="H42" s="33">
        <f>STDEV(D40:D42)</f>
        <v>2.7783536981104131E-4</v>
      </c>
    </row>
    <row r="43" spans="1:8" x14ac:dyDescent="0.2">
      <c r="E43" s="34" t="s">
        <v>37</v>
      </c>
      <c r="F43" s="33">
        <v>10</v>
      </c>
      <c r="G43" s="33">
        <v>14</v>
      </c>
      <c r="H43" s="33">
        <v>24</v>
      </c>
    </row>
    <row r="44" spans="1:8" x14ac:dyDescent="0.2">
      <c r="E44" s="34"/>
      <c r="F44" s="33">
        <f>_xlfn.T.TEST(B37:B39,B40:B42,2,2)</f>
        <v>1</v>
      </c>
      <c r="G44" s="33">
        <f>_xlfn.T.TEST(C37:C39,C40:C42,2,2)</f>
        <v>0.19765641747082022</v>
      </c>
      <c r="H44" s="33">
        <f>_xlfn.T.TEST(D37:D39,D40:D42,2,2)</f>
        <v>2.5324822737366276E-2</v>
      </c>
    </row>
    <row r="45" spans="1:8" x14ac:dyDescent="0.2">
      <c r="A45" s="34"/>
      <c r="E45" s="34"/>
    </row>
    <row r="46" spans="1:8" x14ac:dyDescent="0.2">
      <c r="A46" s="34" t="s">
        <v>51</v>
      </c>
      <c r="E46" s="34" t="s">
        <v>48</v>
      </c>
    </row>
    <row r="47" spans="1:8" x14ac:dyDescent="0.2">
      <c r="B47" s="33">
        <v>10</v>
      </c>
      <c r="C47" s="33">
        <v>14</v>
      </c>
      <c r="D47" s="33">
        <v>24</v>
      </c>
      <c r="F47" s="33">
        <v>10</v>
      </c>
      <c r="G47" s="33">
        <v>14</v>
      </c>
      <c r="H47" s="33">
        <v>24</v>
      </c>
    </row>
    <row r="48" spans="1:8" x14ac:dyDescent="0.2">
      <c r="A48" s="34" t="s">
        <v>44</v>
      </c>
      <c r="B48" s="33">
        <v>2.0438318833703673E-2</v>
      </c>
      <c r="C48" s="33">
        <v>5.5457715745331204E-3</v>
      </c>
      <c r="D48" s="33">
        <v>3.6082994050123576E-3</v>
      </c>
      <c r="E48" s="34" t="s">
        <v>46</v>
      </c>
      <c r="F48" s="33">
        <f>AVERAGE(B48:B50)</f>
        <v>1.2744370328262747E-2</v>
      </c>
      <c r="G48" s="33">
        <f>AVERAGE(C48:C50)</f>
        <v>6.2045963544009874E-3</v>
      </c>
      <c r="H48" s="33">
        <f>AVERAGE(D48:D50)</f>
        <v>2.350414087224697E-3</v>
      </c>
    </row>
    <row r="49" spans="1:13" x14ac:dyDescent="0.2">
      <c r="A49" s="34" t="s">
        <v>58</v>
      </c>
      <c r="B49" s="33">
        <v>1.203707128033045E-2</v>
      </c>
      <c r="C49" s="33">
        <v>7.3153902989159776E-3</v>
      </c>
      <c r="D49" s="33">
        <v>1.5633166918910069E-3</v>
      </c>
      <c r="E49" s="34" t="s">
        <v>38</v>
      </c>
      <c r="F49" s="33">
        <f>AVERAGE(B51:B53)</f>
        <v>1.2744370328262747E-2</v>
      </c>
      <c r="G49" s="33">
        <f>AVERAGE(C51:C53)</f>
        <v>3.4897963270440874E-3</v>
      </c>
      <c r="H49" s="33">
        <f>AVERAGE(D51:D53)</f>
        <v>6.9650632274669416E-3</v>
      </c>
    </row>
    <row r="50" spans="1:13" x14ac:dyDescent="0.2">
      <c r="A50" s="34" t="s">
        <v>47</v>
      </c>
      <c r="B50" s="33">
        <v>5.7577208707541181E-3</v>
      </c>
      <c r="C50" s="33">
        <v>5.7526271897538643E-3</v>
      </c>
      <c r="D50" s="33">
        <v>1.8796261647707265E-3</v>
      </c>
      <c r="E50" s="34" t="s">
        <v>43</v>
      </c>
    </row>
    <row r="51" spans="1:13" x14ac:dyDescent="0.2">
      <c r="A51" s="34" t="s">
        <v>39</v>
      </c>
      <c r="B51" s="33">
        <v>2.0438318833703673E-2</v>
      </c>
      <c r="C51" s="33">
        <v>2.5012321845477247E-3</v>
      </c>
      <c r="D51" s="33">
        <v>9.6818385047515252E-3</v>
      </c>
      <c r="F51" s="33">
        <v>10</v>
      </c>
      <c r="G51" s="33">
        <v>14</v>
      </c>
      <c r="H51" s="33">
        <v>24</v>
      </c>
    </row>
    <row r="52" spans="1:13" x14ac:dyDescent="0.2">
      <c r="A52" s="34" t="s">
        <v>57</v>
      </c>
      <c r="B52" s="33">
        <v>1.203707128033045E-2</v>
      </c>
      <c r="C52" s="33">
        <v>3.2185826929225299E-3</v>
      </c>
      <c r="D52" s="33">
        <v>5.2603421582208404E-3</v>
      </c>
      <c r="E52" s="34" t="s">
        <v>40</v>
      </c>
      <c r="F52" s="33">
        <f>STDEV(B48:B50)</f>
        <v>7.3658124531408072E-3</v>
      </c>
      <c r="G52" s="33">
        <f>STDEV(C48:C50)</f>
        <v>9.6751987150934854E-4</v>
      </c>
      <c r="H52" s="33">
        <f>STDEV(D48:D50)</f>
        <v>1.100781324872331E-3</v>
      </c>
    </row>
    <row r="53" spans="1:13" x14ac:dyDescent="0.2">
      <c r="A53" s="34" t="s">
        <v>42</v>
      </c>
      <c r="B53" s="33">
        <v>5.7577208707541181E-3</v>
      </c>
      <c r="C53" s="33">
        <v>4.7495741036620081E-3</v>
      </c>
      <c r="D53" s="33">
        <v>5.9530090194284584E-3</v>
      </c>
      <c r="E53" s="34" t="s">
        <v>38</v>
      </c>
      <c r="F53" s="33">
        <f>STDEV(B51:B53)</f>
        <v>7.3658124531408072E-3</v>
      </c>
      <c r="G53" s="33">
        <f>STDEV(C51:C53)</f>
        <v>1.1484458945948178E-3</v>
      </c>
      <c r="H53" s="33">
        <f>STDEV(D51:D53)</f>
        <v>2.3781500742388714E-3</v>
      </c>
    </row>
    <row r="54" spans="1:13" x14ac:dyDescent="0.2">
      <c r="E54" s="34" t="s">
        <v>37</v>
      </c>
      <c r="F54" s="33">
        <v>10</v>
      </c>
      <c r="G54" s="33">
        <v>14</v>
      </c>
      <c r="H54" s="33">
        <v>24</v>
      </c>
    </row>
    <row r="55" spans="1:13" x14ac:dyDescent="0.2">
      <c r="E55" s="34"/>
      <c r="F55" s="33">
        <f>_xlfn.T.TEST(B48:B50,B51:B53,2,2)</f>
        <v>1</v>
      </c>
      <c r="G55" s="33">
        <f>_xlfn.T.TEST(C48:C50,C51:C53,2,2)</f>
        <v>3.514156798165629E-2</v>
      </c>
      <c r="H55" s="33">
        <f>_xlfn.T.TEST(D48:D50,D51:D53,2,2)</f>
        <v>3.8026687587784914E-2</v>
      </c>
    </row>
    <row r="56" spans="1:13" x14ac:dyDescent="0.2">
      <c r="A56" s="34"/>
      <c r="B56" s="35"/>
      <c r="C56" s="35"/>
      <c r="D56" s="35"/>
    </row>
    <row r="57" spans="1:13" x14ac:dyDescent="0.2">
      <c r="A57" s="34" t="s">
        <v>50</v>
      </c>
      <c r="E57" s="34" t="s">
        <v>48</v>
      </c>
      <c r="I57" s="34"/>
      <c r="M57" s="34"/>
    </row>
    <row r="58" spans="1:13" x14ac:dyDescent="0.2">
      <c r="B58" s="33">
        <v>10</v>
      </c>
      <c r="C58" s="33">
        <v>14</v>
      </c>
      <c r="D58" s="33">
        <v>24</v>
      </c>
      <c r="F58" s="33">
        <v>10</v>
      </c>
      <c r="G58" s="33">
        <v>14</v>
      </c>
      <c r="H58" s="33">
        <v>24</v>
      </c>
    </row>
    <row r="59" spans="1:13" x14ac:dyDescent="0.2">
      <c r="A59" s="34" t="s">
        <v>44</v>
      </c>
      <c r="B59" s="33">
        <v>9.3222737142443658E-3</v>
      </c>
      <c r="C59" s="33">
        <v>5.7975050085782999E-2</v>
      </c>
      <c r="D59" s="33">
        <v>0.96981576583862295</v>
      </c>
      <c r="E59" s="34" t="s">
        <v>46</v>
      </c>
      <c r="F59" s="33">
        <f>AVERAGE(B59:B61)</f>
        <v>1.4436188599982608E-2</v>
      </c>
      <c r="G59" s="33">
        <f>AVERAGE(C59:C61)</f>
        <v>4.8878279567956921E-2</v>
      </c>
      <c r="H59" s="33">
        <f>AVERAGE(D59:D61)</f>
        <v>1.4665915356532733</v>
      </c>
      <c r="I59" s="34"/>
      <c r="M59" s="34"/>
    </row>
    <row r="60" spans="1:13" x14ac:dyDescent="0.2">
      <c r="A60" s="34" t="s">
        <v>58</v>
      </c>
      <c r="B60" s="33">
        <v>8.5477510011009866E-3</v>
      </c>
      <c r="C60" s="33">
        <v>3.0363764389604329E-2</v>
      </c>
      <c r="D60" s="33">
        <v>1.7912714939045906</v>
      </c>
      <c r="E60" s="34" t="s">
        <v>38</v>
      </c>
      <c r="F60" s="33">
        <f>AVERAGE(B62:B64)</f>
        <v>1.4436188599982608E-2</v>
      </c>
      <c r="G60" s="33">
        <f>AVERAGE(C62:C64)</f>
        <v>7.4545647878671684E-2</v>
      </c>
      <c r="H60" s="33">
        <f>AVERAGE(D62:D64)</f>
        <v>0.16943146453569333</v>
      </c>
      <c r="I60" s="34"/>
      <c r="M60" s="34"/>
    </row>
    <row r="61" spans="1:13" x14ac:dyDescent="0.2">
      <c r="A61" s="34" t="s">
        <v>47</v>
      </c>
      <c r="B61" s="33">
        <v>2.5438541084602476E-2</v>
      </c>
      <c r="C61" s="33">
        <v>5.8296024228483435E-2</v>
      </c>
      <c r="D61" s="33">
        <v>1.6386873472166061</v>
      </c>
      <c r="E61" s="34" t="s">
        <v>43</v>
      </c>
      <c r="I61" s="34"/>
      <c r="M61" s="34"/>
    </row>
    <row r="62" spans="1:13" x14ac:dyDescent="0.2">
      <c r="A62" s="34" t="s">
        <v>39</v>
      </c>
      <c r="B62" s="33">
        <v>9.3222737142443658E-3</v>
      </c>
      <c r="C62" s="33">
        <v>0.12928296155452729</v>
      </c>
      <c r="D62" s="33">
        <v>0.18553386619567869</v>
      </c>
      <c r="F62" s="33">
        <v>10</v>
      </c>
      <c r="G62" s="33">
        <v>14</v>
      </c>
      <c r="H62" s="33">
        <v>24</v>
      </c>
      <c r="I62" s="34"/>
    </row>
    <row r="63" spans="1:13" x14ac:dyDescent="0.2">
      <c r="A63" s="34" t="s">
        <v>57</v>
      </c>
      <c r="B63" s="33">
        <v>8.5477510011009866E-3</v>
      </c>
      <c r="C63" s="33">
        <v>4.4896349355205895E-2</v>
      </c>
      <c r="D63" s="33">
        <v>0.19650278885096312</v>
      </c>
      <c r="E63" s="34" t="s">
        <v>40</v>
      </c>
      <c r="F63" s="36">
        <f>STDEV(B59:B61)</f>
        <v>9.5361832776619561E-3</v>
      </c>
      <c r="G63" s="36">
        <f>STDEV(C59:C61)</f>
        <v>1.6034843632451092E-2</v>
      </c>
      <c r="H63" s="36">
        <f>STDEV(D59:D61)</f>
        <v>0.4369326087182423</v>
      </c>
      <c r="I63" s="34"/>
      <c r="M63" s="34"/>
    </row>
    <row r="64" spans="1:13" x14ac:dyDescent="0.2">
      <c r="A64" s="34" t="s">
        <v>42</v>
      </c>
      <c r="B64" s="33">
        <v>2.5438541084602476E-2</v>
      </c>
      <c r="C64" s="33">
        <v>4.9457632726281883E-2</v>
      </c>
      <c r="D64" s="33">
        <v>0.12625773856043815</v>
      </c>
      <c r="E64" s="34" t="s">
        <v>38</v>
      </c>
      <c r="F64" s="36">
        <f>STDEV(B62:B64)</f>
        <v>9.5361832776619561E-3</v>
      </c>
      <c r="G64" s="36">
        <f>STDEV(C62:C64)</f>
        <v>4.7458734262879054E-2</v>
      </c>
      <c r="H64" s="36">
        <f>STDEV(D62:D64)</f>
        <v>3.7789645102782092E-2</v>
      </c>
      <c r="I64" s="34"/>
      <c r="M64" s="34"/>
    </row>
    <row r="65" spans="1:13" x14ac:dyDescent="0.2">
      <c r="E65" s="34" t="s">
        <v>37</v>
      </c>
      <c r="F65" s="33">
        <v>10</v>
      </c>
      <c r="G65" s="33">
        <v>14</v>
      </c>
      <c r="H65" s="33">
        <v>24</v>
      </c>
      <c r="M65" s="34"/>
    </row>
    <row r="66" spans="1:13" x14ac:dyDescent="0.2">
      <c r="E66" s="34"/>
      <c r="F66" s="33">
        <f>_xlfn.T.TEST(B59:B61,B62:B64,2,2)</f>
        <v>1</v>
      </c>
      <c r="G66" s="33">
        <f>_xlfn.T.TEST(C59:C61,C62:C64,2,2)</f>
        <v>0.42496756750212594</v>
      </c>
      <c r="H66" s="33">
        <f>_xlfn.T.TEST(D59:D61,D62:D64,2,2)</f>
        <v>6.871964965189525E-3</v>
      </c>
      <c r="M66" s="34"/>
    </row>
    <row r="67" spans="1:13" x14ac:dyDescent="0.2">
      <c r="A67" s="34"/>
    </row>
    <row r="68" spans="1:13" x14ac:dyDescent="0.2">
      <c r="A68" s="34" t="s">
        <v>49</v>
      </c>
      <c r="E68" s="34" t="s">
        <v>48</v>
      </c>
    </row>
    <row r="69" spans="1:13" x14ac:dyDescent="0.2">
      <c r="B69" s="33">
        <v>10</v>
      </c>
      <c r="C69" s="33">
        <v>14</v>
      </c>
      <c r="D69" s="33">
        <v>24</v>
      </c>
      <c r="F69" s="33">
        <v>10</v>
      </c>
      <c r="G69" s="33">
        <v>14</v>
      </c>
      <c r="H69" s="33">
        <v>24</v>
      </c>
    </row>
    <row r="70" spans="1:13" x14ac:dyDescent="0.2">
      <c r="A70" s="34" t="s">
        <v>47</v>
      </c>
      <c r="B70" s="33">
        <f>B59*890828</f>
        <v>8304.5424483128791</v>
      </c>
      <c r="C70" s="33">
        <f>C59*890828</f>
        <v>51645.797917817894</v>
      </c>
      <c r="D70" s="33">
        <f>D59*890828</f>
        <v>863939.03905048885</v>
      </c>
      <c r="E70" s="34" t="s">
        <v>46</v>
      </c>
      <c r="F70" s="33">
        <f>AVERAGE(B70:B72)</f>
        <v>12860.161018145307</v>
      </c>
      <c r="G70" s="33">
        <f>AVERAGE(C70:C72)</f>
        <v>43542.140030963928</v>
      </c>
      <c r="H70" s="33">
        <f>AVERAGE(D70:D72)</f>
        <v>1306480.8045229341</v>
      </c>
    </row>
    <row r="71" spans="1:13" x14ac:dyDescent="0.2">
      <c r="A71" s="34" t="s">
        <v>45</v>
      </c>
      <c r="B71" s="33">
        <f>B60*890828</f>
        <v>7614.5759288087893</v>
      </c>
      <c r="C71" s="33">
        <f>C60*890828</f>
        <v>27048.891503662446</v>
      </c>
      <c r="D71" s="33">
        <f>D60*890828</f>
        <v>1595714.8023720386</v>
      </c>
      <c r="E71" s="34" t="s">
        <v>38</v>
      </c>
      <c r="F71" s="33">
        <f>AVERAGE(B73:B75)</f>
        <v>12860.161018145307</v>
      </c>
      <c r="G71" s="33">
        <f>AVERAGE(C73:C75)</f>
        <v>66407.350408461338</v>
      </c>
      <c r="H71" s="33">
        <f>AVERAGE(D73:D75)</f>
        <v>150934.29268940262</v>
      </c>
    </row>
    <row r="72" spans="1:13" x14ac:dyDescent="0.2">
      <c r="A72" s="34" t="s">
        <v>44</v>
      </c>
      <c r="B72" s="33">
        <f>B61*890828</f>
        <v>22661.364677314254</v>
      </c>
      <c r="C72" s="33">
        <f>C61*890828</f>
        <v>51931.730671411438</v>
      </c>
      <c r="D72" s="33">
        <f>D61*890828</f>
        <v>1459788.5721462748</v>
      </c>
      <c r="E72" s="34" t="s">
        <v>43</v>
      </c>
    </row>
    <row r="73" spans="1:13" x14ac:dyDescent="0.2">
      <c r="A73" s="34" t="s">
        <v>42</v>
      </c>
      <c r="B73" s="33">
        <f>B62*890828</f>
        <v>8304.5424483128791</v>
      </c>
      <c r="C73" s="33">
        <f>C62*890828</f>
        <v>115168.88207569643</v>
      </c>
      <c r="D73" s="33">
        <f>D62*890828</f>
        <v>165278.76295536404</v>
      </c>
      <c r="F73" s="33">
        <v>10</v>
      </c>
      <c r="G73" s="33">
        <v>14</v>
      </c>
      <c r="H73" s="33">
        <v>24</v>
      </c>
    </row>
    <row r="74" spans="1:13" x14ac:dyDescent="0.2">
      <c r="A74" s="34" t="s">
        <v>41</v>
      </c>
      <c r="B74" s="33">
        <f>B63*890828</f>
        <v>7614.5759288087893</v>
      </c>
      <c r="C74" s="33">
        <f>C63*890828</f>
        <v>39994.925103399357</v>
      </c>
      <c r="D74" s="33">
        <f>D63*890828</f>
        <v>175050.18638652578</v>
      </c>
      <c r="E74" s="34" t="s">
        <v>40</v>
      </c>
      <c r="F74" s="33">
        <f>STDEV(B70:B72)</f>
        <v>8495.0990768730408</v>
      </c>
      <c r="G74" s="33">
        <f>STDEV(C70:C72)</f>
        <v>14284.287683409124</v>
      </c>
      <c r="H74" s="33">
        <f>STDEV(D70:D72)</f>
        <v>389231.80195925501</v>
      </c>
    </row>
    <row r="75" spans="1:13" x14ac:dyDescent="0.2">
      <c r="A75" s="34" t="s">
        <v>39</v>
      </c>
      <c r="B75" s="33">
        <f>B64*890828</f>
        <v>22661.364677314254</v>
      </c>
      <c r="C75" s="33">
        <f>C64*890828</f>
        <v>44058.244046288237</v>
      </c>
      <c r="D75" s="33">
        <f>D64*890828</f>
        <v>112473.928726318</v>
      </c>
      <c r="E75" s="34" t="s">
        <v>38</v>
      </c>
      <c r="F75" s="33">
        <f>STDEV(B73:B75)</f>
        <v>8495.0990768730408</v>
      </c>
      <c r="G75" s="33">
        <f>STDEV(C73:C75)</f>
        <v>42277.56932593204</v>
      </c>
      <c r="H75" s="33">
        <f>STDEV(D73:D75)</f>
        <v>33664.073967621167</v>
      </c>
    </row>
    <row r="76" spans="1:13" x14ac:dyDescent="0.2">
      <c r="E76" s="34" t="s">
        <v>37</v>
      </c>
      <c r="F76" s="33">
        <v>10</v>
      </c>
      <c r="G76" s="33">
        <v>14</v>
      </c>
      <c r="H76" s="33">
        <v>24</v>
      </c>
    </row>
    <row r="77" spans="1:13" x14ac:dyDescent="0.2">
      <c r="E77" s="34"/>
      <c r="F77" s="33">
        <f>_xlfn.T.TEST(B70:B72,B73:B75,2,2)</f>
        <v>1</v>
      </c>
      <c r="G77" s="33">
        <f>_xlfn.T.TEST(C70:C72,C73:C75,2,2)</f>
        <v>0.42496756750212594</v>
      </c>
      <c r="H77" s="33">
        <f>_xlfn.T.TEST(D70:D72,D73:D75,2,2)</f>
        <v>6.871964965189519E-3</v>
      </c>
    </row>
    <row r="79" spans="1:13" x14ac:dyDescent="0.2">
      <c r="A79" s="33" t="s">
        <v>56</v>
      </c>
    </row>
    <row r="80" spans="1:13" x14ac:dyDescent="0.2">
      <c r="A80" s="34" t="s">
        <v>55</v>
      </c>
      <c r="E80" s="34" t="s">
        <v>48</v>
      </c>
    </row>
    <row r="81" spans="1:8" x14ac:dyDescent="0.2">
      <c r="B81" s="33">
        <v>10</v>
      </c>
      <c r="C81" s="33">
        <v>14</v>
      </c>
      <c r="D81" s="33">
        <v>24</v>
      </c>
      <c r="F81" s="33">
        <v>10</v>
      </c>
      <c r="G81" s="33">
        <v>14</v>
      </c>
      <c r="H81" s="33">
        <v>24</v>
      </c>
    </row>
    <row r="82" spans="1:8" x14ac:dyDescent="0.2">
      <c r="A82" s="34" t="s">
        <v>47</v>
      </c>
      <c r="B82" s="33">
        <v>1.8364886815841631E-2</v>
      </c>
      <c r="C82" s="33">
        <v>4.760499076882062E-3</v>
      </c>
      <c r="D82" s="33">
        <v>6.3745223125744981E-3</v>
      </c>
      <c r="E82" s="34" t="s">
        <v>46</v>
      </c>
      <c r="F82" s="33">
        <f>AVERAGE(B82:B84)</f>
        <v>1.1722203348349683E-2</v>
      </c>
      <c r="G82" s="33">
        <f>AVERAGE(C82:C84)</f>
        <v>7.9430621728937747E-3</v>
      </c>
      <c r="H82" s="33">
        <f>AVERAGE(D82:D84)</f>
        <v>5.9619799889629498E-3</v>
      </c>
    </row>
    <row r="83" spans="1:8" x14ac:dyDescent="0.2">
      <c r="A83" s="34" t="s">
        <v>45</v>
      </c>
      <c r="B83" s="33">
        <v>7.0620228351145273E-3</v>
      </c>
      <c r="C83" s="33">
        <v>9.8603518130735163E-3</v>
      </c>
      <c r="D83" s="33">
        <v>7.1687875801373924E-3</v>
      </c>
      <c r="E83" s="34" t="s">
        <v>38</v>
      </c>
      <c r="F83" s="33">
        <f>AVERAGE(B85:B87)</f>
        <v>1.1722203348349683E-2</v>
      </c>
      <c r="G83" s="33">
        <f>AVERAGE(C85:C87)</f>
        <v>0.16158862674539465</v>
      </c>
      <c r="H83" s="33">
        <f>AVERAGE(D85:D87)</f>
        <v>3.9029627907615029E-2</v>
      </c>
    </row>
    <row r="84" spans="1:8" x14ac:dyDescent="0.2">
      <c r="A84" s="34" t="s">
        <v>44</v>
      </c>
      <c r="B84" s="33">
        <v>9.739700394092889E-3</v>
      </c>
      <c r="C84" s="33">
        <v>9.2083356287257431E-3</v>
      </c>
      <c r="D84" s="33">
        <v>4.3426300741769615E-3</v>
      </c>
      <c r="E84" s="34" t="s">
        <v>43</v>
      </c>
    </row>
    <row r="85" spans="1:8" x14ac:dyDescent="0.2">
      <c r="A85" s="34" t="s">
        <v>42</v>
      </c>
      <c r="B85" s="33">
        <v>1.8364886815841631E-2</v>
      </c>
      <c r="C85" s="33">
        <v>0.21836096337739785</v>
      </c>
      <c r="D85" s="33">
        <v>2.6201381307845845E-2</v>
      </c>
      <c r="F85" s="33">
        <v>10</v>
      </c>
      <c r="G85" s="33">
        <v>14</v>
      </c>
      <c r="H85" s="33">
        <v>24</v>
      </c>
    </row>
    <row r="86" spans="1:8" x14ac:dyDescent="0.2">
      <c r="A86" s="34" t="s">
        <v>41</v>
      </c>
      <c r="B86" s="33">
        <v>7.0620228351145273E-3</v>
      </c>
      <c r="C86" s="33">
        <v>0.21108641928284014</v>
      </c>
      <c r="D86" s="33">
        <v>5.5751633632696702E-2</v>
      </c>
      <c r="E86" s="34" t="s">
        <v>40</v>
      </c>
      <c r="F86" s="33">
        <f>STDEV(B82:B84)</f>
        <v>5.9064728911959116E-3</v>
      </c>
      <c r="G86" s="33">
        <f>STDEV(C82:C84)</f>
        <v>2.7753940569286008E-3</v>
      </c>
      <c r="H86" s="33">
        <f>STDEV(D82:D84)</f>
        <v>1.457544146399083E-3</v>
      </c>
    </row>
    <row r="87" spans="1:8" x14ac:dyDescent="0.2">
      <c r="A87" s="34" t="s">
        <v>39</v>
      </c>
      <c r="B87" s="33">
        <v>9.739700394092889E-3</v>
      </c>
      <c r="C87" s="33">
        <v>5.5318497575945959E-2</v>
      </c>
      <c r="D87" s="33">
        <v>3.5135868782302536E-2</v>
      </c>
      <c r="E87" s="34" t="s">
        <v>38</v>
      </c>
      <c r="F87" s="33">
        <f>STDEV(B85:B87)</f>
        <v>5.9064728911959116E-3</v>
      </c>
      <c r="G87" s="33">
        <f>STDEV(C85:C87)</f>
        <v>9.2104478790199951E-2</v>
      </c>
      <c r="H87" s="33">
        <f>STDEV(D85:D87)</f>
        <v>1.5155044480635928E-2</v>
      </c>
    </row>
    <row r="88" spans="1:8" x14ac:dyDescent="0.2">
      <c r="E88" s="34" t="s">
        <v>37</v>
      </c>
      <c r="F88" s="33">
        <v>10</v>
      </c>
      <c r="G88" s="33">
        <v>14</v>
      </c>
      <c r="H88" s="33">
        <v>24</v>
      </c>
    </row>
    <row r="89" spans="1:8" x14ac:dyDescent="0.2">
      <c r="E89" s="34"/>
      <c r="F89" s="33">
        <f>_xlfn.T.TEST(B82:B84,B85:B87,2,2)</f>
        <v>1</v>
      </c>
      <c r="G89" s="33">
        <f>_xlfn.T.TEST(C82:C84,C85:C87,2,2)</f>
        <v>4.4650848394545258E-2</v>
      </c>
      <c r="H89" s="33">
        <f>_xlfn.T.TEST(D82:D84,D85:D87,2,2)</f>
        <v>1.974234874311984E-2</v>
      </c>
    </row>
    <row r="91" spans="1:8" x14ac:dyDescent="0.2">
      <c r="A91" s="34" t="s">
        <v>54</v>
      </c>
      <c r="E91" s="34" t="s">
        <v>48</v>
      </c>
    </row>
    <row r="92" spans="1:8" x14ac:dyDescent="0.2">
      <c r="B92" s="33">
        <v>10</v>
      </c>
      <c r="C92" s="33">
        <v>14</v>
      </c>
      <c r="D92" s="33">
        <v>24</v>
      </c>
      <c r="F92" s="33">
        <v>10</v>
      </c>
      <c r="G92" s="33">
        <v>14</v>
      </c>
      <c r="H92" s="33">
        <v>24</v>
      </c>
    </row>
    <row r="93" spans="1:8" x14ac:dyDescent="0.2">
      <c r="A93" s="34" t="s">
        <v>47</v>
      </c>
      <c r="B93" s="33">
        <v>5.2778691907998361E-3</v>
      </c>
      <c r="C93" s="33">
        <v>8.6709411713602018E-4</v>
      </c>
      <c r="D93" s="33">
        <v>6.2246336257304816E-4</v>
      </c>
      <c r="E93" s="34" t="s">
        <v>46</v>
      </c>
      <c r="F93" s="33">
        <f>AVERAGE(B93:B95)</f>
        <v>5.469856400847465E-3</v>
      </c>
      <c r="G93" s="33">
        <f>AVERAGE(C93:C95)</f>
        <v>1.642594888394578E-3</v>
      </c>
      <c r="H93" s="33">
        <f>AVERAGE(D93:D95)</f>
        <v>9.5879429346996991E-4</v>
      </c>
    </row>
    <row r="94" spans="1:8" x14ac:dyDescent="0.2">
      <c r="A94" s="34" t="s">
        <v>45</v>
      </c>
      <c r="B94" s="33">
        <v>2.823061602519647E-3</v>
      </c>
      <c r="C94" s="33">
        <v>2.0920266770664895E-3</v>
      </c>
      <c r="D94" s="33">
        <v>1.4088469358556107E-3</v>
      </c>
      <c r="E94" s="34" t="s">
        <v>38</v>
      </c>
      <c r="F94" s="33">
        <f>AVERAGE(B96:B98)</f>
        <v>5.469856400847465E-3</v>
      </c>
      <c r="G94" s="33">
        <f>AVERAGE(C96:C98)</f>
        <v>2.9695514556040952E-3</v>
      </c>
      <c r="H94" s="33">
        <f>AVERAGE(D96:D98)</f>
        <v>4.5990504154947939E-4</v>
      </c>
    </row>
    <row r="95" spans="1:8" x14ac:dyDescent="0.2">
      <c r="A95" s="34" t="s">
        <v>44</v>
      </c>
      <c r="B95" s="33">
        <v>8.3086384092229126E-3</v>
      </c>
      <c r="C95" s="33">
        <v>1.968663870981224E-3</v>
      </c>
      <c r="D95" s="33">
        <v>8.4507258198125051E-4</v>
      </c>
      <c r="E95" s="34" t="s">
        <v>43</v>
      </c>
    </row>
    <row r="96" spans="1:8" x14ac:dyDescent="0.2">
      <c r="A96" s="34" t="s">
        <v>42</v>
      </c>
      <c r="B96" s="33">
        <v>5.2778691907998361E-3</v>
      </c>
      <c r="C96" s="33">
        <v>4.1684263454441553E-3</v>
      </c>
      <c r="D96" s="33">
        <v>2.3505568476233428E-4</v>
      </c>
      <c r="F96" s="33">
        <v>10</v>
      </c>
      <c r="G96" s="33">
        <v>14</v>
      </c>
      <c r="H96" s="33">
        <v>24</v>
      </c>
    </row>
    <row r="97" spans="1:8" x14ac:dyDescent="0.2">
      <c r="A97" s="34" t="s">
        <v>41</v>
      </c>
      <c r="B97" s="33">
        <v>2.823061602519647E-3</v>
      </c>
      <c r="C97" s="33">
        <v>3.1613154903734567E-3</v>
      </c>
      <c r="D97" s="33">
        <v>7.7440119472776015E-4</v>
      </c>
      <c r="E97" s="34" t="s">
        <v>40</v>
      </c>
      <c r="F97" s="33">
        <f>STDEV(B93:B95)</f>
        <v>2.7478232370690458E-3</v>
      </c>
      <c r="G97" s="33">
        <f>STDEV(C93:C95)</f>
        <v>6.7442989268586776E-4</v>
      </c>
      <c r="H97" s="33">
        <f>STDEV(D93:D95)</f>
        <v>4.0533844109596302E-4</v>
      </c>
    </row>
    <row r="98" spans="1:8" x14ac:dyDescent="0.2">
      <c r="A98" s="34" t="s">
        <v>39</v>
      </c>
      <c r="B98" s="33">
        <v>8.3086384092229126E-3</v>
      </c>
      <c r="C98" s="33">
        <v>1.5789125309946743E-3</v>
      </c>
      <c r="D98" s="33">
        <v>3.7025824515834381E-4</v>
      </c>
      <c r="E98" s="34" t="s">
        <v>38</v>
      </c>
      <c r="F98" s="33">
        <f>STDEV(B96:B98)</f>
        <v>2.7478232370690458E-3</v>
      </c>
      <c r="G98" s="33">
        <f>STDEV(C96:C98)</f>
        <v>1.3053641379245273E-3</v>
      </c>
      <c r="H98" s="33">
        <f>STDEV(D96:D98)</f>
        <v>2.8062573983396748E-4</v>
      </c>
    </row>
    <row r="99" spans="1:8" x14ac:dyDescent="0.2">
      <c r="E99" s="34" t="s">
        <v>37</v>
      </c>
      <c r="F99" s="33">
        <v>10</v>
      </c>
      <c r="G99" s="33">
        <v>14</v>
      </c>
      <c r="H99" s="33">
        <v>24</v>
      </c>
    </row>
    <row r="100" spans="1:8" x14ac:dyDescent="0.2">
      <c r="E100" s="34"/>
      <c r="F100" s="33">
        <f>_xlfn.T.TEST(B93:B95,B96:B98,2,2)</f>
        <v>1</v>
      </c>
      <c r="G100" s="33">
        <f>_xlfn.T.TEST(C93:C95,C96:C98,2,2)</f>
        <v>0.19280398348493294</v>
      </c>
      <c r="H100" s="33">
        <f>_xlfn.T.TEST(D93:D95,D96:D98,2,2)</f>
        <v>0.15452138405878285</v>
      </c>
    </row>
    <row r="101" spans="1:8" x14ac:dyDescent="0.2">
      <c r="E101" s="34"/>
    </row>
    <row r="102" spans="1:8" x14ac:dyDescent="0.2">
      <c r="A102" s="34" t="s">
        <v>53</v>
      </c>
      <c r="E102" s="34" t="s">
        <v>48</v>
      </c>
    </row>
    <row r="103" spans="1:8" x14ac:dyDescent="0.2">
      <c r="B103" s="33">
        <v>10</v>
      </c>
      <c r="C103" s="33">
        <v>14</v>
      </c>
      <c r="D103" s="33">
        <v>24</v>
      </c>
      <c r="F103" s="33">
        <v>10</v>
      </c>
      <c r="G103" s="33">
        <v>14</v>
      </c>
      <c r="H103" s="33">
        <v>24</v>
      </c>
    </row>
    <row r="104" spans="1:8" x14ac:dyDescent="0.2">
      <c r="A104" s="34" t="s">
        <v>47</v>
      </c>
      <c r="B104" s="33">
        <v>1.9237327322148747E-3</v>
      </c>
      <c r="C104" s="33">
        <v>8.2834133245471037E-4</v>
      </c>
      <c r="D104" s="33">
        <v>0.11786668754480738</v>
      </c>
      <c r="E104" s="34" t="s">
        <v>46</v>
      </c>
      <c r="F104" s="33">
        <f>AVERAGE(B104:B106)</f>
        <v>1.5561266250841432E-3</v>
      </c>
      <c r="G104" s="33">
        <f>AVERAGE(C104:C106)</f>
        <v>9.8852167883381535E-4</v>
      </c>
      <c r="H104" s="33">
        <f>AVERAGE(D104:D106)</f>
        <v>6.4868175347787382E-2</v>
      </c>
    </row>
    <row r="105" spans="1:8" x14ac:dyDescent="0.2">
      <c r="A105" s="34" t="s">
        <v>45</v>
      </c>
      <c r="B105" s="33">
        <v>1.0420185110750636E-3</v>
      </c>
      <c r="C105" s="33">
        <v>8.6261428525757358E-4</v>
      </c>
      <c r="D105" s="33">
        <v>4.6763315308878069E-2</v>
      </c>
      <c r="E105" s="34" t="s">
        <v>38</v>
      </c>
      <c r="F105" s="33">
        <f>AVERAGE(B107:B109)</f>
        <v>1.5561266250841432E-3</v>
      </c>
      <c r="G105" s="33">
        <f>AVERAGE(C107:C109)</f>
        <v>3.9835966679507205E-4</v>
      </c>
      <c r="H105" s="33">
        <f>AVERAGE(D107:D109)</f>
        <v>4.6504129355559379E-3</v>
      </c>
    </row>
    <row r="106" spans="1:8" x14ac:dyDescent="0.2">
      <c r="A106" s="34" t="s">
        <v>44</v>
      </c>
      <c r="B106" s="33">
        <v>1.7026286319624913E-3</v>
      </c>
      <c r="C106" s="33">
        <v>1.2746094187891623E-3</v>
      </c>
      <c r="D106" s="33">
        <v>2.9974523189676708E-2</v>
      </c>
      <c r="E106" s="34" t="s">
        <v>43</v>
      </c>
    </row>
    <row r="107" spans="1:8" x14ac:dyDescent="0.2">
      <c r="A107" s="34" t="s">
        <v>42</v>
      </c>
      <c r="B107" s="33">
        <v>1.9237327322148747E-3</v>
      </c>
      <c r="C107" s="33">
        <v>4.2089631581071528E-4</v>
      </c>
      <c r="D107" s="33">
        <v>3.0522228126218676E-3</v>
      </c>
      <c r="F107" s="33">
        <v>10</v>
      </c>
      <c r="G107" s="33">
        <v>14</v>
      </c>
      <c r="H107" s="33">
        <v>24</v>
      </c>
    </row>
    <row r="108" spans="1:8" x14ac:dyDescent="0.2">
      <c r="A108" s="34" t="s">
        <v>41</v>
      </c>
      <c r="B108" s="33">
        <v>1.0420185110750636E-3</v>
      </c>
      <c r="C108" s="33">
        <v>5.16368666531224E-4</v>
      </c>
      <c r="D108" s="33">
        <v>6.3687451976757676E-3</v>
      </c>
      <c r="E108" s="34" t="s">
        <v>40</v>
      </c>
      <c r="F108" s="33">
        <f>STDEV(B104:B106)</f>
        <v>4.5875060812448367E-4</v>
      </c>
      <c r="G108" s="33">
        <f>STDEV(C104:C106)</f>
        <v>2.4835117281387151E-4</v>
      </c>
      <c r="H108" s="33">
        <f>STDEV(D104:D106)</f>
        <v>4.6659378548462228E-2</v>
      </c>
    </row>
    <row r="109" spans="1:8" x14ac:dyDescent="0.2">
      <c r="A109" s="34" t="s">
        <v>39</v>
      </c>
      <c r="B109" s="33">
        <v>1.7026286319624913E-3</v>
      </c>
      <c r="C109" s="33">
        <v>2.5781401804327687E-4</v>
      </c>
      <c r="D109" s="33">
        <v>4.5302707963701784E-3</v>
      </c>
      <c r="E109" s="34" t="s">
        <v>38</v>
      </c>
      <c r="F109" s="33">
        <f>STDEV(B107:B109)</f>
        <v>4.5875060812448367E-4</v>
      </c>
      <c r="G109" s="33">
        <f>STDEV(C107:C109)</f>
        <v>1.3074231134304685E-4</v>
      </c>
      <c r="H109" s="33">
        <f>STDEV(D107:D109)</f>
        <v>1.6615221283049467E-3</v>
      </c>
    </row>
    <row r="110" spans="1:8" x14ac:dyDescent="0.2">
      <c r="E110" s="34" t="s">
        <v>37</v>
      </c>
      <c r="F110" s="33">
        <v>10</v>
      </c>
      <c r="G110" s="33">
        <v>14</v>
      </c>
      <c r="H110" s="33">
        <v>24</v>
      </c>
    </row>
    <row r="111" spans="1:8" x14ac:dyDescent="0.2">
      <c r="E111" s="34"/>
      <c r="F111" s="33">
        <f>_xlfn.T.TEST(B104:B106,B107:B109,2,2)</f>
        <v>1</v>
      </c>
      <c r="G111" s="33">
        <f>_xlfn.T.TEST(C104:C106,C107:C109,2,2)</f>
        <v>2.19248151105217E-2</v>
      </c>
      <c r="H111" s="33">
        <f>_xlfn.T.TEST(D104:D106,D107:D109,2,2)</f>
        <v>8.9219990487522077E-2</v>
      </c>
    </row>
    <row r="112" spans="1:8" x14ac:dyDescent="0.2">
      <c r="A112" s="34"/>
      <c r="E112" s="34"/>
    </row>
    <row r="113" spans="1:8" x14ac:dyDescent="0.2">
      <c r="A113" s="34" t="s">
        <v>52</v>
      </c>
      <c r="E113" s="34" t="s">
        <v>48</v>
      </c>
    </row>
    <row r="114" spans="1:8" x14ac:dyDescent="0.2">
      <c r="B114" s="33">
        <v>10</v>
      </c>
      <c r="C114" s="33">
        <v>14</v>
      </c>
      <c r="D114" s="33">
        <v>24</v>
      </c>
      <c r="F114" s="33">
        <v>10</v>
      </c>
      <c r="G114" s="33">
        <v>14</v>
      </c>
      <c r="H114" s="33">
        <v>24</v>
      </c>
    </row>
    <row r="115" spans="1:8" x14ac:dyDescent="0.2">
      <c r="A115" s="34" t="s">
        <v>47</v>
      </c>
      <c r="B115" s="33">
        <v>5.2421560001250016E-4</v>
      </c>
      <c r="C115" s="33">
        <v>1.0111996477240222E-4</v>
      </c>
      <c r="D115" s="33">
        <v>6.8010194566163569E-3</v>
      </c>
      <c r="E115" s="34" t="s">
        <v>46</v>
      </c>
      <c r="F115" s="33">
        <f>AVERAGE(B115:B117)</f>
        <v>2.8645224258740993E-4</v>
      </c>
      <c r="G115" s="33">
        <f>AVERAGE(C115:C117)</f>
        <v>2.5784921326443892E-4</v>
      </c>
      <c r="H115" s="33">
        <f>AVERAGE(D115:D117)</f>
        <v>5.5899406205732706E-3</v>
      </c>
    </row>
    <row r="116" spans="1:8" x14ac:dyDescent="0.2">
      <c r="A116" s="34" t="s">
        <v>45</v>
      </c>
      <c r="B116" s="33">
        <v>7.1594499197100356E-5</v>
      </c>
      <c r="C116" s="33">
        <v>2.2101033725862915E-4</v>
      </c>
      <c r="D116" s="33">
        <v>5.3735584048165974E-3</v>
      </c>
      <c r="E116" s="34" t="s">
        <v>38</v>
      </c>
      <c r="F116" s="33">
        <f>AVERAGE(B118:B120)</f>
        <v>2.8645224258740993E-4</v>
      </c>
      <c r="G116" s="33">
        <f>AVERAGE(C118:C120)</f>
        <v>1.5858420893172481E-4</v>
      </c>
      <c r="H116" s="33">
        <f>AVERAGE(D118:D120)</f>
        <v>5.2507889435959864E-4</v>
      </c>
    </row>
    <row r="117" spans="1:8" x14ac:dyDescent="0.2">
      <c r="A117" s="34" t="s">
        <v>44</v>
      </c>
      <c r="B117" s="33">
        <v>2.6354662855262935E-4</v>
      </c>
      <c r="C117" s="33">
        <v>4.5141733776228539E-4</v>
      </c>
      <c r="D117" s="33">
        <v>4.5952440002868565E-3</v>
      </c>
      <c r="E117" s="34" t="s">
        <v>43</v>
      </c>
    </row>
    <row r="118" spans="1:8" x14ac:dyDescent="0.2">
      <c r="A118" s="34" t="s">
        <v>42</v>
      </c>
      <c r="B118" s="33">
        <v>5.2421560001250016E-4</v>
      </c>
      <c r="C118" s="33">
        <v>1.7766152518316203E-4</v>
      </c>
      <c r="D118" s="33">
        <v>3.1620737576455699E-4</v>
      </c>
      <c r="F118" s="33">
        <v>10</v>
      </c>
      <c r="G118" s="33">
        <v>14</v>
      </c>
      <c r="H118" s="33">
        <v>24</v>
      </c>
    </row>
    <row r="119" spans="1:8" x14ac:dyDescent="0.2">
      <c r="A119" s="34" t="s">
        <v>41</v>
      </c>
      <c r="B119" s="33">
        <v>7.1594499197100356E-5</v>
      </c>
      <c r="C119" s="33">
        <v>1.6694374122608316E-4</v>
      </c>
      <c r="D119" s="33">
        <v>7.3345499038449927E-4</v>
      </c>
      <c r="E119" s="34" t="s">
        <v>40</v>
      </c>
      <c r="F119" s="33">
        <f>STDEV(B115:B119)</f>
        <v>2.2683157947092758E-4</v>
      </c>
      <c r="G119" s="33">
        <f>STDEV(C115:C117)</f>
        <v>1.7803058577090596E-4</v>
      </c>
      <c r="H119" s="33">
        <f>STDEV(D115:D117)</f>
        <v>1.1186944571276954E-3</v>
      </c>
    </row>
    <row r="120" spans="1:8" x14ac:dyDescent="0.2">
      <c r="A120" s="34" t="s">
        <v>39</v>
      </c>
      <c r="B120" s="33">
        <v>2.6354662855262935E-4</v>
      </c>
      <c r="C120" s="33">
        <v>1.3114736038592927E-4</v>
      </c>
      <c r="D120" s="33">
        <v>5.2557431692973984E-4</v>
      </c>
      <c r="E120" s="34" t="s">
        <v>38</v>
      </c>
      <c r="F120" s="33">
        <f>STDEV(B118:B120)</f>
        <v>2.2717826830832396E-4</v>
      </c>
      <c r="G120" s="33">
        <f>STDEV(C118:C120)</f>
        <v>2.4357816339552011E-5</v>
      </c>
      <c r="H120" s="33">
        <f>STDEV(D118:D120)</f>
        <v>2.0862424849271528E-4</v>
      </c>
    </row>
    <row r="121" spans="1:8" x14ac:dyDescent="0.2">
      <c r="E121" s="34" t="s">
        <v>37</v>
      </c>
      <c r="F121" s="33">
        <v>10</v>
      </c>
      <c r="G121" s="33">
        <v>14</v>
      </c>
      <c r="H121" s="33">
        <v>24</v>
      </c>
    </row>
    <row r="122" spans="1:8" x14ac:dyDescent="0.2">
      <c r="E122" s="34"/>
      <c r="F122" s="33">
        <f>_xlfn.T.TEST(B115:B117,B118:B120,2,2)</f>
        <v>1</v>
      </c>
      <c r="G122" s="33">
        <f>_xlfn.T.TEST(C115:C117,C118:C120,2,2)</f>
        <v>0.39283704008255982</v>
      </c>
      <c r="H122" s="33">
        <f>_xlfn.T.TEST(D115:D117,D118:D120,2,2)</f>
        <v>1.5239274711125921E-3</v>
      </c>
    </row>
    <row r="123" spans="1:8" x14ac:dyDescent="0.2">
      <c r="A123" s="34"/>
      <c r="E123" s="34"/>
    </row>
    <row r="124" spans="1:8" x14ac:dyDescent="0.2">
      <c r="A124" s="34" t="s">
        <v>51</v>
      </c>
      <c r="E124" s="34" t="s">
        <v>48</v>
      </c>
    </row>
    <row r="125" spans="1:8" x14ac:dyDescent="0.2">
      <c r="B125" s="33">
        <v>10</v>
      </c>
      <c r="C125" s="33">
        <v>14</v>
      </c>
      <c r="D125" s="33">
        <v>24</v>
      </c>
      <c r="F125" s="33">
        <v>10</v>
      </c>
      <c r="G125" s="33">
        <v>14</v>
      </c>
      <c r="H125" s="33">
        <v>24</v>
      </c>
    </row>
    <row r="126" spans="1:8" x14ac:dyDescent="0.2">
      <c r="A126" s="34" t="s">
        <v>47</v>
      </c>
      <c r="B126" s="33">
        <v>1.1138277300389609E-2</v>
      </c>
      <c r="C126" s="33">
        <v>1.6556490959657583E-3</v>
      </c>
      <c r="D126" s="33">
        <v>9.3070883460683908E-4</v>
      </c>
      <c r="E126" s="34" t="s">
        <v>46</v>
      </c>
      <c r="F126" s="33">
        <f>AVERAGE(B126:B128)</f>
        <v>7.5086623968224873E-3</v>
      </c>
      <c r="G126" s="33">
        <f>AVERAGE(C126:C128)</f>
        <v>3.0730825249543473E-3</v>
      </c>
      <c r="H126" s="33">
        <f>AVERAGE(D126:D128)</f>
        <v>9.9326742818040708E-4</v>
      </c>
    </row>
    <row r="127" spans="1:8" x14ac:dyDescent="0.2">
      <c r="A127" s="34" t="s">
        <v>45</v>
      </c>
      <c r="B127" s="33">
        <v>4.3089554848002873E-3</v>
      </c>
      <c r="C127" s="33">
        <v>3.7211593078327696E-3</v>
      </c>
      <c r="D127" s="33">
        <v>1.2282133676535731E-3</v>
      </c>
      <c r="E127" s="34" t="s">
        <v>38</v>
      </c>
      <c r="F127" s="33">
        <f>AVERAGE(B129:B131)</f>
        <v>7.5086623968224873E-3</v>
      </c>
      <c r="G127" s="33">
        <f>AVERAGE(C129:C131)</f>
        <v>3.6435781528938727E-3</v>
      </c>
      <c r="H127" s="33">
        <f>AVERAGE(D129:D131)</f>
        <v>3.6045137829491133E-3</v>
      </c>
    </row>
    <row r="128" spans="1:8" x14ac:dyDescent="0.2">
      <c r="A128" s="34" t="s">
        <v>44</v>
      </c>
      <c r="B128" s="33">
        <v>7.0787544052775637E-3</v>
      </c>
      <c r="C128" s="33">
        <v>3.842439171064515E-3</v>
      </c>
      <c r="D128" s="33">
        <v>8.2088008228080897E-4</v>
      </c>
      <c r="E128" s="34" t="s">
        <v>43</v>
      </c>
    </row>
    <row r="129" spans="1:8" x14ac:dyDescent="0.2">
      <c r="A129" s="34" t="s">
        <v>42</v>
      </c>
      <c r="B129" s="33">
        <v>1.1138277300389609E-2</v>
      </c>
      <c r="C129" s="33">
        <v>4.459843668184406E-3</v>
      </c>
      <c r="D129" s="33">
        <v>1.9979205420705155E-3</v>
      </c>
      <c r="F129" s="33">
        <v>10</v>
      </c>
      <c r="G129" s="33">
        <v>14</v>
      </c>
      <c r="H129" s="33">
        <v>24</v>
      </c>
    </row>
    <row r="130" spans="1:8" x14ac:dyDescent="0.2">
      <c r="A130" s="34" t="s">
        <v>41</v>
      </c>
      <c r="B130" s="33">
        <v>4.3089554848002873E-3</v>
      </c>
      <c r="C130" s="33">
        <v>4.4017123462414378E-3</v>
      </c>
      <c r="D130" s="33">
        <v>5.6196070598138288E-3</v>
      </c>
      <c r="E130" s="34" t="s">
        <v>40</v>
      </c>
      <c r="F130" s="33">
        <f>STDEV(B126:B128)</f>
        <v>3.4348980736139297E-3</v>
      </c>
      <c r="G130" s="33">
        <f>STDEV(C126:C128)</f>
        <v>1.2290302459732798E-3</v>
      </c>
      <c r="H130" s="33">
        <f>STDEV(D126:D128)</f>
        <v>2.1074934060530192E-4</v>
      </c>
    </row>
    <row r="131" spans="1:8" x14ac:dyDescent="0.2">
      <c r="A131" s="34" t="s">
        <v>39</v>
      </c>
      <c r="B131" s="33">
        <v>7.0787544052775637E-3</v>
      </c>
      <c r="C131" s="33">
        <v>2.069178444255775E-3</v>
      </c>
      <c r="D131" s="33">
        <v>3.1960137469629955E-3</v>
      </c>
      <c r="E131" s="34" t="s">
        <v>38</v>
      </c>
      <c r="F131" s="33">
        <f>STDEV(B129:B131)</f>
        <v>3.4348980736139297E-3</v>
      </c>
      <c r="G131" s="33">
        <f>STDEV(C129:C131)</f>
        <v>1.3637799106041653E-3</v>
      </c>
      <c r="H131" s="33">
        <f>STDEV(D129:D131)</f>
        <v>1.8450765614877384E-3</v>
      </c>
    </row>
    <row r="132" spans="1:8" x14ac:dyDescent="0.2">
      <c r="E132" s="34" t="s">
        <v>37</v>
      </c>
      <c r="F132" s="33">
        <v>10</v>
      </c>
      <c r="G132" s="33">
        <v>14</v>
      </c>
      <c r="H132" s="33">
        <v>24</v>
      </c>
    </row>
    <row r="133" spans="1:8" x14ac:dyDescent="0.2">
      <c r="E133" s="34"/>
      <c r="F133" s="33">
        <f>_xlfn.T.TEST(B126:B128,B129:B131,2,2)</f>
        <v>1</v>
      </c>
      <c r="G133" s="33">
        <f>_xlfn.T.TEST(C126:C128,C129:C131,2,2)</f>
        <v>0.61896807177635282</v>
      </c>
      <c r="H133" s="33">
        <f>_xlfn.T.TEST(D126:D128,D129:D131,2,2)</f>
        <v>7.1558707316300499E-2</v>
      </c>
    </row>
    <row r="134" spans="1:8" x14ac:dyDescent="0.2">
      <c r="A134" s="34"/>
      <c r="B134" s="35"/>
      <c r="C134" s="35"/>
      <c r="D134" s="35"/>
    </row>
    <row r="135" spans="1:8" x14ac:dyDescent="0.2">
      <c r="A135" s="34" t="s">
        <v>50</v>
      </c>
      <c r="E135" s="34" t="s">
        <v>48</v>
      </c>
    </row>
    <row r="136" spans="1:8" x14ac:dyDescent="0.2">
      <c r="B136" s="33">
        <v>10</v>
      </c>
      <c r="C136" s="33">
        <v>14</v>
      </c>
      <c r="D136" s="33">
        <v>24</v>
      </c>
      <c r="F136" s="33">
        <v>10</v>
      </c>
      <c r="G136" s="33">
        <v>14</v>
      </c>
      <c r="H136" s="33">
        <v>24</v>
      </c>
    </row>
    <row r="137" spans="1:8" x14ac:dyDescent="0.2">
      <c r="A137" s="34" t="s">
        <v>47</v>
      </c>
      <c r="B137" s="33">
        <v>5.702284695049748E-3</v>
      </c>
      <c r="C137" s="33">
        <v>2.1731723415814339E-2</v>
      </c>
      <c r="D137" s="33">
        <v>0.8943784493923187</v>
      </c>
      <c r="E137" s="34" t="s">
        <v>46</v>
      </c>
      <c r="F137" s="33">
        <f>AVERAGE(B137:B139)</f>
        <v>9.6366055711576085E-3</v>
      </c>
      <c r="G137" s="33">
        <f>AVERAGE(C137:C139)</f>
        <v>2.3261693891050914E-2</v>
      </c>
      <c r="H137" s="33">
        <f>AVERAGE(D137:D139)</f>
        <v>0.88912918895959836</v>
      </c>
    </row>
    <row r="138" spans="1:8" x14ac:dyDescent="0.2">
      <c r="A138" s="34" t="s">
        <v>45</v>
      </c>
      <c r="B138" s="33">
        <v>9.5623889136314394E-3</v>
      </c>
      <c r="C138" s="33">
        <v>1.6304511415287853E-2</v>
      </c>
      <c r="D138" s="33">
        <v>0.53719912694692606</v>
      </c>
      <c r="E138" s="34" t="s">
        <v>38</v>
      </c>
      <c r="F138" s="33">
        <f>AVERAGE(B140:B142)</f>
        <v>9.6366055711576085E-3</v>
      </c>
      <c r="G138" s="33">
        <f>AVERAGE(C140:C142)</f>
        <v>3.0180087668846046E-2</v>
      </c>
      <c r="H138" s="33">
        <f>AVERAGE(D140:D142)</f>
        <v>6.9117759445011626E-2</v>
      </c>
    </row>
    <row r="139" spans="1:8" x14ac:dyDescent="0.2">
      <c r="A139" s="34" t="s">
        <v>44</v>
      </c>
      <c r="B139" s="33">
        <v>1.3645143104791641E-2</v>
      </c>
      <c r="C139" s="33">
        <v>3.1748846842050552E-2</v>
      </c>
      <c r="D139" s="33">
        <v>1.2358099905395508</v>
      </c>
      <c r="E139" s="34" t="s">
        <v>43</v>
      </c>
    </row>
    <row r="140" spans="1:8" x14ac:dyDescent="0.2">
      <c r="A140" s="34" t="s">
        <v>42</v>
      </c>
      <c r="B140" s="33">
        <v>5.702284695049748E-3</v>
      </c>
      <c r="C140" s="33">
        <v>1.4194422831460834E-2</v>
      </c>
      <c r="D140" s="33">
        <v>7.8691426238715653E-2</v>
      </c>
      <c r="F140" s="33">
        <v>10</v>
      </c>
      <c r="G140" s="33">
        <v>14</v>
      </c>
      <c r="H140" s="33">
        <v>24</v>
      </c>
    </row>
    <row r="141" spans="1:8" x14ac:dyDescent="0.2">
      <c r="A141" s="34" t="s">
        <v>41</v>
      </c>
      <c r="B141" s="33">
        <v>9.5623889136314394E-3</v>
      </c>
      <c r="C141" s="33">
        <v>2.2399463804885746E-2</v>
      </c>
      <c r="D141" s="33">
        <v>5.6555707079172131E-2</v>
      </c>
      <c r="E141" s="34" t="s">
        <v>40</v>
      </c>
      <c r="F141" s="33">
        <f>STDEV(B137:B139)</f>
        <v>3.9719492712637526E-3</v>
      </c>
      <c r="G141" s="33">
        <f>STDEV(C137:C139)</f>
        <v>7.8350163646868677E-3</v>
      </c>
      <c r="H141" s="33">
        <f>STDEV(D137:D139)</f>
        <v>0.3493350121784623</v>
      </c>
    </row>
    <row r="142" spans="1:8" x14ac:dyDescent="0.2">
      <c r="A142" s="34" t="s">
        <v>39</v>
      </c>
      <c r="B142" s="33">
        <v>1.3645143104791641E-2</v>
      </c>
      <c r="C142" s="33">
        <v>5.3946376370191569E-2</v>
      </c>
      <c r="D142" s="33">
        <v>7.2106145017147058E-2</v>
      </c>
      <c r="E142" s="34" t="s">
        <v>38</v>
      </c>
      <c r="F142" s="33">
        <f>STDEV(B140:B142)</f>
        <v>3.9719492712637526E-3</v>
      </c>
      <c r="G142" s="33">
        <f>STDEV(C140:C142)</f>
        <v>2.0987092064425544E-2</v>
      </c>
      <c r="H142" s="33">
        <f>STDEV(D140:D142)</f>
        <v>1.1366413327138624E-2</v>
      </c>
    </row>
    <row r="143" spans="1:8" x14ac:dyDescent="0.2">
      <c r="E143" s="34" t="s">
        <v>37</v>
      </c>
      <c r="F143" s="33">
        <v>10</v>
      </c>
      <c r="G143" s="33">
        <v>14</v>
      </c>
      <c r="H143" s="33">
        <v>24</v>
      </c>
    </row>
    <row r="144" spans="1:8" x14ac:dyDescent="0.2">
      <c r="E144" s="34"/>
      <c r="F144" s="33">
        <f>_xlfn.T.TEST(B137:B139,B140:B142,2,2)</f>
        <v>1</v>
      </c>
      <c r="G144" s="33">
        <f>_xlfn.T.TEST(C137:C139,C140:C142,2,2)</f>
        <v>0.62106360451681386</v>
      </c>
      <c r="H144" s="33">
        <f>_xlfn.T.TEST(D137:D139,D140:D142,2,2)</f>
        <v>1.5303563521438976E-2</v>
      </c>
    </row>
    <row r="145" spans="1:8" x14ac:dyDescent="0.2">
      <c r="A145" s="34"/>
    </row>
    <row r="146" spans="1:8" x14ac:dyDescent="0.2">
      <c r="A146" s="34" t="s">
        <v>49</v>
      </c>
      <c r="E146" s="34" t="s">
        <v>48</v>
      </c>
    </row>
    <row r="147" spans="1:8" x14ac:dyDescent="0.2">
      <c r="B147" s="33">
        <v>10</v>
      </c>
      <c r="C147" s="33">
        <v>14</v>
      </c>
      <c r="D147" s="33">
        <v>24</v>
      </c>
      <c r="F147" s="33">
        <v>10</v>
      </c>
      <c r="G147" s="33">
        <v>14</v>
      </c>
      <c r="H147" s="33">
        <v>24</v>
      </c>
    </row>
    <row r="148" spans="1:8" x14ac:dyDescent="0.2">
      <c r="A148" s="34" t="s">
        <v>47</v>
      </c>
      <c r="B148" s="33">
        <f>B137*890828</f>
        <v>5079.7548703217772</v>
      </c>
      <c r="C148" s="33">
        <f>C137*890828</f>
        <v>19359.227707063055</v>
      </c>
      <c r="D148" s="33">
        <f>D137*890828</f>
        <v>796737.36531526048</v>
      </c>
      <c r="E148" s="34" t="s">
        <v>46</v>
      </c>
      <c r="F148" s="33">
        <f>AVERAGE(B148:B150)</f>
        <v>8584.5580677431917</v>
      </c>
      <c r="G148" s="33">
        <f>AVERAGE(C148:C150)</f>
        <v>20722.168245577104</v>
      </c>
      <c r="H148" s="33">
        <f>AVERAGE(D148:D150)</f>
        <v>792061.17714250123</v>
      </c>
    </row>
    <row r="149" spans="1:8" x14ac:dyDescent="0.2">
      <c r="A149" s="34" t="s">
        <v>45</v>
      </c>
      <c r="B149" s="33">
        <f>B138*890828</f>
        <v>8518.4437911524674</v>
      </c>
      <c r="C149" s="33">
        <f>C138*890828</f>
        <v>14524.515295058049</v>
      </c>
      <c r="D149" s="33">
        <f>D138*890828</f>
        <v>478552.02385987627</v>
      </c>
      <c r="E149" s="34" t="s">
        <v>38</v>
      </c>
      <c r="F149" s="33">
        <f>AVERAGE(B151:B153)</f>
        <v>8584.5580677431917</v>
      </c>
      <c r="G149" s="33">
        <f>AVERAGE(C151:C153)</f>
        <v>26885.267137862789</v>
      </c>
      <c r="H149" s="33">
        <f>AVERAGE(D151:D153)</f>
        <v>61572.035410880802</v>
      </c>
    </row>
    <row r="150" spans="1:8" x14ac:dyDescent="0.2">
      <c r="A150" s="34" t="s">
        <v>44</v>
      </c>
      <c r="B150" s="33">
        <f>B139*890828</f>
        <v>12155.475541755328</v>
      </c>
      <c r="C150" s="33">
        <f>C139*890828</f>
        <v>28282.761734610209</v>
      </c>
      <c r="D150" s="33">
        <f>D139*890828</f>
        <v>1100894.142252367</v>
      </c>
      <c r="E150" s="34" t="s">
        <v>43</v>
      </c>
    </row>
    <row r="151" spans="1:8" x14ac:dyDescent="0.2">
      <c r="A151" s="34" t="s">
        <v>42</v>
      </c>
      <c r="B151" s="33">
        <f>B140*890828</f>
        <v>5079.7548703217772</v>
      </c>
      <c r="C151" s="33">
        <f>C140*890828</f>
        <v>12644.789302104591</v>
      </c>
      <c r="D151" s="33">
        <f>D140*890828</f>
        <v>70100.525853382584</v>
      </c>
      <c r="F151" s="33">
        <v>10</v>
      </c>
      <c r="G151" s="33">
        <v>14</v>
      </c>
      <c r="H151" s="33">
        <v>24</v>
      </c>
    </row>
    <row r="152" spans="1:8" x14ac:dyDescent="0.2">
      <c r="A152" s="34" t="s">
        <v>41</v>
      </c>
      <c r="B152" s="33">
        <f>B141*890828</f>
        <v>8518.4437911524674</v>
      </c>
      <c r="C152" s="33">
        <f>C141*890828</f>
        <v>19954.069542378758</v>
      </c>
      <c r="D152" s="33">
        <f>D141*890828</f>
        <v>50381.40742592475</v>
      </c>
      <c r="E152" s="34" t="s">
        <v>40</v>
      </c>
      <c r="F152" s="33">
        <f>STDEV(B148:B150)</f>
        <v>3538.3236254213434</v>
      </c>
      <c r="G152" s="33">
        <f>STDEV(C148:C150)</f>
        <v>6979.6519581212742</v>
      </c>
      <c r="H152" s="33">
        <f>STDEV(D148:D150)</f>
        <v>311197.41022891516</v>
      </c>
    </row>
    <row r="153" spans="1:8" x14ac:dyDescent="0.2">
      <c r="A153" s="34" t="s">
        <v>39</v>
      </c>
      <c r="B153" s="33">
        <f>B142*890828</f>
        <v>12155.475541755328</v>
      </c>
      <c r="C153" s="33">
        <f>C142*890828</f>
        <v>48056.942569105013</v>
      </c>
      <c r="D153" s="33">
        <f>D142*890828</f>
        <v>64234.172953335081</v>
      </c>
      <c r="E153" s="34" t="s">
        <v>38</v>
      </c>
      <c r="F153" s="33">
        <f>STDEV(B151:B153)</f>
        <v>3538.3236254213434</v>
      </c>
      <c r="G153" s="33">
        <f>STDEV(C151:C153)</f>
        <v>18695.889249568056</v>
      </c>
      <c r="H153" s="33">
        <f>STDEV(D151:D153)</f>
        <v>10125.519251388354</v>
      </c>
    </row>
    <row r="154" spans="1:8" x14ac:dyDescent="0.2">
      <c r="E154" s="34" t="s">
        <v>37</v>
      </c>
      <c r="F154" s="33">
        <v>10</v>
      </c>
      <c r="G154" s="33">
        <v>14</v>
      </c>
      <c r="H154" s="33">
        <v>24</v>
      </c>
    </row>
    <row r="155" spans="1:8" x14ac:dyDescent="0.2">
      <c r="E155" s="34"/>
      <c r="F155" s="33">
        <f>_xlfn.T.TEST(B148:B150,B151:B153,2,2)</f>
        <v>1</v>
      </c>
      <c r="G155" s="33">
        <f>_xlfn.T.TEST(C148:C150,C151:C153,2,2)</f>
        <v>0.62106360451681386</v>
      </c>
      <c r="H155" s="33">
        <f>_xlfn.T.TEST(D148:D150,D151:D153,2,2)</f>
        <v>1.5303563521438964E-2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DacA_IFU</vt:lpstr>
      <vt:lpstr>DacAD164N_IFU</vt:lpstr>
      <vt:lpstr>RT-qPCR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</dc:creator>
  <cp:keywords/>
  <dc:description/>
  <cp:lastModifiedBy>Ouellette, Scot</cp:lastModifiedBy>
  <cp:revision/>
  <dcterms:created xsi:type="dcterms:W3CDTF">2018-02-14T21:42:30Z</dcterms:created>
  <dcterms:modified xsi:type="dcterms:W3CDTF">2025-08-22T13:30:53Z</dcterms:modified>
  <cp:category/>
  <cp:contentStatus/>
</cp:coreProperties>
</file>