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ydre\Downloads\"/>
    </mc:Choice>
  </mc:AlternateContent>
  <xr:revisionPtr revIDLastSave="0" documentId="13_ncr:1_{2BF3A4ED-5652-4ABF-A263-AEE1D7CD723D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dacAop" sheetId="2" r:id="rId1"/>
    <sheet name="dacAKD" sheetId="3" r:id="rId2"/>
    <sheet name="dacAopMut" sheetId="1" r:id="rId3"/>
  </sheets>
  <externalReferences>
    <externalReference r:id="rId4"/>
    <externalReference r:id="rId5"/>
    <externalReference r:id="rId6"/>
    <externalReference r:id="rId7"/>
  </externalReferenc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3" i="3" l="1"/>
  <c r="M143" i="3"/>
  <c r="L144" i="3"/>
  <c r="J143" i="3"/>
  <c r="K143" i="3"/>
  <c r="J144" i="3"/>
  <c r="H143" i="3"/>
  <c r="I143" i="3"/>
  <c r="H144" i="3"/>
  <c r="F143" i="3"/>
  <c r="G143" i="3"/>
  <c r="F144" i="3"/>
  <c r="L123" i="3"/>
  <c r="M123" i="3"/>
  <c r="L124" i="3"/>
  <c r="J123" i="3"/>
  <c r="K123" i="3"/>
  <c r="J124" i="3"/>
  <c r="H123" i="3"/>
  <c r="I123" i="3"/>
  <c r="H124" i="3"/>
  <c r="F123" i="3"/>
  <c r="G123" i="3"/>
  <c r="F124" i="3"/>
  <c r="L103" i="3"/>
  <c r="M103" i="3"/>
  <c r="L104" i="3"/>
  <c r="J103" i="3"/>
  <c r="K103" i="3"/>
  <c r="J104" i="3"/>
  <c r="H103" i="3"/>
  <c r="I103" i="3"/>
  <c r="H104" i="3"/>
  <c r="F103" i="3"/>
  <c r="G103" i="3"/>
  <c r="F104" i="3"/>
  <c r="L83" i="3"/>
  <c r="M83" i="3"/>
  <c r="L84" i="3"/>
  <c r="J83" i="3"/>
  <c r="K83" i="3"/>
  <c r="J84" i="3"/>
  <c r="H83" i="3"/>
  <c r="I83" i="3"/>
  <c r="H84" i="3"/>
  <c r="F83" i="3"/>
  <c r="G83" i="3"/>
  <c r="F84" i="3"/>
  <c r="D83" i="3"/>
  <c r="E83" i="3"/>
  <c r="D84" i="3"/>
  <c r="B83" i="3"/>
  <c r="C83" i="3"/>
  <c r="B84" i="3"/>
  <c r="L62" i="3"/>
  <c r="M62" i="3"/>
  <c r="L63" i="3"/>
  <c r="J62" i="3"/>
  <c r="K62" i="3"/>
  <c r="J63" i="3"/>
  <c r="H62" i="3"/>
  <c r="I62" i="3"/>
  <c r="H63" i="3"/>
  <c r="F62" i="3"/>
  <c r="G62" i="3"/>
  <c r="F63" i="3"/>
  <c r="D62" i="3"/>
  <c r="E62" i="3"/>
  <c r="D63" i="3"/>
  <c r="B62" i="3"/>
  <c r="C62" i="3"/>
  <c r="B63" i="3"/>
  <c r="U43" i="3"/>
  <c r="T43" i="3"/>
  <c r="S43" i="3"/>
  <c r="R43" i="3"/>
  <c r="Q43" i="3"/>
  <c r="P43" i="3"/>
  <c r="U42" i="3"/>
  <c r="T42" i="3"/>
  <c r="S42" i="3"/>
  <c r="R42" i="3"/>
  <c r="Q42" i="3"/>
  <c r="P42" i="3"/>
  <c r="L41" i="3"/>
  <c r="M41" i="3"/>
  <c r="L42" i="3"/>
  <c r="J41" i="3"/>
  <c r="K41" i="3"/>
  <c r="J42" i="3"/>
  <c r="H41" i="3"/>
  <c r="I41" i="3"/>
  <c r="H42" i="3"/>
  <c r="F41" i="3"/>
  <c r="G41" i="3"/>
  <c r="F42" i="3"/>
  <c r="D41" i="3"/>
  <c r="E41" i="3"/>
  <c r="D42" i="3"/>
  <c r="B41" i="3"/>
  <c r="C41" i="3"/>
  <c r="B42" i="3"/>
  <c r="U41" i="3"/>
  <c r="T41" i="3"/>
  <c r="S41" i="3"/>
  <c r="R41" i="3"/>
  <c r="Q41" i="3"/>
  <c r="P41" i="3"/>
  <c r="U39" i="3"/>
  <c r="T39" i="3"/>
  <c r="S39" i="3"/>
  <c r="R39" i="3"/>
  <c r="Q39" i="3"/>
  <c r="P39" i="3"/>
  <c r="U38" i="3"/>
  <c r="T38" i="3"/>
  <c r="S38" i="3"/>
  <c r="R38" i="3"/>
  <c r="Q38" i="3"/>
  <c r="P38" i="3"/>
  <c r="L19" i="3"/>
  <c r="M19" i="3"/>
  <c r="L20" i="3"/>
  <c r="J19" i="3"/>
  <c r="K19" i="3"/>
  <c r="J20" i="3"/>
  <c r="H19" i="3"/>
  <c r="I19" i="3"/>
  <c r="H20" i="3"/>
  <c r="F19" i="3"/>
  <c r="G19" i="3"/>
  <c r="F20" i="3"/>
  <c r="D19" i="3"/>
  <c r="E19" i="3"/>
  <c r="D20" i="3"/>
  <c r="B19" i="3"/>
  <c r="C19" i="3"/>
  <c r="B20" i="3"/>
  <c r="L123" i="2"/>
  <c r="M123" i="2"/>
  <c r="L124" i="2"/>
  <c r="J123" i="2"/>
  <c r="K123" i="2"/>
  <c r="J124" i="2"/>
  <c r="H123" i="2"/>
  <c r="I123" i="2"/>
  <c r="H124" i="2"/>
  <c r="F123" i="2"/>
  <c r="G123" i="2"/>
  <c r="F124" i="2"/>
  <c r="L103" i="2"/>
  <c r="M103" i="2"/>
  <c r="L104" i="2"/>
  <c r="J103" i="2"/>
  <c r="K103" i="2"/>
  <c r="J104" i="2"/>
  <c r="H103" i="2"/>
  <c r="I103" i="2"/>
  <c r="H104" i="2"/>
  <c r="F103" i="2"/>
  <c r="G103" i="2"/>
  <c r="F104" i="2"/>
  <c r="L83" i="2"/>
  <c r="M83" i="2"/>
  <c r="L84" i="2"/>
  <c r="J83" i="2"/>
  <c r="K83" i="2"/>
  <c r="J84" i="2"/>
  <c r="H83" i="2"/>
  <c r="I83" i="2"/>
  <c r="H84" i="2"/>
  <c r="F83" i="2"/>
  <c r="G83" i="2"/>
  <c r="F84" i="2"/>
  <c r="D83" i="2"/>
  <c r="E83" i="2"/>
  <c r="D84" i="2"/>
  <c r="B83" i="2"/>
  <c r="C83" i="2"/>
  <c r="B84" i="2"/>
  <c r="L62" i="2"/>
  <c r="M62" i="2"/>
  <c r="L63" i="2"/>
  <c r="J62" i="2"/>
  <c r="K62" i="2"/>
  <c r="J63" i="2"/>
  <c r="H62" i="2"/>
  <c r="I62" i="2"/>
  <c r="H63" i="2"/>
  <c r="F62" i="2"/>
  <c r="G62" i="2"/>
  <c r="F63" i="2"/>
  <c r="D62" i="2"/>
  <c r="E62" i="2"/>
  <c r="D63" i="2"/>
  <c r="B62" i="2"/>
  <c r="C62" i="2"/>
  <c r="B63" i="2"/>
  <c r="U43" i="2"/>
  <c r="T43" i="2"/>
  <c r="S43" i="2"/>
  <c r="R43" i="2"/>
  <c r="Q43" i="2"/>
  <c r="P43" i="2"/>
  <c r="U42" i="2"/>
  <c r="T42" i="2"/>
  <c r="S42" i="2"/>
  <c r="R42" i="2"/>
  <c r="Q42" i="2"/>
  <c r="P42" i="2"/>
  <c r="L41" i="2"/>
  <c r="M41" i="2"/>
  <c r="L42" i="2"/>
  <c r="J41" i="2"/>
  <c r="K41" i="2"/>
  <c r="J42" i="2"/>
  <c r="H41" i="2"/>
  <c r="I41" i="2"/>
  <c r="H42" i="2"/>
  <c r="F41" i="2"/>
  <c r="G41" i="2"/>
  <c r="F42" i="2"/>
  <c r="D41" i="2"/>
  <c r="E41" i="2"/>
  <c r="D42" i="2"/>
  <c r="B41" i="2"/>
  <c r="C41" i="2"/>
  <c r="B42" i="2"/>
  <c r="U41" i="2"/>
  <c r="T41" i="2"/>
  <c r="S41" i="2"/>
  <c r="R41" i="2"/>
  <c r="Q41" i="2"/>
  <c r="P41" i="2"/>
  <c r="U39" i="2"/>
  <c r="T39" i="2"/>
  <c r="S39" i="2"/>
  <c r="R39" i="2"/>
  <c r="Q39" i="2"/>
  <c r="P39" i="2"/>
  <c r="U38" i="2"/>
  <c r="T38" i="2"/>
  <c r="S38" i="2"/>
  <c r="R38" i="2"/>
  <c r="Q38" i="2"/>
  <c r="P38" i="2"/>
  <c r="L19" i="2"/>
  <c r="M19" i="2"/>
  <c r="L20" i="2"/>
  <c r="J19" i="2"/>
  <c r="K19" i="2"/>
  <c r="J20" i="2"/>
  <c r="H19" i="2"/>
  <c r="I19" i="2"/>
  <c r="H20" i="2"/>
  <c r="F19" i="2"/>
  <c r="G19" i="2"/>
  <c r="F20" i="2"/>
  <c r="D19" i="2"/>
  <c r="E19" i="2"/>
  <c r="D20" i="2"/>
  <c r="B19" i="2"/>
  <c r="C19" i="2"/>
  <c r="B20" i="2"/>
  <c r="M143" i="1"/>
  <c r="L143" i="1"/>
  <c r="K143" i="1"/>
  <c r="J143" i="1"/>
  <c r="I143" i="1"/>
  <c r="H143" i="1"/>
  <c r="G143" i="1"/>
  <c r="F143" i="1"/>
  <c r="M123" i="1"/>
  <c r="L123" i="1"/>
  <c r="K123" i="1"/>
  <c r="J123" i="1"/>
  <c r="I123" i="1"/>
  <c r="H123" i="1"/>
  <c r="G123" i="1"/>
  <c r="F123" i="1"/>
  <c r="L144" i="1"/>
  <c r="L124" i="1"/>
  <c r="H144" i="1"/>
  <c r="H124" i="1"/>
  <c r="J144" i="1"/>
  <c r="J124" i="1"/>
  <c r="F144" i="1"/>
  <c r="F124" i="1"/>
  <c r="U43" i="1"/>
  <c r="U42" i="1"/>
  <c r="U41" i="1"/>
  <c r="T43" i="1"/>
  <c r="T42" i="1"/>
  <c r="T41" i="1"/>
  <c r="U39" i="1"/>
  <c r="U38" i="1"/>
  <c r="T39" i="1"/>
  <c r="T38" i="1"/>
  <c r="L103" i="1"/>
  <c r="M103" i="1"/>
  <c r="J103" i="1"/>
  <c r="K103" i="1"/>
  <c r="H103" i="1"/>
  <c r="I103" i="1"/>
  <c r="F103" i="1"/>
  <c r="G103" i="1"/>
  <c r="S43" i="1"/>
  <c r="R43" i="1"/>
  <c r="Q43" i="1"/>
  <c r="P43" i="1"/>
  <c r="S42" i="1"/>
  <c r="R42" i="1"/>
  <c r="Q42" i="1"/>
  <c r="P42" i="1"/>
  <c r="S41" i="1"/>
  <c r="R41" i="1"/>
  <c r="Q41" i="1"/>
  <c r="P41" i="1"/>
  <c r="S39" i="1"/>
  <c r="R39" i="1"/>
  <c r="Q39" i="1"/>
  <c r="P39" i="1"/>
  <c r="S38" i="1"/>
  <c r="R38" i="1"/>
  <c r="Q38" i="1"/>
  <c r="P38" i="1"/>
  <c r="L83" i="1"/>
  <c r="M83" i="1"/>
  <c r="J83" i="1"/>
  <c r="K83" i="1"/>
  <c r="H83" i="1"/>
  <c r="I83" i="1"/>
  <c r="F83" i="1"/>
  <c r="G83" i="1"/>
  <c r="D83" i="1"/>
  <c r="E83" i="1"/>
  <c r="B83" i="1"/>
  <c r="C83" i="1"/>
  <c r="L62" i="1"/>
  <c r="M62" i="1"/>
  <c r="J62" i="1"/>
  <c r="K62" i="1"/>
  <c r="H62" i="1"/>
  <c r="I62" i="1"/>
  <c r="F62" i="1"/>
  <c r="G62" i="1"/>
  <c r="D62" i="1"/>
  <c r="E62" i="1"/>
  <c r="B62" i="1"/>
  <c r="C62" i="1"/>
  <c r="M41" i="1"/>
  <c r="L41" i="1"/>
  <c r="K41" i="1"/>
  <c r="J41" i="1"/>
  <c r="I41" i="1"/>
  <c r="H41" i="1"/>
  <c r="H42" i="1"/>
  <c r="G41" i="1"/>
  <c r="F41" i="1"/>
  <c r="F42" i="1"/>
  <c r="E41" i="1"/>
  <c r="D41" i="1"/>
  <c r="C41" i="1"/>
  <c r="B41" i="1"/>
  <c r="M19" i="1"/>
  <c r="L19" i="1"/>
  <c r="K19" i="1"/>
  <c r="J19" i="1"/>
  <c r="J20" i="1"/>
  <c r="H19" i="1"/>
  <c r="F19" i="1"/>
  <c r="D19" i="1"/>
  <c r="B19" i="1"/>
  <c r="I19" i="1"/>
  <c r="G19" i="1"/>
  <c r="E19" i="1"/>
  <c r="C19" i="1"/>
  <c r="L104" i="1"/>
  <c r="H104" i="1"/>
  <c r="J104" i="1"/>
  <c r="F104" i="1"/>
  <c r="L20" i="1"/>
  <c r="H20" i="1"/>
  <c r="D20" i="1"/>
  <c r="L84" i="1"/>
  <c r="J84" i="1"/>
  <c r="L63" i="1"/>
  <c r="J63" i="1"/>
  <c r="L42" i="1"/>
  <c r="J42" i="1"/>
  <c r="H84" i="1"/>
  <c r="F84" i="1"/>
  <c r="H63" i="1"/>
  <c r="F63" i="1"/>
  <c r="D84" i="1"/>
  <c r="B84" i="1"/>
  <c r="B63" i="1"/>
  <c r="D42" i="1"/>
  <c r="B42" i="1"/>
  <c r="B20" i="1"/>
  <c r="F20" i="1"/>
  <c r="D63" i="1"/>
</calcChain>
</file>

<file path=xl/sharedStrings.xml><?xml version="1.0" encoding="utf-8"?>
<sst xmlns="http://schemas.openxmlformats.org/spreadsheetml/2006/main" count="714" uniqueCount="62">
  <si>
    <t>pBOMBL-dacAD164N-ybbR_6xH</t>
    <phoneticPr fontId="1" type="noConversion"/>
  </si>
  <si>
    <t>24 hpi (UI)</t>
    <phoneticPr fontId="1" type="noConversion"/>
  </si>
  <si>
    <t>24 hpi (I)</t>
    <phoneticPr fontId="1" type="noConversion"/>
  </si>
  <si>
    <t>#1</t>
    <phoneticPr fontId="1" type="noConversion"/>
  </si>
  <si>
    <t>UI</t>
    <phoneticPr fontId="1" type="noConversion"/>
  </si>
  <si>
    <t>#2</t>
    <phoneticPr fontId="1" type="noConversion"/>
  </si>
  <si>
    <t>I</t>
    <phoneticPr fontId="1" type="noConversion"/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</si>
  <si>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</si>
  <si>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</si>
  <si>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</si>
  <si>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</si>
  <si>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</si>
  <si>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</si>
  <si>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</si>
  <si>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</si>
  <si>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</si>
  <si>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</si>
  <si>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</si>
  <si>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</si>
  <si>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</si>
  <si>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Dilution</t>
    <phoneticPr fontId="1" type="noConversion"/>
  </si>
  <si>
    <t>10^-3</t>
    <phoneticPr fontId="1" type="noConversion"/>
  </si>
  <si>
    <t>10^0</t>
    <phoneticPr fontId="1" type="noConversion"/>
  </si>
  <si>
    <t>average (inclusions/FOV)</t>
    <phoneticPr fontId="1" type="noConversion"/>
  </si>
  <si>
    <t>IFU (/ml/well)</t>
    <phoneticPr fontId="1" type="noConversion"/>
  </si>
  <si>
    <t>1st</t>
    <phoneticPr fontId="1" type="noConversion"/>
  </si>
  <si>
    <t>18 hpi (UI)</t>
    <phoneticPr fontId="1" type="noConversion"/>
  </si>
  <si>
    <t>18 hpi (I)</t>
    <phoneticPr fontId="1" type="noConversion"/>
  </si>
  <si>
    <t>20 hpi (UI)</t>
    <phoneticPr fontId="1" type="noConversion"/>
  </si>
  <si>
    <t>20 hpi (I)</t>
    <phoneticPr fontId="1" type="noConversion"/>
  </si>
  <si>
    <t>22 hpi (UI)</t>
    <phoneticPr fontId="1" type="noConversion"/>
  </si>
  <si>
    <t>22 hpi (I)</t>
    <phoneticPr fontId="1" type="noConversion"/>
  </si>
  <si>
    <t>DacAD164NYbbR6xH One Time Growth Curve</t>
    <phoneticPr fontId="1" type="noConversion"/>
  </si>
  <si>
    <t>18hpi</t>
    <phoneticPr fontId="1" type="noConversion"/>
  </si>
  <si>
    <t>20hpi</t>
    <phoneticPr fontId="1" type="noConversion"/>
  </si>
  <si>
    <t>22hpi</t>
    <phoneticPr fontId="1" type="noConversion"/>
  </si>
  <si>
    <t>24hpi</t>
    <phoneticPr fontId="1" type="noConversion"/>
  </si>
  <si>
    <t>32hpi</t>
    <phoneticPr fontId="1" type="noConversion"/>
  </si>
  <si>
    <t>48hpi</t>
    <phoneticPr fontId="1" type="noConversion"/>
  </si>
  <si>
    <t>UI1</t>
    <phoneticPr fontId="1" type="noConversion"/>
  </si>
  <si>
    <t>UI2</t>
    <phoneticPr fontId="1" type="noConversion"/>
  </si>
  <si>
    <t>UI3</t>
    <phoneticPr fontId="1" type="noConversion"/>
  </si>
  <si>
    <t>I1</t>
    <phoneticPr fontId="1" type="noConversion"/>
  </si>
  <si>
    <t>I2</t>
    <phoneticPr fontId="1" type="noConversion"/>
  </si>
  <si>
    <t>I3</t>
    <phoneticPr fontId="1" type="noConversion"/>
  </si>
  <si>
    <t>Average</t>
    <phoneticPr fontId="1" type="noConversion"/>
  </si>
  <si>
    <t>10^-1</t>
    <phoneticPr fontId="1" type="noConversion"/>
  </si>
  <si>
    <t>10^-0</t>
    <phoneticPr fontId="1" type="noConversion"/>
  </si>
  <si>
    <t>STDEV</t>
    <phoneticPr fontId="1" type="noConversion"/>
  </si>
  <si>
    <t>2nd</t>
    <phoneticPr fontId="1" type="noConversion"/>
  </si>
  <si>
    <t>p-value</t>
    <phoneticPr fontId="1" type="noConversion"/>
  </si>
  <si>
    <t>3rd</t>
    <phoneticPr fontId="1" type="noConversion"/>
  </si>
  <si>
    <t>32 hpi (UI)</t>
    <phoneticPr fontId="1" type="noConversion"/>
  </si>
  <si>
    <t>32 hpi (I)</t>
    <phoneticPr fontId="1" type="noConversion"/>
  </si>
  <si>
    <t>48 hpi (UI)</t>
    <phoneticPr fontId="1" type="noConversion"/>
  </si>
  <si>
    <t>48 hpi (I)</t>
    <phoneticPr fontId="1" type="noConversion"/>
  </si>
  <si>
    <t>10^-5</t>
    <phoneticPr fontId="1" type="noConversion"/>
  </si>
  <si>
    <t>pBOMBL-dacA-ybbR_6xH</t>
    <phoneticPr fontId="1" type="noConversion"/>
  </si>
  <si>
    <t>10^-4</t>
    <phoneticPr fontId="1" type="noConversion"/>
  </si>
  <si>
    <t>10^-2</t>
    <phoneticPr fontId="1" type="noConversion"/>
  </si>
  <si>
    <t>pL12CRia(dacA-IGR)</t>
    <phoneticPr fontId="1" type="noConversion"/>
  </si>
  <si>
    <t>dacA-KD One Time Growth Curve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</si>
</sst>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&quot;월&quot;\ dd&quot;일&quot;"/>
  </numFmts>
  <fonts count="6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1" fontId="2" fillId="0" borderId="27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6" xfId="0" applyFont="1" applyBorder="1">
      <alignment vertical="center"/>
    </xf>
    <xf numFmtId="1" fontId="2" fillId="0" borderId="38" xfId="0" applyNumberFormat="1" applyFont="1" applyBorder="1">
      <alignment vertical="center"/>
    </xf>
    <xf numFmtId="1" fontId="2" fillId="0" borderId="34" xfId="0" applyNumberFormat="1" applyFont="1" applyBorder="1">
      <alignment vertical="center"/>
    </xf>
    <xf numFmtId="1" fontId="2" fillId="0" borderId="30" xfId="0" applyNumberFormat="1" applyFont="1" applyBorder="1">
      <alignment vertical="center"/>
    </xf>
    <xf numFmtId="1" fontId="2" fillId="0" borderId="4" xfId="0" applyNumberFormat="1" applyFont="1" applyBorder="1">
      <alignment vertical="center"/>
    </xf>
    <xf numFmtId="1" fontId="2" fillId="0" borderId="39" xfId="0" applyNumberFormat="1" applyFont="1" applyBorder="1">
      <alignment vertical="center"/>
    </xf>
    <xf numFmtId="1" fontId="2" fillId="0" borderId="7" xfId="0" applyNumberFormat="1" applyFont="1" applyBorder="1">
      <alignment vertical="center"/>
    </xf>
    <xf numFmtId="0" fontId="2" fillId="0" borderId="34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1" fontId="2" fillId="0" borderId="46" xfId="0" applyNumberFormat="1" applyFont="1" applyBorder="1">
      <alignment vertical="center"/>
    </xf>
    <xf numFmtId="0" fontId="2" fillId="0" borderId="47" xfId="0" applyFont="1" applyBorder="1">
      <alignment vertical="center"/>
    </xf>
    <xf numFmtId="1" fontId="2" fillId="0" borderId="47" xfId="0" applyNumberFormat="1" applyFont="1" applyBorder="1">
      <alignment vertical="center"/>
    </xf>
    <xf numFmtId="1" fontId="2" fillId="0" borderId="17" xfId="0" applyNumberFormat="1" applyFont="1" applyBorder="1">
      <alignment vertical="center"/>
    </xf>
    <xf numFmtId="1" fontId="2" fillId="0" borderId="23" xfId="0" applyNumberFormat="1" applyFont="1" applyBorder="1">
      <alignment vertical="center"/>
    </xf>
    <xf numFmtId="0" fontId="2" fillId="0" borderId="48" xfId="0" applyFont="1" applyBorder="1">
      <alignment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" fontId="2" fillId="0" borderId="0" xfId="0" applyNumberFormat="1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\Lab\01_Data\02_DacA\230505%20One%20time%20growth%20cur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nebrmedcntr-my.sharepoint.com/personal/lisa_rucks_unmc_edu/Documents/Rucks-Ouellette%20Lab%20Research%20Folder/Ouellette%20Research%20Folder/Jeonghoon%20Lee/Data/02_DacA/230505%20One%20time%20growth%20cur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dre\Downloads\230505%20One%20time%20growth%20curve_dacAop.xlsx" TargetMode="External"/><Relationship Id="rId1" Type="http://schemas.openxmlformats.org/officeDocument/2006/relationships/externalLinkPath" Target="230505%20One%20time%20growth%20curve_dacAop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dre\Downloads\231207%20One%20time%20growth%20curve_dacAKD.xlsx" TargetMode="External"/><Relationship Id="rId1" Type="http://schemas.openxmlformats.org/officeDocument/2006/relationships/externalLinkPath" Target="231207%20One%20time%20growth%20curve_dacAK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"/>
      <sheetName val="Operon"/>
      <sheetName val="KD"/>
      <sheetName val="Sheet1"/>
    </sheetNames>
    <sheetDataSet>
      <sheetData sheetId="0"/>
      <sheetData sheetId="1">
        <row r="2">
          <cell r="R2">
            <v>18</v>
          </cell>
          <cell r="S2">
            <v>20</v>
          </cell>
          <cell r="T2">
            <v>22</v>
          </cell>
          <cell r="U2">
            <v>24</v>
          </cell>
          <cell r="V2">
            <v>32</v>
          </cell>
          <cell r="W2">
            <v>48</v>
          </cell>
        </row>
        <row r="3">
          <cell r="O3" t="str">
            <v>UI</v>
          </cell>
          <cell r="R3">
            <v>6603.9111111111115</v>
          </cell>
          <cell r="S3">
            <v>360311.11111111118</v>
          </cell>
          <cell r="T3">
            <v>2664151.1111111115</v>
          </cell>
          <cell r="U3">
            <v>23963377.77777778</v>
          </cell>
          <cell r="V3">
            <v>204463111.11111113</v>
          </cell>
          <cell r="W3">
            <v>985746666.66666663</v>
          </cell>
        </row>
        <row r="4">
          <cell r="O4" t="str">
            <v>I</v>
          </cell>
          <cell r="R4">
            <v>223285.33333333334</v>
          </cell>
          <cell r="S4">
            <v>808817.77777777764</v>
          </cell>
          <cell r="T4">
            <v>3308408.8888888895</v>
          </cell>
          <cell r="U4">
            <v>13810133.333333334</v>
          </cell>
          <cell r="V4">
            <v>32320444.444444444</v>
          </cell>
          <cell r="W4">
            <v>44635555.55555556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o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"/>
      <sheetName val="Operon"/>
      <sheetName val="KD"/>
      <sheetName val="Sheet1"/>
    </sheetNames>
    <sheetDataSet>
      <sheetData sheetId="0"/>
      <sheetData sheetId="1">
        <row r="2">
          <cell r="R2">
            <v>18</v>
          </cell>
          <cell r="S2">
            <v>20</v>
          </cell>
          <cell r="T2">
            <v>22</v>
          </cell>
          <cell r="U2">
            <v>24</v>
          </cell>
          <cell r="V2">
            <v>32</v>
          </cell>
          <cell r="W2">
            <v>48</v>
          </cell>
        </row>
        <row r="3">
          <cell r="O3" t="str">
            <v>UI</v>
          </cell>
          <cell r="R3">
            <v>6603.9111111111115</v>
          </cell>
          <cell r="S3">
            <v>360311.11111111118</v>
          </cell>
          <cell r="T3">
            <v>2664151.1111111115</v>
          </cell>
          <cell r="U3">
            <v>23963377.77777778</v>
          </cell>
          <cell r="V3">
            <v>204463111.11111113</v>
          </cell>
          <cell r="W3">
            <v>985746666.66666663</v>
          </cell>
        </row>
        <row r="4">
          <cell r="O4" t="str">
            <v>I</v>
          </cell>
          <cell r="R4">
            <v>223285.33333333334</v>
          </cell>
          <cell r="S4">
            <v>808817.77777777764</v>
          </cell>
          <cell r="T4">
            <v>3308408.8888888895</v>
          </cell>
          <cell r="U4">
            <v>13810133.333333334</v>
          </cell>
          <cell r="V4">
            <v>32320444.444444444</v>
          </cell>
          <cell r="W4">
            <v>44635555.55555556</v>
          </cell>
        </row>
        <row r="41">
          <cell r="P41">
            <v>149.03334948681533</v>
          </cell>
          <cell r="Q41">
            <v>6716.8422916107065</v>
          </cell>
          <cell r="R41">
            <v>988721.08075327578</v>
          </cell>
          <cell r="S41">
            <v>3097824.0659700963</v>
          </cell>
          <cell r="T41">
            <v>62228952.709002391</v>
          </cell>
          <cell r="U41">
            <v>314739625.76778352</v>
          </cell>
        </row>
        <row r="42">
          <cell r="P42">
            <v>73097.354188324374</v>
          </cell>
          <cell r="Q42">
            <v>203978.76374578653</v>
          </cell>
          <cell r="R42">
            <v>525633.14445356524</v>
          </cell>
          <cell r="S42">
            <v>3516178.4811228118</v>
          </cell>
          <cell r="T42">
            <v>18754188.689739972</v>
          </cell>
          <cell r="U42">
            <v>10703263.995069331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ron"/>
    </sheetNames>
    <sheetDataSet>
      <sheetData sheetId="0">
        <row r="37">
          <cell r="P37">
            <v>18</v>
          </cell>
          <cell r="Q37">
            <v>20</v>
          </cell>
          <cell r="R37">
            <v>22</v>
          </cell>
          <cell r="S37">
            <v>24</v>
          </cell>
          <cell r="T37">
            <v>32</v>
          </cell>
          <cell r="U37">
            <v>48</v>
          </cell>
        </row>
        <row r="38">
          <cell r="O38" t="str">
            <v>UI</v>
          </cell>
          <cell r="P38">
            <v>1269.1555555555553</v>
          </cell>
          <cell r="Q38">
            <v>8991.6444444444442</v>
          </cell>
          <cell r="R38">
            <v>126700.44444444444</v>
          </cell>
          <cell r="S38">
            <v>488302.22222222219</v>
          </cell>
          <cell r="T38">
            <v>25490666.666666668</v>
          </cell>
          <cell r="U38">
            <v>77224888.888888896</v>
          </cell>
        </row>
        <row r="39">
          <cell r="O39" t="str">
            <v>I</v>
          </cell>
          <cell r="P39" t="e">
            <v>#DIV/0!</v>
          </cell>
          <cell r="Q39" t="e">
            <v>#DIV/0!</v>
          </cell>
          <cell r="R39">
            <v>2904</v>
          </cell>
          <cell r="S39">
            <v>3484.7999999999997</v>
          </cell>
          <cell r="T39">
            <v>27200.799999999999</v>
          </cell>
          <cell r="U39">
            <v>43560</v>
          </cell>
        </row>
        <row r="41">
          <cell r="P41">
            <v>18.629168685851916</v>
          </cell>
          <cell r="Q41">
            <v>1000.4401283287125</v>
          </cell>
          <cell r="R41">
            <v>18073.174194963089</v>
          </cell>
          <cell r="S41">
            <v>69229.359646302153</v>
          </cell>
        </row>
        <row r="42">
          <cell r="P42" t="e">
            <v>#DIV/0!</v>
          </cell>
          <cell r="Q42" t="e">
            <v>#DIV/0!</v>
          </cell>
          <cell r="R42">
            <v>436.49537607325783</v>
          </cell>
          <cell r="S42">
            <v>403.01053749664322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D1A5-1528-407C-9436-560E3071B097}">
  <dimension ref="A1:W124"/>
  <sheetViews>
    <sheetView topLeftCell="A21" workbookViewId="0">
      <selection activeCell="O15" sqref="O15"/>
    </sheetView>
  </sheetViews>
  <sheetFormatPr defaultColWidth="8.6328125" defaultRowHeight="14.5"/>
  <cols>
    <col min="1" max="1" width="13.36328125" style="1" bestFit="1" customWidth="1"/>
    <col min="2" max="3" width="8.453125" style="1" bestFit="1" customWidth="1"/>
    <col min="4" max="5" width="7.36328125" style="1" bestFit="1" customWidth="1"/>
    <col min="6" max="7" width="8.453125" style="1" bestFit="1" customWidth="1"/>
    <col min="8" max="9" width="7.36328125" style="1" bestFit="1" customWidth="1"/>
    <col min="10" max="11" width="8.453125" style="1" bestFit="1" customWidth="1"/>
    <col min="12" max="13" width="7.36328125" style="1" bestFit="1" customWidth="1"/>
    <col min="14" max="14" width="8.6328125" style="1"/>
    <col min="15" max="15" width="9.81640625" style="1" bestFit="1" customWidth="1"/>
    <col min="16" max="16" width="9.90625" style="1" bestFit="1" customWidth="1"/>
    <col min="17" max="18" width="11.453125" style="1" bestFit="1" customWidth="1"/>
    <col min="19" max="19" width="11.90625" style="1" bestFit="1" customWidth="1"/>
    <col min="20" max="20" width="12.90625" style="1" bestFit="1" customWidth="1"/>
    <col min="21" max="21" width="13.81640625" style="1" bestFit="1" customWidth="1"/>
    <col min="22" max="16384" width="8.6328125" style="1"/>
  </cols>
  <sheetData>
    <row r="1" spans="1:23" ht="17.5" customHeight="1" thickBot="1">
      <c r="A1" s="73" t="s">
        <v>57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</row>
    <row r="2" spans="1:23" ht="15" thickBot="1">
      <c r="A2" s="10"/>
      <c r="B2" s="14" t="s">
        <v>1</v>
      </c>
      <c r="C2" s="13" t="s">
        <v>1</v>
      </c>
      <c r="D2" s="14" t="s">
        <v>2</v>
      </c>
      <c r="E2" s="13" t="s">
        <v>2</v>
      </c>
      <c r="F2" s="14" t="s">
        <v>52</v>
      </c>
      <c r="G2" s="24" t="s">
        <v>52</v>
      </c>
      <c r="H2" s="14" t="s">
        <v>53</v>
      </c>
      <c r="I2" s="24" t="s">
        <v>53</v>
      </c>
      <c r="J2" s="14" t="s">
        <v>54</v>
      </c>
      <c r="K2" s="24" t="s">
        <v>54</v>
      </c>
      <c r="L2" s="14" t="s">
        <v>55</v>
      </c>
      <c r="M2" s="24" t="s">
        <v>55</v>
      </c>
      <c r="P2" s="1">
        <v>10</v>
      </c>
      <c r="Q2" s="1">
        <v>16</v>
      </c>
      <c r="R2" s="1">
        <v>18</v>
      </c>
      <c r="S2" s="1">
        <v>20</v>
      </c>
      <c r="T2" s="1">
        <v>22</v>
      </c>
      <c r="U2" s="1">
        <v>24</v>
      </c>
      <c r="V2" s="1">
        <v>32</v>
      </c>
      <c r="W2" s="1">
        <v>48</v>
      </c>
    </row>
    <row r="3" spans="1:23" ht="15" thickTop="1">
      <c r="A3" s="2" t="s">
        <v>3</v>
      </c>
      <c r="B3" s="15">
        <v>4</v>
      </c>
      <c r="C3" s="21">
        <v>8</v>
      </c>
      <c r="D3" s="15">
        <v>4</v>
      </c>
      <c r="E3" s="21">
        <v>7</v>
      </c>
      <c r="F3" s="15">
        <v>8</v>
      </c>
      <c r="G3" s="21">
        <v>21</v>
      </c>
      <c r="H3" s="27">
        <v>11</v>
      </c>
      <c r="I3" s="4">
        <v>17</v>
      </c>
      <c r="J3" s="27">
        <v>7</v>
      </c>
      <c r="K3" s="4">
        <v>8</v>
      </c>
      <c r="L3" s="27">
        <v>3</v>
      </c>
      <c r="M3" s="4">
        <v>5</v>
      </c>
      <c r="O3" s="1" t="s">
        <v>4</v>
      </c>
      <c r="P3" s="1">
        <v>0</v>
      </c>
      <c r="Q3" s="1">
        <v>0</v>
      </c>
      <c r="R3" s="1">
        <v>6603.9111111111115</v>
      </c>
      <c r="S3" s="1">
        <v>360311.11111111118</v>
      </c>
      <c r="T3" s="1">
        <v>2664151.1111111115</v>
      </c>
      <c r="U3" s="1">
        <v>23963377.77777778</v>
      </c>
      <c r="V3" s="1">
        <v>204463111.11111113</v>
      </c>
      <c r="W3" s="1">
        <v>985746666.66666663</v>
      </c>
    </row>
    <row r="4" spans="1:23">
      <c r="A4" s="3" t="s">
        <v>5</v>
      </c>
      <c r="B4" s="16">
        <v>3</v>
      </c>
      <c r="C4" s="22">
        <v>5</v>
      </c>
      <c r="D4" s="16">
        <v>5</v>
      </c>
      <c r="E4" s="22">
        <v>3</v>
      </c>
      <c r="F4" s="16">
        <v>7</v>
      </c>
      <c r="G4" s="22">
        <v>22</v>
      </c>
      <c r="H4" s="28">
        <v>10</v>
      </c>
      <c r="I4" s="5">
        <v>14</v>
      </c>
      <c r="J4" s="28">
        <v>6</v>
      </c>
      <c r="K4" s="5">
        <v>8</v>
      </c>
      <c r="L4" s="28">
        <v>2</v>
      </c>
      <c r="M4" s="5">
        <v>5</v>
      </c>
      <c r="O4" s="1" t="s">
        <v>6</v>
      </c>
      <c r="P4" s="1">
        <v>0</v>
      </c>
      <c r="Q4" s="1">
        <v>0</v>
      </c>
      <c r="R4" s="1">
        <v>223285.33333333334</v>
      </c>
      <c r="S4" s="1">
        <v>808817.77777777764</v>
      </c>
      <c r="T4" s="1">
        <v>3308408.8888888895</v>
      </c>
      <c r="U4" s="1">
        <v>13810133.333333334</v>
      </c>
      <c r="V4" s="1">
        <v>32320444.444444444</v>
      </c>
      <c r="W4" s="1">
        <v>44635555.55555556</v>
      </c>
    </row>
    <row r="5" spans="1:23">
      <c r="A5" s="3" t="s">
        <v>7</v>
      </c>
      <c r="B5" s="16">
        <v>2</v>
      </c>
      <c r="C5" s="22">
        <v>4</v>
      </c>
      <c r="D5" s="16">
        <v>8</v>
      </c>
      <c r="E5" s="22">
        <v>3</v>
      </c>
      <c r="F5" s="16">
        <v>9</v>
      </c>
      <c r="G5" s="22">
        <v>9</v>
      </c>
      <c r="H5" s="28">
        <v>8</v>
      </c>
      <c r="I5" s="5">
        <v>14</v>
      </c>
      <c r="J5" s="28">
        <v>6</v>
      </c>
      <c r="K5" s="5">
        <v>6</v>
      </c>
      <c r="L5" s="28">
        <v>5</v>
      </c>
      <c r="M5" s="5">
        <v>4</v>
      </c>
    </row>
    <row r="6" spans="1:23">
      <c r="A6" s="3" t="s">
        <v>8</v>
      </c>
      <c r="B6" s="16">
        <v>5</v>
      </c>
      <c r="C6" s="22">
        <v>8</v>
      </c>
      <c r="D6" s="16">
        <v>4</v>
      </c>
      <c r="E6" s="22">
        <v>8</v>
      </c>
      <c r="F6" s="16">
        <v>14</v>
      </c>
      <c r="G6" s="22">
        <v>11</v>
      </c>
      <c r="H6" s="28">
        <v>13</v>
      </c>
      <c r="I6" s="5">
        <v>13</v>
      </c>
      <c r="J6" s="28">
        <v>8</v>
      </c>
      <c r="K6" s="5">
        <v>7</v>
      </c>
      <c r="L6" s="28">
        <v>2</v>
      </c>
      <c r="M6" s="5">
        <v>3</v>
      </c>
    </row>
    <row r="7" spans="1:23">
      <c r="A7" s="3" t="s">
        <v>9</v>
      </c>
      <c r="B7" s="16">
        <v>11</v>
      </c>
      <c r="C7" s="22">
        <v>4</v>
      </c>
      <c r="D7" s="16">
        <v>6</v>
      </c>
      <c r="E7" s="22">
        <v>4</v>
      </c>
      <c r="F7" s="16">
        <v>5</v>
      </c>
      <c r="G7" s="22">
        <v>14</v>
      </c>
      <c r="H7" s="28">
        <v>11</v>
      </c>
      <c r="I7" s="5">
        <v>16</v>
      </c>
      <c r="J7" s="28">
        <v>11</v>
      </c>
      <c r="K7" s="5">
        <v>7</v>
      </c>
      <c r="L7" s="28">
        <v>3</v>
      </c>
      <c r="M7" s="5">
        <v>4</v>
      </c>
    </row>
    <row r="8" spans="1:23">
      <c r="A8" s="3" t="s">
        <v>10</v>
      </c>
      <c r="B8" s="16">
        <v>7</v>
      </c>
      <c r="C8" s="22">
        <v>4</v>
      </c>
      <c r="D8" s="16">
        <v>6</v>
      </c>
      <c r="E8" s="22">
        <v>4</v>
      </c>
      <c r="F8" s="16">
        <v>10</v>
      </c>
      <c r="G8" s="22">
        <v>9</v>
      </c>
      <c r="H8" s="28">
        <v>9</v>
      </c>
      <c r="I8" s="5">
        <v>9</v>
      </c>
      <c r="J8" s="28">
        <v>11</v>
      </c>
      <c r="K8" s="5">
        <v>9</v>
      </c>
      <c r="L8" s="28">
        <v>2</v>
      </c>
      <c r="M8" s="5">
        <v>2</v>
      </c>
    </row>
    <row r="9" spans="1:23">
      <c r="A9" s="3" t="s">
        <v>11</v>
      </c>
      <c r="B9" s="16">
        <v>11</v>
      </c>
      <c r="C9" s="22">
        <v>5</v>
      </c>
      <c r="D9" s="16">
        <v>2</v>
      </c>
      <c r="E9" s="22">
        <v>3</v>
      </c>
      <c r="F9" s="16">
        <v>10</v>
      </c>
      <c r="G9" s="22">
        <v>15</v>
      </c>
      <c r="H9" s="28">
        <v>5</v>
      </c>
      <c r="I9" s="5">
        <v>19</v>
      </c>
      <c r="J9" s="28">
        <v>9</v>
      </c>
      <c r="K9" s="5">
        <v>6</v>
      </c>
      <c r="L9" s="28">
        <v>3</v>
      </c>
      <c r="M9" s="5">
        <v>4</v>
      </c>
    </row>
    <row r="10" spans="1:23">
      <c r="A10" s="3" t="s">
        <v>12</v>
      </c>
      <c r="B10" s="16">
        <v>9</v>
      </c>
      <c r="C10" s="22">
        <v>2</v>
      </c>
      <c r="D10" s="16">
        <v>3</v>
      </c>
      <c r="E10" s="22">
        <v>5</v>
      </c>
      <c r="F10" s="16">
        <v>17</v>
      </c>
      <c r="G10" s="22">
        <v>13</v>
      </c>
      <c r="H10" s="28">
        <v>12</v>
      </c>
      <c r="I10" s="5">
        <v>17</v>
      </c>
      <c r="J10" s="28">
        <v>7</v>
      </c>
      <c r="K10" s="5">
        <v>8</v>
      </c>
      <c r="L10" s="28">
        <v>4</v>
      </c>
      <c r="M10" s="5">
        <v>4</v>
      </c>
    </row>
    <row r="11" spans="1:23">
      <c r="A11" s="3" t="s">
        <v>13</v>
      </c>
      <c r="B11" s="16">
        <v>9</v>
      </c>
      <c r="C11" s="22">
        <v>7</v>
      </c>
      <c r="D11" s="16">
        <v>4</v>
      </c>
      <c r="E11" s="22">
        <v>4</v>
      </c>
      <c r="F11" s="16">
        <v>17</v>
      </c>
      <c r="G11" s="22">
        <v>15</v>
      </c>
      <c r="H11" s="28">
        <v>19</v>
      </c>
      <c r="I11" s="5">
        <v>19</v>
      </c>
      <c r="J11" s="28">
        <v>7</v>
      </c>
      <c r="K11" s="5">
        <v>6</v>
      </c>
      <c r="L11" s="28">
        <v>3</v>
      </c>
      <c r="M11" s="5">
        <v>2</v>
      </c>
    </row>
    <row r="12" spans="1:23">
      <c r="A12" s="3" t="s">
        <v>14</v>
      </c>
      <c r="B12" s="16">
        <v>4</v>
      </c>
      <c r="C12" s="22">
        <v>5</v>
      </c>
      <c r="D12" s="16">
        <v>5</v>
      </c>
      <c r="E12" s="22">
        <v>2</v>
      </c>
      <c r="F12" s="16">
        <v>11</v>
      </c>
      <c r="G12" s="22">
        <v>11</v>
      </c>
      <c r="H12" s="28">
        <v>14</v>
      </c>
      <c r="I12" s="5">
        <v>10</v>
      </c>
      <c r="J12" s="28">
        <v>6</v>
      </c>
      <c r="K12" s="5">
        <v>7</v>
      </c>
      <c r="L12" s="28">
        <v>3</v>
      </c>
      <c r="M12" s="5">
        <v>4</v>
      </c>
    </row>
    <row r="13" spans="1:23">
      <c r="A13" s="3" t="s">
        <v>15</v>
      </c>
      <c r="B13" s="16">
        <v>7</v>
      </c>
      <c r="C13" s="22">
        <v>4</v>
      </c>
      <c r="D13" s="16">
        <v>2</v>
      </c>
      <c r="E13" s="22">
        <v>4</v>
      </c>
      <c r="F13" s="16">
        <v>18</v>
      </c>
      <c r="G13" s="22">
        <v>23</v>
      </c>
      <c r="H13" s="28">
        <v>15</v>
      </c>
      <c r="I13" s="5">
        <v>10</v>
      </c>
      <c r="J13" s="28">
        <v>8</v>
      </c>
      <c r="K13" s="5">
        <v>6</v>
      </c>
      <c r="L13" s="28">
        <v>4</v>
      </c>
      <c r="M13" s="5">
        <v>3</v>
      </c>
    </row>
    <row r="14" spans="1:23">
      <c r="A14" s="3" t="s">
        <v>16</v>
      </c>
      <c r="B14" s="16">
        <v>8</v>
      </c>
      <c r="C14" s="22">
        <v>6</v>
      </c>
      <c r="D14" s="16">
        <v>2</v>
      </c>
      <c r="E14" s="22">
        <v>8</v>
      </c>
      <c r="F14" s="16">
        <v>16</v>
      </c>
      <c r="G14" s="22">
        <v>27</v>
      </c>
      <c r="H14" s="28">
        <v>7</v>
      </c>
      <c r="I14" s="5">
        <v>8</v>
      </c>
      <c r="J14" s="28">
        <v>9</v>
      </c>
      <c r="K14" s="5">
        <v>7</v>
      </c>
      <c r="L14" s="28">
        <v>2</v>
      </c>
      <c r="M14" s="5">
        <v>4</v>
      </c>
    </row>
    <row r="15" spans="1:23">
      <c r="A15" s="3" t="s">
        <v>17</v>
      </c>
      <c r="B15" s="16">
        <v>6</v>
      </c>
      <c r="C15" s="22">
        <v>7</v>
      </c>
      <c r="D15" s="16">
        <v>4</v>
      </c>
      <c r="E15" s="22">
        <v>3</v>
      </c>
      <c r="F15" s="16">
        <v>13</v>
      </c>
      <c r="G15" s="22">
        <v>21</v>
      </c>
      <c r="H15" s="28">
        <v>11</v>
      </c>
      <c r="I15" s="5">
        <v>11</v>
      </c>
      <c r="J15" s="28">
        <v>6</v>
      </c>
      <c r="K15" s="5">
        <v>7</v>
      </c>
      <c r="L15" s="28">
        <v>2</v>
      </c>
      <c r="M15" s="5">
        <v>4</v>
      </c>
    </row>
    <row r="16" spans="1:23">
      <c r="A16" s="3" t="s">
        <v>18</v>
      </c>
      <c r="B16" s="16">
        <v>6</v>
      </c>
      <c r="C16" s="22">
        <v>6</v>
      </c>
      <c r="D16" s="16">
        <v>9</v>
      </c>
      <c r="E16" s="22">
        <v>4</v>
      </c>
      <c r="F16" s="16">
        <v>15</v>
      </c>
      <c r="G16" s="22">
        <v>10</v>
      </c>
      <c r="H16" s="28">
        <v>10</v>
      </c>
      <c r="I16" s="5">
        <v>9</v>
      </c>
      <c r="J16" s="28">
        <v>12</v>
      </c>
      <c r="K16" s="5">
        <v>7</v>
      </c>
      <c r="L16" s="28">
        <v>3</v>
      </c>
      <c r="M16" s="5">
        <v>5</v>
      </c>
    </row>
    <row r="17" spans="1:21" ht="15" thickBot="1">
      <c r="A17" s="6" t="s">
        <v>19</v>
      </c>
      <c r="B17" s="17">
        <v>12</v>
      </c>
      <c r="C17" s="23">
        <v>5</v>
      </c>
      <c r="D17" s="17">
        <v>5</v>
      </c>
      <c r="E17" s="23">
        <v>7</v>
      </c>
      <c r="F17" s="25">
        <v>9</v>
      </c>
      <c r="G17" s="23">
        <v>11</v>
      </c>
      <c r="H17" s="29">
        <v>15</v>
      </c>
      <c r="I17" s="7">
        <v>12</v>
      </c>
      <c r="J17" s="29">
        <v>7</v>
      </c>
      <c r="K17" s="7">
        <v>8</v>
      </c>
      <c r="L17" s="29">
        <v>5</v>
      </c>
      <c r="M17" s="7">
        <v>3</v>
      </c>
    </row>
    <row r="18" spans="1:21" ht="15" thickBot="1">
      <c r="A18" s="11" t="s">
        <v>20</v>
      </c>
      <c r="B18" s="18" t="s">
        <v>21</v>
      </c>
      <c r="C18" s="11" t="s">
        <v>21</v>
      </c>
      <c r="D18" s="18" t="s">
        <v>21</v>
      </c>
      <c r="E18" s="11" t="s">
        <v>21</v>
      </c>
      <c r="F18" s="26" t="s">
        <v>58</v>
      </c>
      <c r="G18" s="12" t="s">
        <v>58</v>
      </c>
      <c r="H18" s="30" t="s">
        <v>21</v>
      </c>
      <c r="I18" s="12" t="s">
        <v>21</v>
      </c>
      <c r="J18" s="30" t="s">
        <v>56</v>
      </c>
      <c r="K18" s="12" t="s">
        <v>56</v>
      </c>
      <c r="L18" s="30" t="s">
        <v>58</v>
      </c>
      <c r="M18" s="12" t="s">
        <v>58</v>
      </c>
    </row>
    <row r="19" spans="1:21" ht="15" thickBot="1">
      <c r="A19" s="8" t="s">
        <v>23</v>
      </c>
      <c r="B19" s="19">
        <f t="shared" ref="B19:M19" si="0">AVERAGE(B3:B17)</f>
        <v>6.9333333333333336</v>
      </c>
      <c r="C19" s="20">
        <f t="shared" si="0"/>
        <v>5.333333333333333</v>
      </c>
      <c r="D19" s="19">
        <f t="shared" si="0"/>
        <v>4.5999999999999996</v>
      </c>
      <c r="E19" s="20">
        <f t="shared" si="0"/>
        <v>4.5999999999999996</v>
      </c>
      <c r="F19" s="19">
        <f t="shared" si="0"/>
        <v>11.933333333333334</v>
      </c>
      <c r="G19" s="20">
        <f t="shared" si="0"/>
        <v>15.466666666666667</v>
      </c>
      <c r="H19" s="31">
        <f t="shared" si="0"/>
        <v>11.333333333333334</v>
      </c>
      <c r="I19" s="20">
        <f t="shared" si="0"/>
        <v>13.2</v>
      </c>
      <c r="J19" s="31">
        <f t="shared" si="0"/>
        <v>8</v>
      </c>
      <c r="K19" s="20">
        <f t="shared" si="0"/>
        <v>7.1333333333333337</v>
      </c>
      <c r="L19" s="31">
        <f t="shared" si="0"/>
        <v>3.0666666666666669</v>
      </c>
      <c r="M19" s="20">
        <f t="shared" si="0"/>
        <v>3.7333333333333334</v>
      </c>
    </row>
    <row r="20" spans="1:21" ht="17.5" customHeight="1" thickBot="1">
      <c r="A20" s="9" t="s">
        <v>24</v>
      </c>
      <c r="B20" s="71">
        <f>((B19+C19)/2)*242*10^3*(1/0.25)</f>
        <v>5937066.666666667</v>
      </c>
      <c r="C20" s="72"/>
      <c r="D20" s="71">
        <f>((D19+E19)/2)*242*10^3*(1/0.25)</f>
        <v>4452799.9999999991</v>
      </c>
      <c r="E20" s="72"/>
      <c r="F20" s="71">
        <f>((F19+G19)/2)*10^4*242*(1/0.25)</f>
        <v>132616000</v>
      </c>
      <c r="G20" s="72"/>
      <c r="H20" s="71">
        <f>((H19+I19)/2)*10^3*242*(1/0.25)</f>
        <v>11874133.333333332</v>
      </c>
      <c r="I20" s="72"/>
      <c r="J20" s="71">
        <f>((J19+K19)/2)*10^5*242*(1/0.25)</f>
        <v>732453333.33333325</v>
      </c>
      <c r="K20" s="72"/>
      <c r="L20" s="71">
        <f>((L19+M19)/2)*10^4*242*(1/0.25)</f>
        <v>32912000</v>
      </c>
      <c r="M20" s="72"/>
    </row>
    <row r="22" spans="1:21" ht="15" thickBot="1">
      <c r="A22" s="1" t="s">
        <v>25</v>
      </c>
    </row>
    <row r="23" spans="1:21" ht="15" thickBot="1">
      <c r="A23" s="73" t="s">
        <v>57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1:21" ht="15" thickBot="1">
      <c r="A24" s="10"/>
      <c r="B24" s="14" t="s">
        <v>26</v>
      </c>
      <c r="C24" s="13" t="s">
        <v>26</v>
      </c>
      <c r="D24" s="14" t="s">
        <v>27</v>
      </c>
      <c r="E24" s="13" t="s">
        <v>27</v>
      </c>
      <c r="F24" s="14" t="s">
        <v>28</v>
      </c>
      <c r="G24" s="24" t="s">
        <v>28</v>
      </c>
      <c r="H24" s="14" t="s">
        <v>29</v>
      </c>
      <c r="I24" s="24" t="s">
        <v>29</v>
      </c>
      <c r="J24" s="14" t="s">
        <v>30</v>
      </c>
      <c r="K24" s="24" t="s">
        <v>30</v>
      </c>
      <c r="L24" s="14" t="s">
        <v>31</v>
      </c>
      <c r="M24" s="24" t="s">
        <v>31</v>
      </c>
    </row>
    <row r="25" spans="1:21" ht="15" thickTop="1">
      <c r="A25" s="2" t="s">
        <v>3</v>
      </c>
      <c r="B25" s="15">
        <v>7</v>
      </c>
      <c r="C25" s="21">
        <v>5</v>
      </c>
      <c r="D25" s="15">
        <v>21</v>
      </c>
      <c r="E25" s="21">
        <v>18</v>
      </c>
      <c r="F25" s="15">
        <v>1</v>
      </c>
      <c r="G25" s="21">
        <v>5</v>
      </c>
      <c r="H25" s="27">
        <v>9</v>
      </c>
      <c r="I25" s="4">
        <v>11</v>
      </c>
      <c r="J25" s="27">
        <v>4</v>
      </c>
      <c r="K25" s="4">
        <v>5</v>
      </c>
      <c r="L25" s="27">
        <v>2</v>
      </c>
      <c r="M25" s="4">
        <v>4</v>
      </c>
    </row>
    <row r="26" spans="1:21">
      <c r="A26" s="3" t="s">
        <v>5</v>
      </c>
      <c r="B26" s="16">
        <v>11</v>
      </c>
      <c r="C26" s="22">
        <v>4</v>
      </c>
      <c r="D26" s="16">
        <v>11</v>
      </c>
      <c r="E26" s="22">
        <v>15</v>
      </c>
      <c r="F26" s="16">
        <v>3</v>
      </c>
      <c r="G26" s="22">
        <v>4</v>
      </c>
      <c r="H26" s="28">
        <v>8</v>
      </c>
      <c r="I26" s="5">
        <v>6</v>
      </c>
      <c r="J26" s="28">
        <v>2</v>
      </c>
      <c r="K26" s="5">
        <v>2</v>
      </c>
      <c r="L26" s="28">
        <v>4</v>
      </c>
      <c r="M26" s="5">
        <v>4</v>
      </c>
    </row>
    <row r="27" spans="1:21">
      <c r="A27" s="3" t="s">
        <v>7</v>
      </c>
      <c r="B27" s="16">
        <v>3</v>
      </c>
      <c r="C27" s="22">
        <v>8</v>
      </c>
      <c r="D27" s="16">
        <v>16</v>
      </c>
      <c r="E27" s="22">
        <v>13</v>
      </c>
      <c r="F27" s="16">
        <v>2</v>
      </c>
      <c r="G27" s="22">
        <v>4</v>
      </c>
      <c r="H27" s="28">
        <v>8</v>
      </c>
      <c r="I27" s="5">
        <v>6</v>
      </c>
      <c r="J27" s="28">
        <v>5</v>
      </c>
      <c r="K27" s="5">
        <v>3</v>
      </c>
      <c r="L27" s="28">
        <v>7</v>
      </c>
      <c r="M27" s="5">
        <v>3</v>
      </c>
    </row>
    <row r="28" spans="1:21">
      <c r="A28" s="3" t="s">
        <v>8</v>
      </c>
      <c r="B28" s="16">
        <v>8</v>
      </c>
      <c r="C28" s="22">
        <v>11</v>
      </c>
      <c r="D28" s="16">
        <v>12</v>
      </c>
      <c r="E28" s="22">
        <v>15</v>
      </c>
      <c r="F28" s="16">
        <v>3</v>
      </c>
      <c r="G28" s="22">
        <v>2</v>
      </c>
      <c r="H28" s="28">
        <v>9</v>
      </c>
      <c r="I28" s="5">
        <v>9</v>
      </c>
      <c r="J28" s="28">
        <v>4</v>
      </c>
      <c r="K28" s="5">
        <v>3</v>
      </c>
      <c r="L28" s="28">
        <v>2</v>
      </c>
      <c r="M28" s="5">
        <v>7</v>
      </c>
    </row>
    <row r="29" spans="1:21">
      <c r="A29" s="3" t="s">
        <v>9</v>
      </c>
      <c r="B29" s="16">
        <v>7</v>
      </c>
      <c r="C29" s="22">
        <v>4</v>
      </c>
      <c r="D29" s="16">
        <v>20</v>
      </c>
      <c r="E29" s="22">
        <v>12</v>
      </c>
      <c r="F29" s="16">
        <v>3</v>
      </c>
      <c r="G29" s="22">
        <v>3</v>
      </c>
      <c r="H29" s="28">
        <v>10</v>
      </c>
      <c r="I29" s="5">
        <v>9</v>
      </c>
      <c r="J29" s="28">
        <v>4</v>
      </c>
      <c r="K29" s="5">
        <v>4</v>
      </c>
      <c r="L29" s="28">
        <v>2</v>
      </c>
      <c r="M29" s="5">
        <v>4</v>
      </c>
    </row>
    <row r="30" spans="1:21">
      <c r="A30" s="3" t="s">
        <v>10</v>
      </c>
      <c r="B30" s="16">
        <v>9</v>
      </c>
      <c r="C30" s="22">
        <v>5</v>
      </c>
      <c r="D30" s="16">
        <v>13</v>
      </c>
      <c r="E30" s="22">
        <v>12</v>
      </c>
      <c r="F30" s="16">
        <v>4</v>
      </c>
      <c r="G30" s="22">
        <v>3</v>
      </c>
      <c r="H30" s="28">
        <v>11</v>
      </c>
      <c r="I30" s="5">
        <v>7</v>
      </c>
      <c r="J30" s="28">
        <v>6</v>
      </c>
      <c r="K30" s="5">
        <v>3</v>
      </c>
      <c r="L30" s="28">
        <v>2</v>
      </c>
      <c r="M30" s="5">
        <v>6</v>
      </c>
      <c r="P30" s="1" t="s">
        <v>33</v>
      </c>
      <c r="Q30" s="1" t="s">
        <v>34</v>
      </c>
      <c r="R30" s="1" t="s">
        <v>35</v>
      </c>
      <c r="S30" s="1" t="s">
        <v>36</v>
      </c>
      <c r="T30" s="1" t="s">
        <v>37</v>
      </c>
      <c r="U30" s="1" t="s">
        <v>38</v>
      </c>
    </row>
    <row r="31" spans="1:21">
      <c r="A31" s="3" t="s">
        <v>11</v>
      </c>
      <c r="B31" s="16">
        <v>7</v>
      </c>
      <c r="C31" s="22">
        <v>10</v>
      </c>
      <c r="D31" s="16">
        <v>18</v>
      </c>
      <c r="E31" s="22">
        <v>17</v>
      </c>
      <c r="F31" s="16">
        <v>3</v>
      </c>
      <c r="G31" s="22">
        <v>4</v>
      </c>
      <c r="H31" s="28">
        <v>11</v>
      </c>
      <c r="I31" s="5">
        <v>6</v>
      </c>
      <c r="J31" s="28">
        <v>2</v>
      </c>
      <c r="K31" s="5">
        <v>2</v>
      </c>
      <c r="L31" s="28">
        <v>4</v>
      </c>
      <c r="M31" s="5">
        <v>3</v>
      </c>
      <c r="O31" s="1" t="s">
        <v>39</v>
      </c>
      <c r="P31" s="79">
        <v>6517.8666666666668</v>
      </c>
      <c r="Q31" s="79">
        <v>358160</v>
      </c>
      <c r="R31" s="79">
        <v>3775200.0000000005</v>
      </c>
      <c r="S31" s="79">
        <v>24006400</v>
      </c>
      <c r="T31" s="79">
        <v>132616000</v>
      </c>
      <c r="U31" s="79">
        <v>732453333.33333325</v>
      </c>
    </row>
    <row r="32" spans="1:21">
      <c r="A32" s="3" t="s">
        <v>12</v>
      </c>
      <c r="B32" s="16">
        <v>4</v>
      </c>
      <c r="C32" s="22">
        <v>4</v>
      </c>
      <c r="D32" s="16">
        <v>16</v>
      </c>
      <c r="E32" s="22">
        <v>12</v>
      </c>
      <c r="F32" s="16">
        <v>4</v>
      </c>
      <c r="G32" s="22">
        <v>5</v>
      </c>
      <c r="H32" s="28">
        <v>14</v>
      </c>
      <c r="I32" s="5">
        <v>8</v>
      </c>
      <c r="J32" s="28">
        <v>4</v>
      </c>
      <c r="K32" s="5">
        <v>4</v>
      </c>
      <c r="L32" s="28">
        <v>4</v>
      </c>
      <c r="M32" s="5">
        <v>4</v>
      </c>
      <c r="O32" s="1" t="s">
        <v>40</v>
      </c>
      <c r="P32" s="79">
        <v>6776</v>
      </c>
      <c r="Q32" s="79">
        <v>367840</v>
      </c>
      <c r="R32" s="79">
        <v>1881146.6666666665</v>
      </c>
      <c r="S32" s="79">
        <v>20844266.666666668</v>
      </c>
      <c r="T32" s="79">
        <v>241354666.66666669</v>
      </c>
      <c r="U32" s="79">
        <v>886688000</v>
      </c>
    </row>
    <row r="33" spans="1:21">
      <c r="A33" s="3" t="s">
        <v>13</v>
      </c>
      <c r="B33" s="16">
        <v>8</v>
      </c>
      <c r="C33" s="22">
        <v>7</v>
      </c>
      <c r="D33" s="16">
        <v>15</v>
      </c>
      <c r="E33" s="22">
        <v>22</v>
      </c>
      <c r="F33" s="16">
        <v>3</v>
      </c>
      <c r="G33" s="22">
        <v>3</v>
      </c>
      <c r="H33" s="28">
        <v>5</v>
      </c>
      <c r="I33" s="5">
        <v>8</v>
      </c>
      <c r="J33" s="28">
        <v>8</v>
      </c>
      <c r="K33" s="5">
        <v>4</v>
      </c>
      <c r="L33" s="28">
        <v>3</v>
      </c>
      <c r="M33" s="5">
        <v>2</v>
      </c>
      <c r="O33" s="1" t="s">
        <v>41</v>
      </c>
      <c r="P33" s="79">
        <v>6517.8666666666668</v>
      </c>
      <c r="Q33" s="79">
        <v>354933.33333333337</v>
      </c>
      <c r="R33" s="79">
        <v>2336106.666666667</v>
      </c>
      <c r="S33" s="79">
        <v>27039466.666666668</v>
      </c>
      <c r="T33" s="79">
        <v>239418666.66666669</v>
      </c>
      <c r="U33" s="79">
        <v>1338098666.6666667</v>
      </c>
    </row>
    <row r="34" spans="1:21">
      <c r="A34" s="3" t="s">
        <v>14</v>
      </c>
      <c r="B34" s="16">
        <v>10</v>
      </c>
      <c r="C34" s="22">
        <v>8</v>
      </c>
      <c r="D34" s="16">
        <v>10</v>
      </c>
      <c r="E34" s="22">
        <v>18</v>
      </c>
      <c r="F34" s="16">
        <v>3</v>
      </c>
      <c r="G34" s="22">
        <v>4</v>
      </c>
      <c r="H34" s="28">
        <v>16</v>
      </c>
      <c r="I34" s="5">
        <v>6</v>
      </c>
      <c r="J34" s="28">
        <v>3</v>
      </c>
      <c r="K34" s="5">
        <v>2</v>
      </c>
      <c r="L34" s="28">
        <v>5</v>
      </c>
      <c r="M34" s="5">
        <v>4</v>
      </c>
      <c r="O34" s="1" t="s">
        <v>42</v>
      </c>
      <c r="P34" s="79">
        <v>149394.66666666669</v>
      </c>
      <c r="Q34" s="79">
        <v>906693.33333333337</v>
      </c>
      <c r="R34" s="79">
        <v>3904266.6666666665</v>
      </c>
      <c r="S34" s="79">
        <v>15423466.666666668</v>
      </c>
      <c r="T34" s="79">
        <v>11874133.333333332</v>
      </c>
      <c r="U34" s="79">
        <v>32912000</v>
      </c>
    </row>
    <row r="35" spans="1:21">
      <c r="A35" s="3" t="s">
        <v>15</v>
      </c>
      <c r="B35" s="16">
        <v>6</v>
      </c>
      <c r="C35" s="22">
        <v>4</v>
      </c>
      <c r="D35" s="16">
        <v>14</v>
      </c>
      <c r="E35" s="22">
        <v>14</v>
      </c>
      <c r="F35" s="16">
        <v>3</v>
      </c>
      <c r="G35" s="22">
        <v>2</v>
      </c>
      <c r="H35" s="28">
        <v>7</v>
      </c>
      <c r="I35" s="5">
        <v>9</v>
      </c>
      <c r="J35" s="28">
        <v>3</v>
      </c>
      <c r="K35" s="5">
        <v>5</v>
      </c>
      <c r="L35" s="28">
        <v>4</v>
      </c>
      <c r="M35" s="5">
        <v>5</v>
      </c>
      <c r="O35" s="1" t="s">
        <v>43</v>
      </c>
      <c r="P35" s="79">
        <v>295562.66666666669</v>
      </c>
      <c r="Q35" s="79">
        <v>945413.33333333314</v>
      </c>
      <c r="R35" s="79">
        <v>3110506.666666667</v>
      </c>
      <c r="S35" s="79">
        <v>9776800</v>
      </c>
      <c r="T35" s="79">
        <v>36364533.333333328</v>
      </c>
      <c r="U35" s="79">
        <v>47109333.333333336</v>
      </c>
    </row>
    <row r="36" spans="1:21">
      <c r="A36" s="3" t="s">
        <v>16</v>
      </c>
      <c r="B36" s="16">
        <v>5</v>
      </c>
      <c r="C36" s="22">
        <v>6</v>
      </c>
      <c r="D36" s="16">
        <v>13</v>
      </c>
      <c r="E36" s="22">
        <v>15</v>
      </c>
      <c r="F36" s="16">
        <v>3</v>
      </c>
      <c r="G36" s="22">
        <v>4</v>
      </c>
      <c r="H36" s="28">
        <v>9</v>
      </c>
      <c r="I36" s="5">
        <v>10</v>
      </c>
      <c r="J36" s="28">
        <v>8</v>
      </c>
      <c r="K36" s="5">
        <v>4</v>
      </c>
      <c r="L36" s="28">
        <v>2</v>
      </c>
      <c r="M36" s="5">
        <v>4</v>
      </c>
      <c r="O36" s="1" t="s">
        <v>44</v>
      </c>
      <c r="P36" s="79">
        <v>224898.66666666669</v>
      </c>
      <c r="Q36" s="79">
        <v>574346.66666666674</v>
      </c>
      <c r="R36" s="79">
        <v>2910453.333333333</v>
      </c>
      <c r="S36" s="79">
        <v>16230133.333333334</v>
      </c>
      <c r="T36" s="79">
        <v>48722666.666666672</v>
      </c>
      <c r="U36" s="79">
        <v>53885333.333333328</v>
      </c>
    </row>
    <row r="37" spans="1:21">
      <c r="A37" s="3" t="s">
        <v>17</v>
      </c>
      <c r="B37" s="16">
        <v>5</v>
      </c>
      <c r="C37" s="22">
        <v>8</v>
      </c>
      <c r="D37" s="16">
        <v>18</v>
      </c>
      <c r="E37" s="22">
        <v>19</v>
      </c>
      <c r="F37" s="16">
        <v>9</v>
      </c>
      <c r="G37" s="22">
        <v>6</v>
      </c>
      <c r="H37" s="28">
        <v>7</v>
      </c>
      <c r="I37" s="5">
        <v>14</v>
      </c>
      <c r="J37" s="28">
        <v>4</v>
      </c>
      <c r="K37" s="5">
        <v>5</v>
      </c>
      <c r="L37" s="28">
        <v>3</v>
      </c>
      <c r="M37" s="5">
        <v>7</v>
      </c>
      <c r="O37" s="1" t="s">
        <v>45</v>
      </c>
      <c r="P37" s="1">
        <v>18</v>
      </c>
      <c r="Q37" s="1">
        <v>20</v>
      </c>
      <c r="R37" s="1">
        <v>22</v>
      </c>
      <c r="S37" s="1">
        <v>24</v>
      </c>
      <c r="T37" s="1">
        <v>32</v>
      </c>
      <c r="U37" s="1">
        <v>48</v>
      </c>
    </row>
    <row r="38" spans="1:21">
      <c r="A38" s="3" t="s">
        <v>18</v>
      </c>
      <c r="B38" s="16">
        <v>8</v>
      </c>
      <c r="C38" s="22">
        <v>7</v>
      </c>
      <c r="D38" s="16">
        <v>18</v>
      </c>
      <c r="E38" s="22">
        <v>14</v>
      </c>
      <c r="F38" s="16">
        <v>5</v>
      </c>
      <c r="G38" s="22">
        <v>5</v>
      </c>
      <c r="H38" s="28">
        <v>12</v>
      </c>
      <c r="I38" s="5">
        <v>13</v>
      </c>
      <c r="J38" s="28">
        <v>3</v>
      </c>
      <c r="K38" s="5">
        <v>4</v>
      </c>
      <c r="L38" s="28">
        <v>3</v>
      </c>
      <c r="M38" s="5">
        <v>8</v>
      </c>
      <c r="O38" s="1" t="s">
        <v>4</v>
      </c>
      <c r="P38" s="79">
        <f>AVERAGE(P31:P33)</f>
        <v>6603.9111111111115</v>
      </c>
      <c r="Q38" s="79">
        <f t="shared" ref="Q38:U38" si="1">AVERAGE(Q31:Q33)</f>
        <v>360311.11111111118</v>
      </c>
      <c r="R38" s="79">
        <f t="shared" si="1"/>
        <v>2664151.1111111115</v>
      </c>
      <c r="S38" s="79">
        <f t="shared" si="1"/>
        <v>23963377.77777778</v>
      </c>
      <c r="T38" s="79">
        <f t="shared" si="1"/>
        <v>204463111.11111113</v>
      </c>
      <c r="U38" s="79">
        <f t="shared" si="1"/>
        <v>985746666.66666663</v>
      </c>
    </row>
    <row r="39" spans="1:21" ht="15" thickBot="1">
      <c r="A39" s="6" t="s">
        <v>19</v>
      </c>
      <c r="B39" s="17">
        <v>7</v>
      </c>
      <c r="C39" s="23">
        <v>6</v>
      </c>
      <c r="D39" s="17">
        <v>20</v>
      </c>
      <c r="E39" s="23">
        <v>12</v>
      </c>
      <c r="F39" s="25">
        <v>3</v>
      </c>
      <c r="G39" s="23">
        <v>5</v>
      </c>
      <c r="H39" s="29">
        <v>12</v>
      </c>
      <c r="I39" s="7">
        <v>11</v>
      </c>
      <c r="J39" s="29">
        <v>3</v>
      </c>
      <c r="K39" s="7">
        <v>4</v>
      </c>
      <c r="L39" s="29">
        <v>5</v>
      </c>
      <c r="M39" s="7">
        <v>4</v>
      </c>
      <c r="O39" s="1" t="s">
        <v>6</v>
      </c>
      <c r="P39" s="79">
        <f>AVERAGE(P34:P36)</f>
        <v>223285.33333333334</v>
      </c>
      <c r="Q39" s="79">
        <f t="shared" ref="Q39:U39" si="2">AVERAGE(Q34:Q36)</f>
        <v>808817.77777777764</v>
      </c>
      <c r="R39" s="79">
        <f t="shared" si="2"/>
        <v>3308408.8888888895</v>
      </c>
      <c r="S39" s="79">
        <f t="shared" si="2"/>
        <v>13810133.333333334</v>
      </c>
      <c r="T39" s="79">
        <f t="shared" si="2"/>
        <v>32320444.444444444</v>
      </c>
      <c r="U39" s="79">
        <f t="shared" si="2"/>
        <v>44635555.55555556</v>
      </c>
    </row>
    <row r="40" spans="1:21" ht="15" thickBot="1">
      <c r="A40" s="11" t="s">
        <v>20</v>
      </c>
      <c r="B40" s="18" t="s">
        <v>22</v>
      </c>
      <c r="C40" s="11" t="s">
        <v>22</v>
      </c>
      <c r="D40" s="18" t="s">
        <v>46</v>
      </c>
      <c r="E40" s="11" t="s">
        <v>46</v>
      </c>
      <c r="F40" s="26" t="s">
        <v>59</v>
      </c>
      <c r="G40" s="12" t="s">
        <v>59</v>
      </c>
      <c r="H40" s="12" t="s">
        <v>59</v>
      </c>
      <c r="I40" s="12" t="s">
        <v>59</v>
      </c>
      <c r="J40" s="30" t="s">
        <v>21</v>
      </c>
      <c r="K40" s="12" t="s">
        <v>21</v>
      </c>
      <c r="L40" s="12" t="s">
        <v>21</v>
      </c>
      <c r="M40" s="12" t="s">
        <v>21</v>
      </c>
      <c r="O40" s="1" t="s">
        <v>48</v>
      </c>
      <c r="P40" s="1">
        <v>18</v>
      </c>
      <c r="Q40" s="1">
        <v>20</v>
      </c>
      <c r="R40" s="1">
        <v>22</v>
      </c>
      <c r="S40" s="1">
        <v>24</v>
      </c>
      <c r="T40" s="1">
        <v>32</v>
      </c>
      <c r="U40" s="1">
        <v>48</v>
      </c>
    </row>
    <row r="41" spans="1:21" ht="15" thickBot="1">
      <c r="A41" s="8" t="s">
        <v>23</v>
      </c>
      <c r="B41" s="19">
        <f t="shared" ref="B41:M41" si="3">AVERAGE(B25:B39)</f>
        <v>7</v>
      </c>
      <c r="C41" s="20">
        <f t="shared" si="3"/>
        <v>6.4666666666666668</v>
      </c>
      <c r="D41" s="19">
        <f t="shared" si="3"/>
        <v>15.666666666666666</v>
      </c>
      <c r="E41" s="20">
        <f t="shared" si="3"/>
        <v>15.2</v>
      </c>
      <c r="F41" s="19">
        <f t="shared" si="3"/>
        <v>3.4666666666666668</v>
      </c>
      <c r="G41" s="20">
        <f t="shared" si="3"/>
        <v>3.9333333333333331</v>
      </c>
      <c r="H41" s="31">
        <f t="shared" si="3"/>
        <v>9.8666666666666671</v>
      </c>
      <c r="I41" s="20">
        <f t="shared" si="3"/>
        <v>8.8666666666666671</v>
      </c>
      <c r="J41" s="31">
        <f t="shared" si="3"/>
        <v>4.2</v>
      </c>
      <c r="K41" s="20">
        <f t="shared" si="3"/>
        <v>3.6</v>
      </c>
      <c r="L41" s="31">
        <f t="shared" si="3"/>
        <v>3.4666666666666668</v>
      </c>
      <c r="M41" s="20">
        <f t="shared" si="3"/>
        <v>4.5999999999999996</v>
      </c>
      <c r="O41" s="1" t="s">
        <v>4</v>
      </c>
      <c r="P41" s="1">
        <f>STDEV(P31:P33)</f>
        <v>149.03334948681533</v>
      </c>
      <c r="Q41" s="1">
        <f t="shared" ref="Q41:U41" si="4">STDEV(Q31:Q33)</f>
        <v>6716.8422916107065</v>
      </c>
      <c r="R41" s="1">
        <f t="shared" si="4"/>
        <v>988721.08075327578</v>
      </c>
      <c r="S41" s="1">
        <f t="shared" si="4"/>
        <v>3097824.0659700963</v>
      </c>
      <c r="T41" s="1">
        <f t="shared" si="4"/>
        <v>62228952.709002391</v>
      </c>
      <c r="U41" s="1">
        <f t="shared" si="4"/>
        <v>314739625.76778352</v>
      </c>
    </row>
    <row r="42" spans="1:21" ht="15" thickBot="1">
      <c r="A42" s="9" t="s">
        <v>24</v>
      </c>
      <c r="B42" s="71">
        <f>((B41+C41)/2)*242*(1/0.25)</f>
        <v>6517.8666666666668</v>
      </c>
      <c r="C42" s="72"/>
      <c r="D42" s="71">
        <f>((D41+E41)/2)*242*10*(1/0.25)</f>
        <v>149394.66666666669</v>
      </c>
      <c r="E42" s="72"/>
      <c r="F42" s="71">
        <f>((F41+G41)/2)*10^2*242*(1/0.25)</f>
        <v>358160</v>
      </c>
      <c r="G42" s="72"/>
      <c r="H42" s="71">
        <f>((H41+I41)/2)*10^2*242*(1/0.25)</f>
        <v>906693.33333333337</v>
      </c>
      <c r="I42" s="72"/>
      <c r="J42" s="71">
        <f>((J41+K41)/2)*10^3*242*(1/0.25)</f>
        <v>3775200.0000000005</v>
      </c>
      <c r="K42" s="72"/>
      <c r="L42" s="71">
        <f>((L41+M41)/2)*10^3*242*(1/0.25)</f>
        <v>3904266.6666666665</v>
      </c>
      <c r="M42" s="72"/>
      <c r="O42" s="1" t="s">
        <v>6</v>
      </c>
      <c r="P42" s="1">
        <f>STDEV(P34:P36)</f>
        <v>73097.354188324374</v>
      </c>
      <c r="Q42" s="1">
        <f t="shared" ref="Q42:U42" si="5">STDEV(Q34:Q36)</f>
        <v>203978.76374578653</v>
      </c>
      <c r="R42" s="1">
        <f t="shared" si="5"/>
        <v>525633.14445356524</v>
      </c>
      <c r="S42" s="1">
        <f t="shared" si="5"/>
        <v>3516178.4811228118</v>
      </c>
      <c r="T42" s="1">
        <f t="shared" si="5"/>
        <v>18754188.689739972</v>
      </c>
      <c r="U42" s="1">
        <f t="shared" si="5"/>
        <v>10703263.995069331</v>
      </c>
    </row>
    <row r="43" spans="1:21" ht="15" thickBot="1">
      <c r="A43" s="1" t="s">
        <v>49</v>
      </c>
      <c r="O43" s="1" t="s">
        <v>50</v>
      </c>
      <c r="P43" s="1">
        <f>_xlfn.T.TEST(P31:P33,P34:P36,2,2)</f>
        <v>6.818235343952754E-3</v>
      </c>
      <c r="Q43" s="1">
        <f t="shared" ref="Q43:U43" si="6">_xlfn.T.TEST(Q31:Q33,Q34:Q36,2,2)</f>
        <v>1.8999556326400529E-2</v>
      </c>
      <c r="R43" s="1">
        <f t="shared" si="6"/>
        <v>0.37538790351218559</v>
      </c>
      <c r="S43" s="1">
        <f t="shared" si="6"/>
        <v>1.9899634346373454E-2</v>
      </c>
      <c r="T43" s="1">
        <f t="shared" si="6"/>
        <v>1.012569141664695E-2</v>
      </c>
      <c r="U43" s="1">
        <f t="shared" si="6"/>
        <v>6.6242733949398473E-3</v>
      </c>
    </row>
    <row r="44" spans="1:21" ht="15" thickBot="1">
      <c r="A44" s="73" t="s">
        <v>57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</row>
    <row r="45" spans="1:21" ht="15" thickBot="1">
      <c r="A45" s="10"/>
      <c r="B45" s="14" t="s">
        <v>26</v>
      </c>
      <c r="C45" s="13" t="s">
        <v>26</v>
      </c>
      <c r="D45" s="14" t="s">
        <v>27</v>
      </c>
      <c r="E45" s="13" t="s">
        <v>27</v>
      </c>
      <c r="F45" s="14" t="s">
        <v>28</v>
      </c>
      <c r="G45" s="24" t="s">
        <v>28</v>
      </c>
      <c r="H45" s="14" t="s">
        <v>29</v>
      </c>
      <c r="I45" s="24" t="s">
        <v>29</v>
      </c>
      <c r="J45" s="14" t="s">
        <v>30</v>
      </c>
      <c r="K45" s="24" t="s">
        <v>30</v>
      </c>
      <c r="L45" s="14" t="s">
        <v>31</v>
      </c>
      <c r="M45" s="24" t="s">
        <v>31</v>
      </c>
    </row>
    <row r="46" spans="1:21" ht="15" thickTop="1">
      <c r="A46" s="2" t="s">
        <v>3</v>
      </c>
      <c r="B46" s="15">
        <v>7</v>
      </c>
      <c r="C46" s="21">
        <v>5</v>
      </c>
      <c r="D46" s="15">
        <v>25</v>
      </c>
      <c r="E46" s="21">
        <v>31</v>
      </c>
      <c r="F46" s="15">
        <v>6</v>
      </c>
      <c r="G46" s="21">
        <v>4</v>
      </c>
      <c r="H46" s="27">
        <v>7</v>
      </c>
      <c r="I46" s="4">
        <v>10</v>
      </c>
      <c r="J46" s="27">
        <v>7</v>
      </c>
      <c r="K46" s="4">
        <v>31</v>
      </c>
      <c r="L46" s="27">
        <v>27</v>
      </c>
      <c r="M46" s="4">
        <v>33</v>
      </c>
    </row>
    <row r="47" spans="1:21">
      <c r="A47" s="3" t="s">
        <v>5</v>
      </c>
      <c r="B47" s="16">
        <v>5</v>
      </c>
      <c r="C47" s="22">
        <v>9</v>
      </c>
      <c r="D47" s="16">
        <v>30</v>
      </c>
      <c r="E47" s="22">
        <v>29</v>
      </c>
      <c r="F47" s="16">
        <v>3</v>
      </c>
      <c r="G47" s="22">
        <v>3</v>
      </c>
      <c r="H47" s="28">
        <v>9</v>
      </c>
      <c r="I47" s="5">
        <v>9</v>
      </c>
      <c r="J47" s="28">
        <v>11</v>
      </c>
      <c r="K47" s="5">
        <v>16</v>
      </c>
      <c r="L47" s="28">
        <v>47</v>
      </c>
      <c r="M47" s="5">
        <v>29</v>
      </c>
    </row>
    <row r="48" spans="1:21">
      <c r="A48" s="3" t="s">
        <v>7</v>
      </c>
      <c r="B48" s="16">
        <v>8</v>
      </c>
      <c r="C48" s="22">
        <v>5</v>
      </c>
      <c r="D48" s="16">
        <v>29</v>
      </c>
      <c r="E48" s="22">
        <v>30</v>
      </c>
      <c r="F48" s="16">
        <v>10</v>
      </c>
      <c r="G48" s="22">
        <v>6</v>
      </c>
      <c r="H48" s="28">
        <v>7</v>
      </c>
      <c r="I48" s="5">
        <v>7</v>
      </c>
      <c r="J48" s="28">
        <v>7</v>
      </c>
      <c r="K48" s="5">
        <v>20</v>
      </c>
      <c r="L48" s="28">
        <v>38</v>
      </c>
      <c r="M48" s="5">
        <v>25</v>
      </c>
    </row>
    <row r="49" spans="1:13">
      <c r="A49" s="3" t="s">
        <v>8</v>
      </c>
      <c r="B49" s="16">
        <v>8</v>
      </c>
      <c r="C49" s="22">
        <v>4</v>
      </c>
      <c r="D49" s="16">
        <v>30</v>
      </c>
      <c r="E49" s="22">
        <v>28</v>
      </c>
      <c r="F49" s="16">
        <v>3</v>
      </c>
      <c r="G49" s="22">
        <v>6</v>
      </c>
      <c r="H49" s="28">
        <v>6</v>
      </c>
      <c r="I49" s="5">
        <v>8</v>
      </c>
      <c r="J49" s="28">
        <v>8</v>
      </c>
      <c r="K49" s="5">
        <v>23</v>
      </c>
      <c r="L49" s="28">
        <v>37</v>
      </c>
      <c r="M49" s="5">
        <v>22</v>
      </c>
    </row>
    <row r="50" spans="1:13">
      <c r="A50" s="3" t="s">
        <v>9</v>
      </c>
      <c r="B50" s="16">
        <v>7</v>
      </c>
      <c r="C50" s="22">
        <v>10</v>
      </c>
      <c r="D50" s="16">
        <v>38</v>
      </c>
      <c r="E50" s="22">
        <v>35</v>
      </c>
      <c r="F50" s="16">
        <v>3</v>
      </c>
      <c r="G50" s="22">
        <v>4</v>
      </c>
      <c r="H50" s="28">
        <v>9</v>
      </c>
      <c r="I50" s="5">
        <v>8</v>
      </c>
      <c r="J50" s="28">
        <v>12</v>
      </c>
      <c r="K50" s="5">
        <v>28</v>
      </c>
      <c r="L50" s="28">
        <v>32</v>
      </c>
      <c r="M50" s="5">
        <v>37</v>
      </c>
    </row>
    <row r="51" spans="1:13">
      <c r="A51" s="3" t="s">
        <v>10</v>
      </c>
      <c r="B51" s="16">
        <v>7</v>
      </c>
      <c r="C51" s="22">
        <v>6</v>
      </c>
      <c r="D51" s="16">
        <v>38</v>
      </c>
      <c r="E51" s="22">
        <v>34</v>
      </c>
      <c r="F51" s="16">
        <v>4</v>
      </c>
      <c r="G51" s="22">
        <v>5</v>
      </c>
      <c r="H51" s="28">
        <v>6</v>
      </c>
      <c r="I51" s="5">
        <v>12</v>
      </c>
      <c r="J51" s="28">
        <v>13</v>
      </c>
      <c r="K51" s="5">
        <v>35</v>
      </c>
      <c r="L51" s="28">
        <v>23</v>
      </c>
      <c r="M51" s="5">
        <v>23</v>
      </c>
    </row>
    <row r="52" spans="1:13">
      <c r="A52" s="3" t="s">
        <v>11</v>
      </c>
      <c r="B52" s="16">
        <v>11</v>
      </c>
      <c r="C52" s="22">
        <v>3</v>
      </c>
      <c r="D52" s="16">
        <v>40</v>
      </c>
      <c r="E52" s="22">
        <v>33</v>
      </c>
      <c r="F52" s="16">
        <v>4</v>
      </c>
      <c r="G52" s="22">
        <v>2</v>
      </c>
      <c r="H52" s="28">
        <v>11</v>
      </c>
      <c r="I52" s="5">
        <v>9</v>
      </c>
      <c r="J52" s="28">
        <v>15</v>
      </c>
      <c r="K52" s="5">
        <v>41</v>
      </c>
      <c r="L52" s="28">
        <v>19</v>
      </c>
      <c r="M52" s="5">
        <v>40</v>
      </c>
    </row>
    <row r="53" spans="1:13">
      <c r="A53" s="3" t="s">
        <v>12</v>
      </c>
      <c r="B53" s="16">
        <v>5</v>
      </c>
      <c r="C53" s="22">
        <v>3</v>
      </c>
      <c r="D53" s="16">
        <v>24</v>
      </c>
      <c r="E53" s="22">
        <v>39</v>
      </c>
      <c r="F53" s="16">
        <v>2</v>
      </c>
      <c r="G53" s="22">
        <v>2</v>
      </c>
      <c r="H53" s="28">
        <v>7</v>
      </c>
      <c r="I53" s="5">
        <v>16</v>
      </c>
      <c r="J53" s="28">
        <v>11</v>
      </c>
      <c r="K53" s="5">
        <v>19</v>
      </c>
      <c r="L53" s="28">
        <v>39</v>
      </c>
      <c r="M53" s="5">
        <v>37</v>
      </c>
    </row>
    <row r="54" spans="1:13">
      <c r="A54" s="3" t="s">
        <v>13</v>
      </c>
      <c r="B54" s="16">
        <v>10</v>
      </c>
      <c r="C54" s="22">
        <v>8</v>
      </c>
      <c r="D54" s="16">
        <v>29</v>
      </c>
      <c r="E54" s="22">
        <v>26</v>
      </c>
      <c r="F54" s="16">
        <v>3</v>
      </c>
      <c r="G54" s="22">
        <v>3</v>
      </c>
      <c r="H54" s="28">
        <v>12</v>
      </c>
      <c r="I54" s="5">
        <v>7</v>
      </c>
      <c r="J54" s="28">
        <v>13</v>
      </c>
      <c r="K54" s="5">
        <v>20</v>
      </c>
      <c r="L54" s="28">
        <v>22</v>
      </c>
      <c r="M54" s="5">
        <v>33</v>
      </c>
    </row>
    <row r="55" spans="1:13">
      <c r="A55" s="3" t="s">
        <v>14</v>
      </c>
      <c r="B55" s="16">
        <v>6</v>
      </c>
      <c r="C55" s="22">
        <v>10</v>
      </c>
      <c r="D55" s="16">
        <v>28</v>
      </c>
      <c r="E55" s="22">
        <v>30</v>
      </c>
      <c r="F55" s="16">
        <v>4</v>
      </c>
      <c r="G55" s="22">
        <v>3</v>
      </c>
      <c r="H55" s="28">
        <v>14</v>
      </c>
      <c r="I55" s="5">
        <v>14</v>
      </c>
      <c r="J55" s="28">
        <v>10</v>
      </c>
      <c r="K55" s="5">
        <v>31</v>
      </c>
      <c r="L55" s="28">
        <v>31</v>
      </c>
      <c r="M55" s="5">
        <v>35</v>
      </c>
    </row>
    <row r="56" spans="1:13">
      <c r="A56" s="3" t="s">
        <v>15</v>
      </c>
      <c r="B56" s="16">
        <v>7</v>
      </c>
      <c r="C56" s="22">
        <v>9</v>
      </c>
      <c r="D56" s="16">
        <v>29</v>
      </c>
      <c r="E56" s="22">
        <v>23</v>
      </c>
      <c r="F56" s="16">
        <v>5</v>
      </c>
      <c r="G56" s="22">
        <v>2</v>
      </c>
      <c r="H56" s="28">
        <v>10</v>
      </c>
      <c r="I56" s="5">
        <v>10</v>
      </c>
      <c r="J56" s="28">
        <v>19</v>
      </c>
      <c r="K56" s="5">
        <v>22</v>
      </c>
      <c r="L56" s="28">
        <v>34</v>
      </c>
      <c r="M56" s="5">
        <v>40</v>
      </c>
    </row>
    <row r="57" spans="1:13">
      <c r="A57" s="3" t="s">
        <v>16</v>
      </c>
      <c r="B57" s="16">
        <v>7</v>
      </c>
      <c r="C57" s="22">
        <v>6</v>
      </c>
      <c r="D57" s="16">
        <v>28</v>
      </c>
      <c r="E57" s="22">
        <v>24</v>
      </c>
      <c r="F57" s="16">
        <v>3</v>
      </c>
      <c r="G57" s="22">
        <v>6</v>
      </c>
      <c r="H57" s="28">
        <v>13</v>
      </c>
      <c r="I57" s="5">
        <v>11</v>
      </c>
      <c r="J57" s="28">
        <v>23</v>
      </c>
      <c r="K57" s="5">
        <v>29</v>
      </c>
      <c r="L57" s="28">
        <v>41</v>
      </c>
      <c r="M57" s="5">
        <v>31</v>
      </c>
    </row>
    <row r="58" spans="1:13">
      <c r="A58" s="3" t="s">
        <v>17</v>
      </c>
      <c r="B58" s="16">
        <v>7</v>
      </c>
      <c r="C58" s="22">
        <v>6</v>
      </c>
      <c r="D58" s="16">
        <v>38</v>
      </c>
      <c r="E58" s="22">
        <v>30</v>
      </c>
      <c r="F58" s="16">
        <v>3</v>
      </c>
      <c r="G58" s="22">
        <v>3</v>
      </c>
      <c r="H58" s="28">
        <v>11</v>
      </c>
      <c r="I58" s="5">
        <v>13</v>
      </c>
      <c r="J58" s="28">
        <v>14</v>
      </c>
      <c r="K58" s="5">
        <v>22</v>
      </c>
      <c r="L58" s="28">
        <v>18</v>
      </c>
      <c r="M58" s="5">
        <v>35</v>
      </c>
    </row>
    <row r="59" spans="1:13">
      <c r="A59" s="3" t="s">
        <v>18</v>
      </c>
      <c r="B59" s="16">
        <v>7</v>
      </c>
      <c r="C59" s="22">
        <v>8</v>
      </c>
      <c r="D59" s="16">
        <v>28</v>
      </c>
      <c r="E59" s="22">
        <v>21</v>
      </c>
      <c r="F59" s="16">
        <v>4</v>
      </c>
      <c r="G59" s="22">
        <v>2</v>
      </c>
      <c r="H59" s="28">
        <v>10</v>
      </c>
      <c r="I59" s="5">
        <v>5</v>
      </c>
      <c r="J59" s="28">
        <v>18</v>
      </c>
      <c r="K59" s="5">
        <v>30</v>
      </c>
      <c r="L59" s="28">
        <v>40</v>
      </c>
      <c r="M59" s="5">
        <v>35</v>
      </c>
    </row>
    <row r="60" spans="1:13" ht="15" thickBot="1">
      <c r="A60" s="6" t="s">
        <v>19</v>
      </c>
      <c r="B60" s="17">
        <v>6</v>
      </c>
      <c r="C60" s="23">
        <v>10</v>
      </c>
      <c r="D60" s="17">
        <v>37</v>
      </c>
      <c r="E60" s="23">
        <v>32</v>
      </c>
      <c r="F60" s="25">
        <v>4</v>
      </c>
      <c r="G60" s="23">
        <v>2</v>
      </c>
      <c r="H60" s="29">
        <v>11</v>
      </c>
      <c r="I60" s="7">
        <v>11</v>
      </c>
      <c r="J60" s="29">
        <v>9</v>
      </c>
      <c r="K60" s="7">
        <v>26</v>
      </c>
      <c r="L60" s="29">
        <v>29</v>
      </c>
      <c r="M60" s="7">
        <v>32</v>
      </c>
    </row>
    <row r="61" spans="1:13" ht="15" thickBot="1">
      <c r="A61" s="11" t="s">
        <v>20</v>
      </c>
      <c r="B61" s="18" t="s">
        <v>22</v>
      </c>
      <c r="C61" s="11" t="s">
        <v>22</v>
      </c>
      <c r="D61" s="18" t="s">
        <v>46</v>
      </c>
      <c r="E61" s="11" t="s">
        <v>46</v>
      </c>
      <c r="F61" s="26" t="s">
        <v>59</v>
      </c>
      <c r="G61" s="12" t="s">
        <v>59</v>
      </c>
      <c r="H61" s="12" t="s">
        <v>59</v>
      </c>
      <c r="I61" s="12" t="s">
        <v>59</v>
      </c>
      <c r="J61" s="30" t="s">
        <v>59</v>
      </c>
      <c r="K61" s="12" t="s">
        <v>59</v>
      </c>
      <c r="L61" s="12" t="s">
        <v>59</v>
      </c>
      <c r="M61" s="12" t="s">
        <v>59</v>
      </c>
    </row>
    <row r="62" spans="1:13" ht="15" thickBot="1">
      <c r="A62" s="8" t="s">
        <v>23</v>
      </c>
      <c r="B62" s="19">
        <f t="shared" ref="B62:M62" si="7">AVERAGE(B46:B60)</f>
        <v>7.2</v>
      </c>
      <c r="C62" s="20">
        <f t="shared" si="7"/>
        <v>6.8</v>
      </c>
      <c r="D62" s="19">
        <f t="shared" si="7"/>
        <v>31.4</v>
      </c>
      <c r="E62" s="20">
        <f t="shared" si="7"/>
        <v>29.666666666666668</v>
      </c>
      <c r="F62" s="19">
        <f t="shared" si="7"/>
        <v>4.0666666666666664</v>
      </c>
      <c r="G62" s="20">
        <f t="shared" si="7"/>
        <v>3.5333333333333332</v>
      </c>
      <c r="H62" s="31">
        <f t="shared" si="7"/>
        <v>9.5333333333333332</v>
      </c>
      <c r="I62" s="20">
        <f t="shared" si="7"/>
        <v>10</v>
      </c>
      <c r="J62" s="31">
        <f t="shared" si="7"/>
        <v>12.666666666666666</v>
      </c>
      <c r="K62" s="20">
        <f t="shared" si="7"/>
        <v>26.2</v>
      </c>
      <c r="L62" s="31">
        <f t="shared" si="7"/>
        <v>31.8</v>
      </c>
      <c r="M62" s="20">
        <f t="shared" si="7"/>
        <v>32.466666666666669</v>
      </c>
    </row>
    <row r="63" spans="1:13" ht="15" thickBot="1">
      <c r="A63" s="9" t="s">
        <v>24</v>
      </c>
      <c r="B63" s="71">
        <f>((B62+C62)/2)*242*(1/0.25)</f>
        <v>6776</v>
      </c>
      <c r="C63" s="72"/>
      <c r="D63" s="71">
        <f>((D62+E62)/2)*242*10*(1/0.25)</f>
        <v>295562.66666666669</v>
      </c>
      <c r="E63" s="72"/>
      <c r="F63" s="71">
        <f>((F62+G62)/2)*10^2*242*(1/0.25)</f>
        <v>367840</v>
      </c>
      <c r="G63" s="72"/>
      <c r="H63" s="71">
        <f>((H62+I62)/2)*10^2*242*(1/0.25)</f>
        <v>945413.33333333314</v>
      </c>
      <c r="I63" s="72"/>
      <c r="J63" s="71">
        <f>((J62+K62)/2)*10^2*242*(1/0.25)</f>
        <v>1881146.6666666665</v>
      </c>
      <c r="K63" s="72"/>
      <c r="L63" s="71">
        <f>((L62+M62)/2)*10^2*242*(1/0.25)</f>
        <v>3110506.666666667</v>
      </c>
      <c r="M63" s="72"/>
    </row>
    <row r="64" spans="1:13" ht="15" thickBot="1">
      <c r="A64" s="1" t="s">
        <v>51</v>
      </c>
    </row>
    <row r="65" spans="1:13" ht="15" thickBot="1">
      <c r="A65" s="73" t="s">
        <v>57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5"/>
    </row>
    <row r="66" spans="1:13" ht="15" thickBot="1">
      <c r="A66" s="10"/>
      <c r="B66" s="14" t="s">
        <v>26</v>
      </c>
      <c r="C66" s="13" t="s">
        <v>26</v>
      </c>
      <c r="D66" s="14" t="s">
        <v>27</v>
      </c>
      <c r="E66" s="13" t="s">
        <v>27</v>
      </c>
      <c r="F66" s="14" t="s">
        <v>28</v>
      </c>
      <c r="G66" s="24" t="s">
        <v>28</v>
      </c>
      <c r="H66" s="14" t="s">
        <v>29</v>
      </c>
      <c r="I66" s="24" t="s">
        <v>29</v>
      </c>
      <c r="J66" s="14" t="s">
        <v>30</v>
      </c>
      <c r="K66" s="24" t="s">
        <v>30</v>
      </c>
      <c r="L66" s="14" t="s">
        <v>31</v>
      </c>
      <c r="M66" s="24" t="s">
        <v>31</v>
      </c>
    </row>
    <row r="67" spans="1:13" ht="15" thickTop="1">
      <c r="A67" s="2" t="s">
        <v>3</v>
      </c>
      <c r="B67" s="15">
        <v>4</v>
      </c>
      <c r="C67" s="21">
        <v>5</v>
      </c>
      <c r="D67" s="15">
        <v>19</v>
      </c>
      <c r="E67" s="21">
        <v>28</v>
      </c>
      <c r="F67" s="15">
        <v>3</v>
      </c>
      <c r="G67" s="21">
        <v>3</v>
      </c>
      <c r="H67" s="27">
        <v>5</v>
      </c>
      <c r="I67" s="4">
        <v>9</v>
      </c>
      <c r="J67" s="27">
        <v>39</v>
      </c>
      <c r="K67" s="4">
        <v>40</v>
      </c>
      <c r="L67" s="27">
        <v>22</v>
      </c>
      <c r="M67" s="4">
        <v>30</v>
      </c>
    </row>
    <row r="68" spans="1:13">
      <c r="A68" s="3" t="s">
        <v>5</v>
      </c>
      <c r="B68" s="16">
        <v>5</v>
      </c>
      <c r="C68" s="22">
        <v>4</v>
      </c>
      <c r="D68" s="16">
        <v>21</v>
      </c>
      <c r="E68" s="22">
        <v>16</v>
      </c>
      <c r="F68" s="16">
        <v>8</v>
      </c>
      <c r="G68" s="22">
        <v>4</v>
      </c>
      <c r="H68" s="28">
        <v>3</v>
      </c>
      <c r="I68" s="5">
        <v>9</v>
      </c>
      <c r="J68" s="28">
        <v>27</v>
      </c>
      <c r="K68" s="5">
        <v>39</v>
      </c>
      <c r="L68" s="28">
        <v>29</v>
      </c>
      <c r="M68" s="5">
        <v>32</v>
      </c>
    </row>
    <row r="69" spans="1:13">
      <c r="A69" s="3" t="s">
        <v>7</v>
      </c>
      <c r="B69" s="16">
        <v>6</v>
      </c>
      <c r="C69" s="22">
        <v>8</v>
      </c>
      <c r="D69" s="16">
        <v>24</v>
      </c>
      <c r="E69" s="22">
        <v>23</v>
      </c>
      <c r="F69" s="16">
        <v>4</v>
      </c>
      <c r="G69" s="22">
        <v>3</v>
      </c>
      <c r="H69" s="28">
        <v>4</v>
      </c>
      <c r="I69" s="5">
        <v>7</v>
      </c>
      <c r="J69" s="28">
        <v>13</v>
      </c>
      <c r="K69" s="5">
        <v>30</v>
      </c>
      <c r="L69" s="28">
        <v>26</v>
      </c>
      <c r="M69" s="5">
        <v>31</v>
      </c>
    </row>
    <row r="70" spans="1:13">
      <c r="A70" s="3" t="s">
        <v>8</v>
      </c>
      <c r="B70" s="16">
        <v>7</v>
      </c>
      <c r="C70" s="22">
        <v>8</v>
      </c>
      <c r="D70" s="16">
        <v>23</v>
      </c>
      <c r="E70" s="22">
        <v>24</v>
      </c>
      <c r="F70" s="16">
        <v>4</v>
      </c>
      <c r="G70" s="22">
        <v>4</v>
      </c>
      <c r="H70" s="28">
        <v>5</v>
      </c>
      <c r="I70" s="5">
        <v>6</v>
      </c>
      <c r="J70" s="28">
        <v>10</v>
      </c>
      <c r="K70" s="5">
        <v>30</v>
      </c>
      <c r="L70" s="28">
        <v>36</v>
      </c>
      <c r="M70" s="5">
        <v>18</v>
      </c>
    </row>
    <row r="71" spans="1:13">
      <c r="A71" s="3" t="s">
        <v>9</v>
      </c>
      <c r="B71" s="16">
        <v>5</v>
      </c>
      <c r="C71" s="22">
        <v>11</v>
      </c>
      <c r="D71" s="16">
        <v>28</v>
      </c>
      <c r="E71" s="22">
        <v>27</v>
      </c>
      <c r="F71" s="16">
        <v>4</v>
      </c>
      <c r="G71" s="22">
        <v>4</v>
      </c>
      <c r="H71" s="28">
        <v>6</v>
      </c>
      <c r="I71" s="5">
        <v>6</v>
      </c>
      <c r="J71" s="28">
        <v>18</v>
      </c>
      <c r="K71" s="5">
        <v>19</v>
      </c>
      <c r="L71" s="28">
        <v>28</v>
      </c>
      <c r="M71" s="5">
        <v>37</v>
      </c>
    </row>
    <row r="72" spans="1:13">
      <c r="A72" s="3" t="s">
        <v>10</v>
      </c>
      <c r="B72" s="16">
        <v>7</v>
      </c>
      <c r="C72" s="22">
        <v>17</v>
      </c>
      <c r="D72" s="16">
        <v>28</v>
      </c>
      <c r="E72" s="22">
        <v>20</v>
      </c>
      <c r="F72" s="16">
        <v>6</v>
      </c>
      <c r="G72" s="22">
        <v>4</v>
      </c>
      <c r="H72" s="28">
        <v>8</v>
      </c>
      <c r="I72" s="5">
        <v>7</v>
      </c>
      <c r="J72" s="28">
        <v>18</v>
      </c>
      <c r="K72" s="5">
        <v>26</v>
      </c>
      <c r="L72" s="28">
        <v>31</v>
      </c>
      <c r="M72" s="5">
        <v>32</v>
      </c>
    </row>
    <row r="73" spans="1:13">
      <c r="A73" s="3" t="s">
        <v>11</v>
      </c>
      <c r="B73" s="16">
        <v>4</v>
      </c>
      <c r="C73" s="22">
        <v>6</v>
      </c>
      <c r="D73" s="16">
        <v>30</v>
      </c>
      <c r="E73" s="22">
        <v>23</v>
      </c>
      <c r="F73" s="16">
        <v>2</v>
      </c>
      <c r="G73" s="22">
        <v>3</v>
      </c>
      <c r="H73" s="28">
        <v>5</v>
      </c>
      <c r="I73" s="5">
        <v>5</v>
      </c>
      <c r="J73" s="28">
        <v>20</v>
      </c>
      <c r="K73" s="5">
        <v>20</v>
      </c>
      <c r="L73" s="28">
        <v>25</v>
      </c>
      <c r="M73" s="5">
        <v>35</v>
      </c>
    </row>
    <row r="74" spans="1:13">
      <c r="A74" s="3" t="s">
        <v>12</v>
      </c>
      <c r="B74" s="16">
        <v>7</v>
      </c>
      <c r="C74" s="22">
        <v>4</v>
      </c>
      <c r="D74" s="16">
        <v>28</v>
      </c>
      <c r="E74" s="22">
        <v>24</v>
      </c>
      <c r="F74" s="16">
        <v>2</v>
      </c>
      <c r="G74" s="22">
        <v>3</v>
      </c>
      <c r="H74" s="28">
        <v>4</v>
      </c>
      <c r="I74" s="5">
        <v>4</v>
      </c>
      <c r="J74" s="28">
        <v>16</v>
      </c>
      <c r="K74" s="5">
        <v>26</v>
      </c>
      <c r="L74" s="28">
        <v>24</v>
      </c>
      <c r="M74" s="5">
        <v>47</v>
      </c>
    </row>
    <row r="75" spans="1:13">
      <c r="A75" s="3" t="s">
        <v>13</v>
      </c>
      <c r="B75" s="16">
        <v>4</v>
      </c>
      <c r="C75" s="22">
        <v>6</v>
      </c>
      <c r="D75" s="16">
        <v>27</v>
      </c>
      <c r="E75" s="22">
        <v>20</v>
      </c>
      <c r="F75" s="16">
        <v>4</v>
      </c>
      <c r="G75" s="22">
        <v>2</v>
      </c>
      <c r="H75" s="28">
        <v>2</v>
      </c>
      <c r="I75" s="5">
        <v>6</v>
      </c>
      <c r="J75" s="28">
        <v>23</v>
      </c>
      <c r="K75" s="5">
        <v>21</v>
      </c>
      <c r="L75" s="28">
        <v>36</v>
      </c>
      <c r="M75" s="5">
        <v>32</v>
      </c>
    </row>
    <row r="76" spans="1:13">
      <c r="A76" s="3" t="s">
        <v>14</v>
      </c>
      <c r="B76" s="16">
        <v>9</v>
      </c>
      <c r="C76" s="22">
        <v>6</v>
      </c>
      <c r="D76" s="16">
        <v>24</v>
      </c>
      <c r="E76" s="22">
        <v>22</v>
      </c>
      <c r="F76" s="16">
        <v>4</v>
      </c>
      <c r="G76" s="22">
        <v>4</v>
      </c>
      <c r="H76" s="28">
        <v>3</v>
      </c>
      <c r="I76" s="5">
        <v>10</v>
      </c>
      <c r="J76" s="28">
        <v>21</v>
      </c>
      <c r="K76" s="5">
        <v>31</v>
      </c>
      <c r="L76" s="28">
        <v>33</v>
      </c>
      <c r="M76" s="5">
        <v>43</v>
      </c>
    </row>
    <row r="77" spans="1:13">
      <c r="A77" s="3" t="s">
        <v>15</v>
      </c>
      <c r="B77" s="16">
        <v>7</v>
      </c>
      <c r="C77" s="22">
        <v>5</v>
      </c>
      <c r="D77" s="16">
        <v>31</v>
      </c>
      <c r="E77" s="22">
        <v>26</v>
      </c>
      <c r="F77" s="16">
        <v>4</v>
      </c>
      <c r="G77" s="22">
        <v>4</v>
      </c>
      <c r="H77" s="28">
        <v>4</v>
      </c>
      <c r="I77" s="5">
        <v>8</v>
      </c>
      <c r="J77" s="28">
        <v>27</v>
      </c>
      <c r="K77" s="5">
        <v>24</v>
      </c>
      <c r="L77" s="28">
        <v>42</v>
      </c>
      <c r="M77" s="5">
        <v>34</v>
      </c>
    </row>
    <row r="78" spans="1:13">
      <c r="A78" s="3" t="s">
        <v>16</v>
      </c>
      <c r="B78" s="16">
        <v>4</v>
      </c>
      <c r="C78" s="22">
        <v>11</v>
      </c>
      <c r="D78" s="16">
        <v>20</v>
      </c>
      <c r="E78" s="22">
        <v>19</v>
      </c>
      <c r="F78" s="16">
        <v>3</v>
      </c>
      <c r="G78" s="22">
        <v>7</v>
      </c>
      <c r="H78" s="28">
        <v>6</v>
      </c>
      <c r="I78" s="5">
        <v>4</v>
      </c>
      <c r="J78" s="28">
        <v>28</v>
      </c>
      <c r="K78" s="5">
        <v>31</v>
      </c>
      <c r="L78" s="28">
        <v>24</v>
      </c>
      <c r="M78" s="5">
        <v>25</v>
      </c>
    </row>
    <row r="79" spans="1:13">
      <c r="A79" s="3" t="s">
        <v>17</v>
      </c>
      <c r="B79" s="16">
        <v>6</v>
      </c>
      <c r="C79" s="22">
        <v>8</v>
      </c>
      <c r="D79" s="16">
        <v>18</v>
      </c>
      <c r="E79" s="22">
        <v>25</v>
      </c>
      <c r="F79" s="16">
        <v>2</v>
      </c>
      <c r="G79" s="22">
        <v>2</v>
      </c>
      <c r="H79" s="28">
        <v>7</v>
      </c>
      <c r="I79" s="5">
        <v>4</v>
      </c>
      <c r="J79" s="28">
        <v>23</v>
      </c>
      <c r="K79" s="5">
        <v>24</v>
      </c>
      <c r="L79" s="28">
        <v>25</v>
      </c>
      <c r="M79" s="5">
        <v>26</v>
      </c>
    </row>
    <row r="80" spans="1:13">
      <c r="A80" s="3" t="s">
        <v>18</v>
      </c>
      <c r="B80" s="16">
        <v>6</v>
      </c>
      <c r="C80" s="22">
        <v>6</v>
      </c>
      <c r="D80" s="16">
        <v>18</v>
      </c>
      <c r="E80" s="22">
        <v>18</v>
      </c>
      <c r="F80" s="16">
        <v>3</v>
      </c>
      <c r="G80" s="22">
        <v>3</v>
      </c>
      <c r="H80" s="28">
        <v>9</v>
      </c>
      <c r="I80" s="5">
        <v>7</v>
      </c>
      <c r="J80" s="28">
        <v>24</v>
      </c>
      <c r="K80" s="5">
        <v>18</v>
      </c>
      <c r="L80" s="28">
        <v>17</v>
      </c>
      <c r="M80" s="5">
        <v>39</v>
      </c>
    </row>
    <row r="81" spans="1:13" ht="15" thickBot="1">
      <c r="A81" s="6" t="s">
        <v>19</v>
      </c>
      <c r="B81" s="17">
        <v>9</v>
      </c>
      <c r="C81" s="23">
        <v>7</v>
      </c>
      <c r="D81" s="17">
        <v>21</v>
      </c>
      <c r="E81" s="23">
        <v>22</v>
      </c>
      <c r="F81" s="25">
        <v>3</v>
      </c>
      <c r="G81" s="23">
        <v>4</v>
      </c>
      <c r="H81" s="29">
        <v>10</v>
      </c>
      <c r="I81" s="7">
        <v>5</v>
      </c>
      <c r="J81" s="29">
        <v>19</v>
      </c>
      <c r="K81" s="7">
        <v>19</v>
      </c>
      <c r="L81" s="29">
        <v>20</v>
      </c>
      <c r="M81" s="7">
        <v>23</v>
      </c>
    </row>
    <row r="82" spans="1:13" ht="15" thickBot="1">
      <c r="A82" s="11" t="s">
        <v>20</v>
      </c>
      <c r="B82" s="18" t="s">
        <v>22</v>
      </c>
      <c r="C82" s="11" t="s">
        <v>22</v>
      </c>
      <c r="D82" s="18" t="s">
        <v>46</v>
      </c>
      <c r="E82" s="11" t="s">
        <v>46</v>
      </c>
      <c r="F82" s="26" t="s">
        <v>59</v>
      </c>
      <c r="G82" s="12" t="s">
        <v>59</v>
      </c>
      <c r="H82" s="12" t="s">
        <v>59</v>
      </c>
      <c r="I82" s="12" t="s">
        <v>59</v>
      </c>
      <c r="J82" s="30" t="s">
        <v>59</v>
      </c>
      <c r="K82" s="12" t="s">
        <v>59</v>
      </c>
      <c r="L82" s="12" t="s">
        <v>59</v>
      </c>
      <c r="M82" s="12" t="s">
        <v>59</v>
      </c>
    </row>
    <row r="83" spans="1:13" ht="15" thickBot="1">
      <c r="A83" s="8" t="s">
        <v>23</v>
      </c>
      <c r="B83" s="19">
        <f t="shared" ref="B83:M83" si="8">AVERAGE(B67:B81)</f>
        <v>6</v>
      </c>
      <c r="C83" s="20">
        <f t="shared" si="8"/>
        <v>7.4666666666666668</v>
      </c>
      <c r="D83" s="19">
        <f t="shared" si="8"/>
        <v>24</v>
      </c>
      <c r="E83" s="20">
        <f t="shared" si="8"/>
        <v>22.466666666666665</v>
      </c>
      <c r="F83" s="19">
        <f t="shared" si="8"/>
        <v>3.7333333333333334</v>
      </c>
      <c r="G83" s="20">
        <f t="shared" si="8"/>
        <v>3.6</v>
      </c>
      <c r="H83" s="31">
        <f t="shared" si="8"/>
        <v>5.4</v>
      </c>
      <c r="I83" s="20">
        <f t="shared" si="8"/>
        <v>6.4666666666666668</v>
      </c>
      <c r="J83" s="31">
        <f t="shared" si="8"/>
        <v>21.733333333333334</v>
      </c>
      <c r="K83" s="20">
        <f t="shared" si="8"/>
        <v>26.533333333333335</v>
      </c>
      <c r="L83" s="31">
        <f t="shared" si="8"/>
        <v>27.866666666666667</v>
      </c>
      <c r="M83" s="20">
        <f t="shared" si="8"/>
        <v>32.266666666666666</v>
      </c>
    </row>
    <row r="84" spans="1:13" ht="15" thickBot="1">
      <c r="A84" s="9" t="s">
        <v>24</v>
      </c>
      <c r="B84" s="71">
        <f>((B83+C83)/2)*242*(1/0.25)</f>
        <v>6517.8666666666668</v>
      </c>
      <c r="C84" s="72"/>
      <c r="D84" s="71">
        <f>((D83+E83)/2)*242*10*(1/0.25)</f>
        <v>224898.66666666669</v>
      </c>
      <c r="E84" s="72"/>
      <c r="F84" s="71">
        <f>((F83+G83)/2)*10^2*242*(1/0.25)</f>
        <v>354933.33333333337</v>
      </c>
      <c r="G84" s="72"/>
      <c r="H84" s="71">
        <f>((H83+I83)/2)*10^2*242*(1/0.25)</f>
        <v>574346.66666666674</v>
      </c>
      <c r="I84" s="72"/>
      <c r="J84" s="71">
        <f>((J83+K83)/2)*10^2*242*(1/0.25)</f>
        <v>2336106.666666667</v>
      </c>
      <c r="K84" s="72"/>
      <c r="L84" s="71">
        <f>((L83+M83)/2)*10^2*242*(1/0.25)</f>
        <v>2910453.333333333</v>
      </c>
      <c r="M84" s="72"/>
    </row>
    <row r="85" spans="1:13" ht="15" thickBot="1"/>
    <row r="86" spans="1:13" ht="15" thickBot="1">
      <c r="F86" s="14" t="s">
        <v>52</v>
      </c>
      <c r="G86" s="24" t="s">
        <v>52</v>
      </c>
      <c r="H86" s="14" t="s">
        <v>53</v>
      </c>
      <c r="I86" s="24" t="s">
        <v>53</v>
      </c>
      <c r="J86" s="14" t="s">
        <v>54</v>
      </c>
      <c r="K86" s="24" t="s">
        <v>54</v>
      </c>
      <c r="L86" s="14" t="s">
        <v>55</v>
      </c>
      <c r="M86" s="24" t="s">
        <v>55</v>
      </c>
    </row>
    <row r="87" spans="1:13" ht="15" thickTop="1">
      <c r="F87" s="15">
        <v>21</v>
      </c>
      <c r="G87" s="21">
        <v>25</v>
      </c>
      <c r="H87" s="27">
        <v>35</v>
      </c>
      <c r="I87" s="4">
        <v>44</v>
      </c>
      <c r="J87" s="27">
        <v>89</v>
      </c>
      <c r="K87" s="4">
        <v>84</v>
      </c>
      <c r="L87" s="27">
        <v>4</v>
      </c>
      <c r="M87" s="4">
        <v>3</v>
      </c>
    </row>
    <row r="88" spans="1:13">
      <c r="F88" s="16">
        <v>20</v>
      </c>
      <c r="G88" s="22">
        <v>26</v>
      </c>
      <c r="H88" s="28">
        <v>29</v>
      </c>
      <c r="I88" s="5">
        <v>44</v>
      </c>
      <c r="J88" s="28">
        <v>83</v>
      </c>
      <c r="K88" s="5">
        <v>65</v>
      </c>
      <c r="L88" s="28">
        <v>4</v>
      </c>
      <c r="M88" s="5">
        <v>6</v>
      </c>
    </row>
    <row r="89" spans="1:13">
      <c r="F89" s="16">
        <v>17</v>
      </c>
      <c r="G89" s="22">
        <v>36</v>
      </c>
      <c r="H89" s="28">
        <v>39</v>
      </c>
      <c r="I89" s="5">
        <v>33</v>
      </c>
      <c r="J89" s="28">
        <v>107</v>
      </c>
      <c r="K89" s="5">
        <v>80</v>
      </c>
      <c r="L89" s="28">
        <v>5</v>
      </c>
      <c r="M89" s="5">
        <v>3</v>
      </c>
    </row>
    <row r="90" spans="1:13">
      <c r="F90" s="16">
        <v>27</v>
      </c>
      <c r="G90" s="22">
        <v>33</v>
      </c>
      <c r="H90" s="28">
        <v>38</v>
      </c>
      <c r="I90" s="5">
        <v>37</v>
      </c>
      <c r="J90" s="28">
        <v>119</v>
      </c>
      <c r="K90" s="5">
        <v>76</v>
      </c>
      <c r="L90" s="28">
        <v>3</v>
      </c>
      <c r="M90" s="5">
        <v>2</v>
      </c>
    </row>
    <row r="91" spans="1:13">
      <c r="F91" s="16">
        <v>24</v>
      </c>
      <c r="G91" s="22">
        <v>28</v>
      </c>
      <c r="H91" s="28">
        <v>32</v>
      </c>
      <c r="I91" s="5">
        <v>43</v>
      </c>
      <c r="J91" s="28">
        <v>100</v>
      </c>
      <c r="K91" s="5">
        <v>85</v>
      </c>
      <c r="L91" s="28">
        <v>14</v>
      </c>
      <c r="M91" s="5">
        <v>3</v>
      </c>
    </row>
    <row r="92" spans="1:13">
      <c r="F92" s="16">
        <v>22</v>
      </c>
      <c r="G92" s="22">
        <v>28</v>
      </c>
      <c r="H92" s="28">
        <v>24</v>
      </c>
      <c r="I92" s="5">
        <v>48</v>
      </c>
      <c r="J92" s="28">
        <v>120</v>
      </c>
      <c r="K92" s="5">
        <v>64</v>
      </c>
      <c r="L92" s="28">
        <v>7</v>
      </c>
      <c r="M92" s="5">
        <v>4</v>
      </c>
    </row>
    <row r="93" spans="1:13">
      <c r="F93" s="16">
        <v>29</v>
      </c>
      <c r="G93" s="22">
        <v>26</v>
      </c>
      <c r="H93" s="28">
        <v>27</v>
      </c>
      <c r="I93" s="5">
        <v>47</v>
      </c>
      <c r="J93" s="28">
        <v>130</v>
      </c>
      <c r="K93" s="5">
        <v>74</v>
      </c>
      <c r="L93" s="28">
        <v>5</v>
      </c>
      <c r="M93" s="5">
        <v>4</v>
      </c>
    </row>
    <row r="94" spans="1:13">
      <c r="F94" s="16">
        <v>26</v>
      </c>
      <c r="G94" s="22">
        <v>22</v>
      </c>
      <c r="H94" s="28">
        <v>34</v>
      </c>
      <c r="I94" s="5">
        <v>45</v>
      </c>
      <c r="J94" s="28">
        <v>142</v>
      </c>
      <c r="K94" s="5">
        <v>75</v>
      </c>
      <c r="L94" s="28">
        <v>5</v>
      </c>
      <c r="M94" s="5">
        <v>6</v>
      </c>
    </row>
    <row r="95" spans="1:13">
      <c r="F95" s="16">
        <v>24</v>
      </c>
      <c r="G95" s="22">
        <v>25</v>
      </c>
      <c r="H95" s="28">
        <v>29</v>
      </c>
      <c r="I95" s="5">
        <v>44</v>
      </c>
      <c r="J95" s="28">
        <v>129</v>
      </c>
      <c r="K95" s="5">
        <v>69</v>
      </c>
      <c r="L95" s="28">
        <v>9</v>
      </c>
      <c r="M95" s="5">
        <v>5</v>
      </c>
    </row>
    <row r="96" spans="1:13">
      <c r="F96" s="16">
        <v>26</v>
      </c>
      <c r="G96" s="22">
        <v>34</v>
      </c>
      <c r="H96" s="28">
        <v>36</v>
      </c>
      <c r="I96" s="5">
        <v>39</v>
      </c>
      <c r="J96" s="28">
        <v>116</v>
      </c>
      <c r="K96" s="5">
        <v>66</v>
      </c>
      <c r="L96" s="28">
        <v>6</v>
      </c>
      <c r="M96" s="5">
        <v>6</v>
      </c>
    </row>
    <row r="97" spans="6:13">
      <c r="F97" s="16">
        <v>18</v>
      </c>
      <c r="G97" s="22">
        <v>27</v>
      </c>
      <c r="H97" s="28">
        <v>36</v>
      </c>
      <c r="I97" s="5">
        <v>36</v>
      </c>
      <c r="J97" s="28">
        <v>123</v>
      </c>
      <c r="K97" s="5">
        <v>95</v>
      </c>
      <c r="L97" s="28">
        <v>2</v>
      </c>
      <c r="M97" s="5">
        <v>4</v>
      </c>
    </row>
    <row r="98" spans="6:13">
      <c r="F98" s="16">
        <v>27</v>
      </c>
      <c r="G98" s="22">
        <v>27</v>
      </c>
      <c r="H98" s="28">
        <v>43</v>
      </c>
      <c r="I98" s="5">
        <v>27</v>
      </c>
      <c r="J98" s="28">
        <v>135</v>
      </c>
      <c r="K98" s="5">
        <v>91</v>
      </c>
      <c r="L98" s="28">
        <v>4</v>
      </c>
      <c r="M98" s="5">
        <v>5</v>
      </c>
    </row>
    <row r="99" spans="6:13">
      <c r="F99" s="16">
        <v>32</v>
      </c>
      <c r="G99" s="22">
        <v>30</v>
      </c>
      <c r="H99" s="28">
        <v>51</v>
      </c>
      <c r="I99" s="5">
        <v>29</v>
      </c>
      <c r="J99" s="28">
        <v>103</v>
      </c>
      <c r="K99" s="5">
        <v>88</v>
      </c>
      <c r="L99" s="28">
        <v>3</v>
      </c>
      <c r="M99" s="5">
        <v>3</v>
      </c>
    </row>
    <row r="100" spans="6:13">
      <c r="F100" s="16">
        <v>22</v>
      </c>
      <c r="G100" s="22">
        <v>17</v>
      </c>
      <c r="H100" s="28">
        <v>45</v>
      </c>
      <c r="I100" s="5">
        <v>34</v>
      </c>
      <c r="J100" s="28">
        <v>65</v>
      </c>
      <c r="K100" s="5">
        <v>79</v>
      </c>
      <c r="L100" s="28">
        <v>3</v>
      </c>
      <c r="M100" s="5">
        <v>9</v>
      </c>
    </row>
    <row r="101" spans="6:13" ht="15" thickBot="1">
      <c r="F101" s="25">
        <v>14</v>
      </c>
      <c r="G101" s="23">
        <v>15</v>
      </c>
      <c r="H101" s="29">
        <v>41</v>
      </c>
      <c r="I101" s="7">
        <v>38</v>
      </c>
      <c r="J101" s="29">
        <v>42</v>
      </c>
      <c r="K101" s="7">
        <v>54</v>
      </c>
      <c r="L101" s="29">
        <v>4</v>
      </c>
      <c r="M101" s="7">
        <v>5</v>
      </c>
    </row>
    <row r="102" spans="6:13" ht="15" thickBot="1">
      <c r="F102" s="26" t="s">
        <v>58</v>
      </c>
      <c r="G102" s="12" t="s">
        <v>58</v>
      </c>
      <c r="H102" s="30" t="s">
        <v>21</v>
      </c>
      <c r="I102" s="12" t="s">
        <v>21</v>
      </c>
      <c r="J102" s="30" t="s">
        <v>58</v>
      </c>
      <c r="K102" s="30" t="s">
        <v>58</v>
      </c>
      <c r="L102" s="30" t="s">
        <v>58</v>
      </c>
      <c r="M102" s="12" t="s">
        <v>58</v>
      </c>
    </row>
    <row r="103" spans="6:13" ht="15" thickBot="1">
      <c r="F103" s="19">
        <f t="shared" ref="F103:M103" si="9">AVERAGE(F87:F101)</f>
        <v>23.266666666666666</v>
      </c>
      <c r="G103" s="20">
        <f t="shared" si="9"/>
        <v>26.6</v>
      </c>
      <c r="H103" s="31">
        <f t="shared" si="9"/>
        <v>35.93333333333333</v>
      </c>
      <c r="I103" s="20">
        <f t="shared" si="9"/>
        <v>39.200000000000003</v>
      </c>
      <c r="J103" s="31">
        <f t="shared" si="9"/>
        <v>106.86666666666666</v>
      </c>
      <c r="K103" s="20">
        <f t="shared" si="9"/>
        <v>76.333333333333329</v>
      </c>
      <c r="L103" s="31">
        <f t="shared" si="9"/>
        <v>5.2</v>
      </c>
      <c r="M103" s="20">
        <f t="shared" si="9"/>
        <v>4.5333333333333332</v>
      </c>
    </row>
    <row r="104" spans="6:13" ht="15" thickBot="1">
      <c r="F104" s="71">
        <f>((F103+G103)/2)*10^4*242*(1/0.25)</f>
        <v>241354666.66666669</v>
      </c>
      <c r="G104" s="72"/>
      <c r="H104" s="71">
        <f>((H103+I103)/2)*10^3*242*(1/0.25)</f>
        <v>36364533.333333328</v>
      </c>
      <c r="I104" s="72"/>
      <c r="J104" s="71">
        <f>((J103+K103)/2)*10^4*242*(1/0.25)</f>
        <v>886688000</v>
      </c>
      <c r="K104" s="72"/>
      <c r="L104" s="71">
        <f>((L103+M103)/2)*10^4*242*(1/0.25)</f>
        <v>47109333.333333336</v>
      </c>
      <c r="M104" s="72"/>
    </row>
    <row r="105" spans="6:13" ht="15" thickBot="1"/>
    <row r="106" spans="6:13" ht="15" thickBot="1">
      <c r="F106" s="14" t="s">
        <v>52</v>
      </c>
      <c r="G106" s="24" t="s">
        <v>52</v>
      </c>
      <c r="H106" s="14" t="s">
        <v>53</v>
      </c>
      <c r="I106" s="24" t="s">
        <v>53</v>
      </c>
      <c r="J106" s="14" t="s">
        <v>54</v>
      </c>
      <c r="K106" s="24" t="s">
        <v>54</v>
      </c>
      <c r="L106" s="14" t="s">
        <v>55</v>
      </c>
      <c r="M106" s="24" t="s">
        <v>55</v>
      </c>
    </row>
    <row r="107" spans="6:13" ht="15" thickTop="1">
      <c r="F107" s="15">
        <v>24</v>
      </c>
      <c r="G107" s="21">
        <v>28</v>
      </c>
      <c r="H107" s="27">
        <v>3</v>
      </c>
      <c r="I107" s="4">
        <v>6</v>
      </c>
      <c r="J107" s="27">
        <v>139</v>
      </c>
      <c r="K107" s="4">
        <v>145</v>
      </c>
      <c r="L107" s="27">
        <v>3</v>
      </c>
      <c r="M107" s="4">
        <v>7</v>
      </c>
    </row>
    <row r="108" spans="6:13">
      <c r="F108" s="16">
        <v>25</v>
      </c>
      <c r="G108" s="22">
        <v>22</v>
      </c>
      <c r="H108" s="28">
        <v>2</v>
      </c>
      <c r="I108" s="5">
        <v>5</v>
      </c>
      <c r="J108" s="28">
        <v>113</v>
      </c>
      <c r="K108" s="5">
        <v>147</v>
      </c>
      <c r="L108" s="28">
        <v>4</v>
      </c>
      <c r="M108" s="5">
        <v>5</v>
      </c>
    </row>
    <row r="109" spans="6:13">
      <c r="F109" s="16">
        <v>24</v>
      </c>
      <c r="G109" s="22">
        <v>29</v>
      </c>
      <c r="H109" s="28">
        <v>4</v>
      </c>
      <c r="I109" s="5">
        <v>4</v>
      </c>
      <c r="J109" s="28">
        <v>115</v>
      </c>
      <c r="K109" s="5">
        <v>161</v>
      </c>
      <c r="L109" s="28">
        <v>4</v>
      </c>
      <c r="M109" s="5">
        <v>6</v>
      </c>
    </row>
    <row r="110" spans="6:13">
      <c r="F110" s="16">
        <v>18</v>
      </c>
      <c r="G110" s="22">
        <v>23</v>
      </c>
      <c r="H110" s="28">
        <v>3</v>
      </c>
      <c r="I110" s="5">
        <v>3</v>
      </c>
      <c r="J110" s="28">
        <v>116</v>
      </c>
      <c r="K110" s="5">
        <v>159</v>
      </c>
      <c r="L110" s="28">
        <v>9</v>
      </c>
      <c r="M110" s="5">
        <v>9</v>
      </c>
    </row>
    <row r="111" spans="6:13">
      <c r="F111" s="16">
        <v>23</v>
      </c>
      <c r="G111" s="22">
        <v>26</v>
      </c>
      <c r="H111" s="28">
        <v>6</v>
      </c>
      <c r="I111" s="5">
        <v>6</v>
      </c>
      <c r="J111" s="28">
        <v>136</v>
      </c>
      <c r="K111" s="5">
        <v>163</v>
      </c>
      <c r="L111" s="28">
        <v>3</v>
      </c>
      <c r="M111" s="5">
        <v>5</v>
      </c>
    </row>
    <row r="112" spans="6:13">
      <c r="F112" s="16">
        <v>22</v>
      </c>
      <c r="G112" s="22">
        <v>30</v>
      </c>
      <c r="H112" s="28">
        <v>7</v>
      </c>
      <c r="I112" s="5">
        <v>6</v>
      </c>
      <c r="J112" s="28">
        <v>111</v>
      </c>
      <c r="K112" s="5">
        <v>134</v>
      </c>
      <c r="L112" s="28">
        <v>4</v>
      </c>
      <c r="M112" s="5">
        <v>7</v>
      </c>
    </row>
    <row r="113" spans="6:13">
      <c r="F113" s="16">
        <v>17</v>
      </c>
      <c r="G113" s="22">
        <v>29</v>
      </c>
      <c r="H113" s="28">
        <v>5</v>
      </c>
      <c r="I113" s="5">
        <v>5</v>
      </c>
      <c r="J113" s="28">
        <v>134</v>
      </c>
      <c r="K113" s="5">
        <v>154</v>
      </c>
      <c r="L113" s="28">
        <v>7</v>
      </c>
      <c r="M113" s="5">
        <v>8</v>
      </c>
    </row>
    <row r="114" spans="6:13">
      <c r="F114" s="16">
        <v>24</v>
      </c>
      <c r="G114" s="22">
        <v>27</v>
      </c>
      <c r="H114" s="28">
        <v>7</v>
      </c>
      <c r="I114" s="5">
        <v>4</v>
      </c>
      <c r="J114" s="28">
        <v>141</v>
      </c>
      <c r="K114" s="5">
        <v>159</v>
      </c>
      <c r="L114" s="28">
        <v>4</v>
      </c>
      <c r="M114" s="5">
        <v>6</v>
      </c>
    </row>
    <row r="115" spans="6:13">
      <c r="F115" s="16">
        <v>27</v>
      </c>
      <c r="G115" s="22">
        <v>28</v>
      </c>
      <c r="H115" s="28">
        <v>4</v>
      </c>
      <c r="I115" s="5">
        <v>9</v>
      </c>
      <c r="J115" s="28">
        <v>129</v>
      </c>
      <c r="K115" s="5">
        <v>113</v>
      </c>
      <c r="L115" s="28">
        <v>7</v>
      </c>
      <c r="M115" s="5">
        <v>8</v>
      </c>
    </row>
    <row r="116" spans="6:13">
      <c r="F116" s="16">
        <v>28</v>
      </c>
      <c r="G116" s="22">
        <v>31</v>
      </c>
      <c r="H116" s="28">
        <v>5</v>
      </c>
      <c r="I116" s="5">
        <v>4</v>
      </c>
      <c r="J116" s="28">
        <v>148</v>
      </c>
      <c r="K116" s="5">
        <v>132</v>
      </c>
      <c r="L116" s="28">
        <v>2</v>
      </c>
      <c r="M116" s="5">
        <v>5</v>
      </c>
    </row>
    <row r="117" spans="6:13">
      <c r="F117" s="16">
        <v>31</v>
      </c>
      <c r="G117" s="22">
        <v>20</v>
      </c>
      <c r="H117" s="28">
        <v>5</v>
      </c>
      <c r="I117" s="5">
        <v>5</v>
      </c>
      <c r="J117" s="28">
        <v>133</v>
      </c>
      <c r="K117" s="5">
        <v>121</v>
      </c>
      <c r="L117" s="28">
        <v>5</v>
      </c>
      <c r="M117" s="5">
        <v>7</v>
      </c>
    </row>
    <row r="118" spans="6:13">
      <c r="F118" s="16">
        <v>20</v>
      </c>
      <c r="G118" s="22">
        <v>23</v>
      </c>
      <c r="H118" s="28">
        <v>8</v>
      </c>
      <c r="I118" s="5">
        <v>3</v>
      </c>
      <c r="J118" s="28">
        <v>147</v>
      </c>
      <c r="K118" s="5">
        <v>98</v>
      </c>
      <c r="L118" s="28">
        <v>4</v>
      </c>
      <c r="M118" s="5">
        <v>4</v>
      </c>
    </row>
    <row r="119" spans="6:13">
      <c r="F119" s="16">
        <v>28</v>
      </c>
      <c r="G119" s="22">
        <v>29</v>
      </c>
      <c r="H119" s="28">
        <v>5</v>
      </c>
      <c r="I119" s="5">
        <v>5</v>
      </c>
      <c r="J119" s="28">
        <v>172</v>
      </c>
      <c r="K119" s="5">
        <v>107</v>
      </c>
      <c r="L119" s="28">
        <v>6</v>
      </c>
      <c r="M119" s="5">
        <v>4</v>
      </c>
    </row>
    <row r="120" spans="6:13">
      <c r="F120" s="16">
        <v>18</v>
      </c>
      <c r="G120" s="22">
        <v>17</v>
      </c>
      <c r="H120" s="28">
        <v>7</v>
      </c>
      <c r="I120" s="5">
        <v>4</v>
      </c>
      <c r="J120" s="28">
        <v>165</v>
      </c>
      <c r="K120" s="5">
        <v>140</v>
      </c>
      <c r="L120" s="28">
        <v>5</v>
      </c>
      <c r="M120" s="5">
        <v>6</v>
      </c>
    </row>
    <row r="121" spans="6:13" ht="15" thickBot="1">
      <c r="F121" s="25">
        <v>31</v>
      </c>
      <c r="G121" s="23">
        <v>20</v>
      </c>
      <c r="H121" s="29">
        <v>6</v>
      </c>
      <c r="I121" s="7">
        <v>5</v>
      </c>
      <c r="J121" s="29">
        <v>185</v>
      </c>
      <c r="K121" s="7">
        <v>130</v>
      </c>
      <c r="L121" s="29">
        <v>9</v>
      </c>
      <c r="M121" s="7">
        <v>4</v>
      </c>
    </row>
    <row r="122" spans="6:13" ht="15" thickBot="1">
      <c r="F122" s="26" t="s">
        <v>58</v>
      </c>
      <c r="G122" s="12" t="s">
        <v>58</v>
      </c>
      <c r="H122" s="12" t="s">
        <v>58</v>
      </c>
      <c r="I122" s="12" t="s">
        <v>58</v>
      </c>
      <c r="J122" s="30" t="s">
        <v>58</v>
      </c>
      <c r="K122" s="30" t="s">
        <v>58</v>
      </c>
      <c r="L122" s="30" t="s">
        <v>58</v>
      </c>
      <c r="M122" s="12" t="s">
        <v>58</v>
      </c>
    </row>
    <row r="123" spans="6:13" ht="15" thickBot="1">
      <c r="F123" s="19">
        <f t="shared" ref="F123:M123" si="10">AVERAGE(F107:F121)</f>
        <v>24</v>
      </c>
      <c r="G123" s="20">
        <f t="shared" si="10"/>
        <v>25.466666666666665</v>
      </c>
      <c r="H123" s="31">
        <f t="shared" si="10"/>
        <v>5.1333333333333337</v>
      </c>
      <c r="I123" s="20">
        <f t="shared" si="10"/>
        <v>4.9333333333333336</v>
      </c>
      <c r="J123" s="31">
        <f t="shared" si="10"/>
        <v>138.93333333333334</v>
      </c>
      <c r="K123" s="20">
        <f t="shared" si="10"/>
        <v>137.53333333333333</v>
      </c>
      <c r="L123" s="31">
        <f t="shared" si="10"/>
        <v>5.0666666666666664</v>
      </c>
      <c r="M123" s="20">
        <f t="shared" si="10"/>
        <v>6.0666666666666664</v>
      </c>
    </row>
    <row r="124" spans="6:13" ht="15" thickBot="1">
      <c r="F124" s="71">
        <f>((F123+G123)/2)*10^4*242*(1/0.25)</f>
        <v>239418666.66666669</v>
      </c>
      <c r="G124" s="72"/>
      <c r="H124" s="71">
        <f>((H123+I123)/2)*10^4*242*(1/0.25)</f>
        <v>48722666.666666672</v>
      </c>
      <c r="I124" s="72"/>
      <c r="J124" s="71">
        <f>((J123+K123)/2)*10^4*242*(1/0.25)</f>
        <v>1338098666.6666667</v>
      </c>
      <c r="K124" s="72"/>
      <c r="L124" s="71">
        <f>((L123+M123)/2)*10^4*242*(1/0.25)</f>
        <v>53885333.333333328</v>
      </c>
      <c r="M124" s="72"/>
    </row>
  </sheetData>
  <mergeCells count="36">
    <mergeCell ref="F104:G104"/>
    <mergeCell ref="H104:I104"/>
    <mergeCell ref="J104:K104"/>
    <mergeCell ref="L104:M104"/>
    <mergeCell ref="F124:G124"/>
    <mergeCell ref="H124:I124"/>
    <mergeCell ref="J124:K124"/>
    <mergeCell ref="L124:M124"/>
    <mergeCell ref="A65:M65"/>
    <mergeCell ref="B84:C84"/>
    <mergeCell ref="D84:E84"/>
    <mergeCell ref="F84:G84"/>
    <mergeCell ref="H84:I84"/>
    <mergeCell ref="J84:K84"/>
    <mergeCell ref="L84:M84"/>
    <mergeCell ref="A44:M44"/>
    <mergeCell ref="B63:C63"/>
    <mergeCell ref="D63:E63"/>
    <mergeCell ref="F63:G63"/>
    <mergeCell ref="H63:I63"/>
    <mergeCell ref="J63:K63"/>
    <mergeCell ref="L63:M63"/>
    <mergeCell ref="A23:M23"/>
    <mergeCell ref="B42:C42"/>
    <mergeCell ref="D42:E42"/>
    <mergeCell ref="F42:G42"/>
    <mergeCell ref="H42:I42"/>
    <mergeCell ref="J42:K42"/>
    <mergeCell ref="L42:M42"/>
    <mergeCell ref="A1:M1"/>
    <mergeCell ref="B20:C20"/>
    <mergeCell ref="D20:E20"/>
    <mergeCell ref="F20:G20"/>
    <mergeCell ref="H20:I20"/>
    <mergeCell ref="J20:K20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27E6-3018-4D95-BA17-4D8207DE5871}">
  <dimension ref="A1:U144"/>
  <sheetViews>
    <sheetView workbookViewId="0">
      <selection activeCell="F19" sqref="F19"/>
    </sheetView>
  </sheetViews>
  <sheetFormatPr defaultColWidth="8.6328125" defaultRowHeight="14.5"/>
  <cols>
    <col min="1" max="1" width="13.36328125" style="1" bestFit="1" customWidth="1"/>
    <col min="2" max="3" width="8.453125" style="1" bestFit="1" customWidth="1"/>
    <col min="4" max="5" width="7.36328125" style="1" bestFit="1" customWidth="1"/>
    <col min="6" max="7" width="8.453125" style="1" bestFit="1" customWidth="1"/>
    <col min="8" max="9" width="7.36328125" style="1" bestFit="1" customWidth="1"/>
    <col min="10" max="11" width="8.453125" style="1" bestFit="1" customWidth="1"/>
    <col min="12" max="13" width="7.36328125" style="1" bestFit="1" customWidth="1"/>
    <col min="14" max="14" width="8.6328125" style="1"/>
    <col min="15" max="15" width="9.81640625" style="1" bestFit="1" customWidth="1"/>
    <col min="16" max="16" width="9.90625" style="1" bestFit="1" customWidth="1"/>
    <col min="17" max="18" width="11.453125" style="1" bestFit="1" customWidth="1"/>
    <col min="19" max="19" width="11.90625" style="1" bestFit="1" customWidth="1"/>
    <col min="20" max="20" width="12.90625" style="1" bestFit="1" customWidth="1"/>
    <col min="21" max="21" width="13.81640625" style="1" bestFit="1" customWidth="1"/>
    <col min="22" max="16384" width="8.6328125" style="1"/>
  </cols>
  <sheetData>
    <row r="1" spans="1:13" ht="17.5" customHeight="1" thickBot="1">
      <c r="A1" s="73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</row>
    <row r="2" spans="1:13" ht="15" thickBot="1">
      <c r="A2" s="10"/>
      <c r="B2" s="14" t="s">
        <v>1</v>
      </c>
      <c r="C2" s="13" t="s">
        <v>1</v>
      </c>
      <c r="D2" s="14" t="s">
        <v>2</v>
      </c>
      <c r="E2" s="13" t="s">
        <v>2</v>
      </c>
      <c r="F2" s="14" t="s">
        <v>1</v>
      </c>
      <c r="G2" s="13" t="s">
        <v>1</v>
      </c>
      <c r="H2" s="14" t="s">
        <v>2</v>
      </c>
      <c r="I2" s="13" t="s">
        <v>2</v>
      </c>
      <c r="J2" s="14" t="s">
        <v>1</v>
      </c>
      <c r="K2" s="13" t="s">
        <v>1</v>
      </c>
      <c r="L2" s="14" t="s">
        <v>2</v>
      </c>
      <c r="M2" s="13" t="s">
        <v>2</v>
      </c>
    </row>
    <row r="3" spans="1:13" ht="15" thickTop="1">
      <c r="A3" s="2" t="s">
        <v>3</v>
      </c>
      <c r="B3" s="15">
        <v>3</v>
      </c>
      <c r="C3" s="21">
        <v>2</v>
      </c>
      <c r="D3" s="15">
        <v>4</v>
      </c>
      <c r="E3" s="21">
        <v>2</v>
      </c>
      <c r="F3" s="15">
        <v>3</v>
      </c>
      <c r="G3" s="21">
        <v>6</v>
      </c>
      <c r="H3" s="27">
        <v>5</v>
      </c>
      <c r="I3" s="4">
        <v>4</v>
      </c>
      <c r="J3" s="27">
        <v>5</v>
      </c>
      <c r="K3" s="4">
        <v>5</v>
      </c>
      <c r="L3" s="27">
        <v>4</v>
      </c>
      <c r="M3" s="4">
        <v>5</v>
      </c>
    </row>
    <row r="4" spans="1:13">
      <c r="A4" s="3" t="s">
        <v>5</v>
      </c>
      <c r="B4" s="16">
        <v>7</v>
      </c>
      <c r="C4" s="22">
        <v>5</v>
      </c>
      <c r="D4" s="16">
        <v>3</v>
      </c>
      <c r="E4" s="22">
        <v>3</v>
      </c>
      <c r="F4" s="16">
        <v>5</v>
      </c>
      <c r="G4" s="22">
        <v>5</v>
      </c>
      <c r="H4" s="28">
        <v>2</v>
      </c>
      <c r="I4" s="5">
        <v>2</v>
      </c>
      <c r="J4" s="28">
        <v>3</v>
      </c>
      <c r="K4" s="5">
        <v>6</v>
      </c>
      <c r="L4" s="28">
        <v>2</v>
      </c>
      <c r="M4" s="5">
        <v>3</v>
      </c>
    </row>
    <row r="5" spans="1:13">
      <c r="A5" s="3" t="s">
        <v>7</v>
      </c>
      <c r="B5" s="16">
        <v>5</v>
      </c>
      <c r="C5" s="22">
        <v>3</v>
      </c>
      <c r="D5" s="16">
        <v>1</v>
      </c>
      <c r="E5" s="22">
        <v>3</v>
      </c>
      <c r="F5" s="16">
        <v>4</v>
      </c>
      <c r="G5" s="22">
        <v>3</v>
      </c>
      <c r="H5" s="28">
        <v>4</v>
      </c>
      <c r="I5" s="5">
        <v>4</v>
      </c>
      <c r="J5" s="28">
        <v>4</v>
      </c>
      <c r="K5" s="5">
        <v>4</v>
      </c>
      <c r="L5" s="28">
        <v>4</v>
      </c>
      <c r="M5" s="5">
        <v>3</v>
      </c>
    </row>
    <row r="6" spans="1:13">
      <c r="A6" s="3" t="s">
        <v>8</v>
      </c>
      <c r="B6" s="16">
        <v>2</v>
      </c>
      <c r="C6" s="22">
        <v>3</v>
      </c>
      <c r="D6" s="16">
        <v>5</v>
      </c>
      <c r="E6" s="22">
        <v>8</v>
      </c>
      <c r="F6" s="16">
        <v>5</v>
      </c>
      <c r="G6" s="22">
        <v>6</v>
      </c>
      <c r="H6" s="28">
        <v>2</v>
      </c>
      <c r="I6" s="5">
        <v>3</v>
      </c>
      <c r="J6" s="28">
        <v>4</v>
      </c>
      <c r="K6" s="5">
        <v>8</v>
      </c>
      <c r="L6" s="28">
        <v>3</v>
      </c>
      <c r="M6" s="5">
        <v>2</v>
      </c>
    </row>
    <row r="7" spans="1:13">
      <c r="A7" s="3" t="s">
        <v>9</v>
      </c>
      <c r="B7" s="16">
        <v>7</v>
      </c>
      <c r="C7" s="22">
        <v>3</v>
      </c>
      <c r="D7" s="16">
        <v>3</v>
      </c>
      <c r="E7" s="22">
        <v>2</v>
      </c>
      <c r="F7" s="16">
        <v>6</v>
      </c>
      <c r="G7" s="22">
        <v>4</v>
      </c>
      <c r="H7" s="28">
        <v>2</v>
      </c>
      <c r="I7" s="5">
        <v>3</v>
      </c>
      <c r="J7" s="28">
        <v>6</v>
      </c>
      <c r="K7" s="5">
        <v>6</v>
      </c>
      <c r="L7" s="28">
        <v>4</v>
      </c>
      <c r="M7" s="5">
        <v>5</v>
      </c>
    </row>
    <row r="8" spans="1:13">
      <c r="A8" s="3" t="s">
        <v>10</v>
      </c>
      <c r="B8" s="16">
        <v>6</v>
      </c>
      <c r="C8" s="22">
        <v>6</v>
      </c>
      <c r="D8" s="16">
        <v>4</v>
      </c>
      <c r="E8" s="22">
        <v>3</v>
      </c>
      <c r="F8" s="16">
        <v>5</v>
      </c>
      <c r="G8" s="22">
        <v>4</v>
      </c>
      <c r="H8" s="28">
        <v>2</v>
      </c>
      <c r="I8" s="5">
        <v>2</v>
      </c>
      <c r="J8" s="28">
        <v>4</v>
      </c>
      <c r="K8" s="5">
        <v>4</v>
      </c>
      <c r="L8" s="28">
        <v>2</v>
      </c>
      <c r="M8" s="5">
        <v>5</v>
      </c>
    </row>
    <row r="9" spans="1:13">
      <c r="A9" s="3" t="s">
        <v>11</v>
      </c>
      <c r="B9" s="16">
        <v>4</v>
      </c>
      <c r="C9" s="22">
        <v>6</v>
      </c>
      <c r="D9" s="16">
        <v>6</v>
      </c>
      <c r="E9" s="22">
        <v>2</v>
      </c>
      <c r="F9" s="16">
        <v>6</v>
      </c>
      <c r="G9" s="22">
        <v>7</v>
      </c>
      <c r="H9" s="28">
        <v>2</v>
      </c>
      <c r="I9" s="5">
        <v>3</v>
      </c>
      <c r="J9" s="28">
        <v>4</v>
      </c>
      <c r="K9" s="5">
        <v>3</v>
      </c>
      <c r="L9" s="28">
        <v>2</v>
      </c>
      <c r="M9" s="5">
        <v>3</v>
      </c>
    </row>
    <row r="10" spans="1:13">
      <c r="A10" s="3" t="s">
        <v>12</v>
      </c>
      <c r="B10" s="16">
        <v>5</v>
      </c>
      <c r="C10" s="22">
        <v>5</v>
      </c>
      <c r="D10" s="16">
        <v>7</v>
      </c>
      <c r="E10" s="22">
        <v>5</v>
      </c>
      <c r="F10" s="16">
        <v>4</v>
      </c>
      <c r="G10" s="22">
        <v>6</v>
      </c>
      <c r="H10" s="28">
        <v>3</v>
      </c>
      <c r="I10" s="5">
        <v>3</v>
      </c>
      <c r="J10" s="28">
        <v>2</v>
      </c>
      <c r="K10" s="5">
        <v>6</v>
      </c>
      <c r="L10" s="28">
        <v>4</v>
      </c>
      <c r="M10" s="5">
        <v>5</v>
      </c>
    </row>
    <row r="11" spans="1:13">
      <c r="A11" s="3" t="s">
        <v>13</v>
      </c>
      <c r="B11" s="16">
        <v>3</v>
      </c>
      <c r="C11" s="22">
        <v>4</v>
      </c>
      <c r="D11" s="16">
        <v>4</v>
      </c>
      <c r="E11" s="22">
        <v>5</v>
      </c>
      <c r="F11" s="16">
        <v>4</v>
      </c>
      <c r="G11" s="22">
        <v>7</v>
      </c>
      <c r="H11" s="28">
        <v>3</v>
      </c>
      <c r="I11" s="5">
        <v>2</v>
      </c>
      <c r="J11" s="28">
        <v>4</v>
      </c>
      <c r="K11" s="5">
        <v>6</v>
      </c>
      <c r="L11" s="28">
        <v>6</v>
      </c>
      <c r="M11" s="5">
        <v>3</v>
      </c>
    </row>
    <row r="12" spans="1:13">
      <c r="A12" s="3" t="s">
        <v>14</v>
      </c>
      <c r="B12" s="16">
        <v>2</v>
      </c>
      <c r="C12" s="22">
        <v>6</v>
      </c>
      <c r="D12" s="16">
        <v>3</v>
      </c>
      <c r="E12" s="22">
        <v>4</v>
      </c>
      <c r="F12" s="16">
        <v>6</v>
      </c>
      <c r="G12" s="22">
        <v>7</v>
      </c>
      <c r="H12" s="28">
        <v>5</v>
      </c>
      <c r="I12" s="5">
        <v>4</v>
      </c>
      <c r="J12" s="28">
        <v>3</v>
      </c>
      <c r="K12" s="5">
        <v>4</v>
      </c>
      <c r="L12" s="28">
        <v>4</v>
      </c>
      <c r="M12" s="5">
        <v>6</v>
      </c>
    </row>
    <row r="13" spans="1:13">
      <c r="A13" s="3" t="s">
        <v>15</v>
      </c>
      <c r="B13" s="16">
        <v>4</v>
      </c>
      <c r="C13" s="22">
        <v>4</v>
      </c>
      <c r="D13" s="16">
        <v>3</v>
      </c>
      <c r="E13" s="22">
        <v>5</v>
      </c>
      <c r="F13" s="16">
        <v>6</v>
      </c>
      <c r="G13" s="22">
        <v>9</v>
      </c>
      <c r="H13" s="28">
        <v>4</v>
      </c>
      <c r="I13" s="5">
        <v>2</v>
      </c>
      <c r="J13" s="28">
        <v>5</v>
      </c>
      <c r="K13" s="5">
        <v>5</v>
      </c>
      <c r="L13" s="28">
        <v>4</v>
      </c>
      <c r="M13" s="5">
        <v>2</v>
      </c>
    </row>
    <row r="14" spans="1:13">
      <c r="A14" s="3" t="s">
        <v>16</v>
      </c>
      <c r="B14" s="16">
        <v>4</v>
      </c>
      <c r="C14" s="22">
        <v>7</v>
      </c>
      <c r="D14" s="16">
        <v>5</v>
      </c>
      <c r="E14" s="22">
        <v>4</v>
      </c>
      <c r="F14" s="16">
        <v>8</v>
      </c>
      <c r="G14" s="22">
        <v>10</v>
      </c>
      <c r="H14" s="28">
        <v>4</v>
      </c>
      <c r="I14" s="5">
        <v>5</v>
      </c>
      <c r="J14" s="28">
        <v>6</v>
      </c>
      <c r="K14" s="5">
        <v>3</v>
      </c>
      <c r="L14" s="28">
        <v>5</v>
      </c>
      <c r="M14" s="5">
        <v>4</v>
      </c>
    </row>
    <row r="15" spans="1:13">
      <c r="A15" s="3" t="s">
        <v>17</v>
      </c>
      <c r="B15" s="16">
        <v>3</v>
      </c>
      <c r="C15" s="22">
        <v>7</v>
      </c>
      <c r="D15" s="16">
        <v>2</v>
      </c>
      <c r="E15" s="22">
        <v>3</v>
      </c>
      <c r="F15" s="16">
        <v>7</v>
      </c>
      <c r="G15" s="22">
        <v>11</v>
      </c>
      <c r="H15" s="28">
        <v>2</v>
      </c>
      <c r="I15" s="5">
        <v>4</v>
      </c>
      <c r="J15" s="28">
        <v>8</v>
      </c>
      <c r="K15" s="5">
        <v>4</v>
      </c>
      <c r="L15" s="28">
        <v>4</v>
      </c>
      <c r="M15" s="5">
        <v>4</v>
      </c>
    </row>
    <row r="16" spans="1:13">
      <c r="A16" s="3" t="s">
        <v>18</v>
      </c>
      <c r="B16" s="16">
        <v>4</v>
      </c>
      <c r="C16" s="22">
        <v>8</v>
      </c>
      <c r="D16" s="16">
        <v>4</v>
      </c>
      <c r="E16" s="22">
        <v>4</v>
      </c>
      <c r="F16" s="16">
        <v>5</v>
      </c>
      <c r="G16" s="22">
        <v>6</v>
      </c>
      <c r="H16" s="28">
        <v>3</v>
      </c>
      <c r="I16" s="5">
        <v>4</v>
      </c>
      <c r="J16" s="28">
        <v>4</v>
      </c>
      <c r="K16" s="5">
        <v>4</v>
      </c>
      <c r="L16" s="28">
        <v>2</v>
      </c>
      <c r="M16" s="5">
        <v>3</v>
      </c>
    </row>
    <row r="17" spans="1:21" ht="15" thickBot="1">
      <c r="A17" s="6" t="s">
        <v>19</v>
      </c>
      <c r="B17" s="17">
        <v>6</v>
      </c>
      <c r="C17" s="23">
        <v>7</v>
      </c>
      <c r="D17" s="17">
        <v>5</v>
      </c>
      <c r="E17" s="23">
        <v>6</v>
      </c>
      <c r="F17" s="25">
        <v>5</v>
      </c>
      <c r="G17" s="23">
        <v>6</v>
      </c>
      <c r="H17" s="29">
        <v>4</v>
      </c>
      <c r="I17" s="7">
        <v>2</v>
      </c>
      <c r="J17" s="29">
        <v>4</v>
      </c>
      <c r="K17" s="7">
        <v>3</v>
      </c>
      <c r="L17" s="29">
        <v>5</v>
      </c>
      <c r="M17" s="7">
        <v>4</v>
      </c>
    </row>
    <row r="18" spans="1:21" ht="15" thickBot="1">
      <c r="A18" s="11" t="s">
        <v>20</v>
      </c>
      <c r="B18" s="18" t="s">
        <v>59</v>
      </c>
      <c r="C18" s="18" t="s">
        <v>59</v>
      </c>
      <c r="D18" s="18" t="s">
        <v>22</v>
      </c>
      <c r="E18" s="18" t="s">
        <v>22</v>
      </c>
      <c r="F18" s="18" t="s">
        <v>59</v>
      </c>
      <c r="G18" s="18" t="s">
        <v>59</v>
      </c>
      <c r="H18" s="18" t="s">
        <v>22</v>
      </c>
      <c r="I18" s="18" t="s">
        <v>22</v>
      </c>
      <c r="J18" s="18" t="s">
        <v>59</v>
      </c>
      <c r="K18" s="18" t="s">
        <v>59</v>
      </c>
      <c r="L18" s="18" t="s">
        <v>22</v>
      </c>
      <c r="M18" s="18" t="s">
        <v>22</v>
      </c>
    </row>
    <row r="19" spans="1:21" ht="15" thickBot="1">
      <c r="A19" s="8" t="s">
        <v>23</v>
      </c>
      <c r="B19" s="19">
        <f t="shared" ref="B19:M19" si="0">AVERAGE(B3:B17)</f>
        <v>4.333333333333333</v>
      </c>
      <c r="C19" s="20">
        <f t="shared" si="0"/>
        <v>5.0666666666666664</v>
      </c>
      <c r="D19" s="19">
        <f t="shared" si="0"/>
        <v>3.9333333333333331</v>
      </c>
      <c r="E19" s="20">
        <f t="shared" si="0"/>
        <v>3.9333333333333331</v>
      </c>
      <c r="F19" s="19">
        <f t="shared" si="0"/>
        <v>5.2666666666666666</v>
      </c>
      <c r="G19" s="20">
        <f t="shared" si="0"/>
        <v>6.4666666666666668</v>
      </c>
      <c r="H19" s="31">
        <f t="shared" si="0"/>
        <v>3.1333333333333333</v>
      </c>
      <c r="I19" s="20">
        <f t="shared" si="0"/>
        <v>3.1333333333333333</v>
      </c>
      <c r="J19" s="31">
        <f t="shared" si="0"/>
        <v>4.4000000000000004</v>
      </c>
      <c r="K19" s="20">
        <f t="shared" si="0"/>
        <v>4.7333333333333334</v>
      </c>
      <c r="L19" s="31">
        <f t="shared" si="0"/>
        <v>3.6666666666666665</v>
      </c>
      <c r="M19" s="20">
        <f t="shared" si="0"/>
        <v>3.8</v>
      </c>
    </row>
    <row r="20" spans="1:21" ht="17.5" customHeight="1" thickBot="1">
      <c r="A20" s="9" t="s">
        <v>24</v>
      </c>
      <c r="B20" s="71">
        <f>((B19+C19)/2)*242*10^2*(1/0.25)</f>
        <v>454959.99999999994</v>
      </c>
      <c r="C20" s="72"/>
      <c r="D20" s="71">
        <f>((D19+E19)/2)*242*(1/0.25)</f>
        <v>3807.4666666666662</v>
      </c>
      <c r="E20" s="72"/>
      <c r="F20" s="71">
        <f>((F19+G19)/2)*242*10^2*(1/0.25)</f>
        <v>567893.33333333337</v>
      </c>
      <c r="G20" s="72"/>
      <c r="H20" s="71">
        <f>((H19+I19)/2)*242*(1/0.25)</f>
        <v>3033.0666666666666</v>
      </c>
      <c r="I20" s="72"/>
      <c r="J20" s="71">
        <f>((J19+K19)/2)*242*10^2*(1/0.25)</f>
        <v>442053.33333333326</v>
      </c>
      <c r="K20" s="72"/>
      <c r="L20" s="71">
        <f>((L19+M19)/2)*242*(1/0.25)</f>
        <v>3613.8666666666668</v>
      </c>
      <c r="M20" s="72"/>
    </row>
    <row r="22" spans="1:21" ht="15" thickBot="1">
      <c r="A22" s="1" t="s">
        <v>25</v>
      </c>
    </row>
    <row r="23" spans="1:21" ht="15" thickBot="1">
      <c r="A23" s="73" t="s">
        <v>60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1:21" ht="15" thickBot="1">
      <c r="A24" s="10"/>
      <c r="B24" s="14" t="s">
        <v>26</v>
      </c>
      <c r="C24" s="13" t="s">
        <v>26</v>
      </c>
      <c r="D24" s="14" t="s">
        <v>27</v>
      </c>
      <c r="E24" s="13" t="s">
        <v>27</v>
      </c>
      <c r="F24" s="14" t="s">
        <v>28</v>
      </c>
      <c r="G24" s="24" t="s">
        <v>28</v>
      </c>
      <c r="H24" s="14" t="s">
        <v>29</v>
      </c>
      <c r="I24" s="24" t="s">
        <v>29</v>
      </c>
      <c r="J24" s="14" t="s">
        <v>30</v>
      </c>
      <c r="K24" s="24" t="s">
        <v>30</v>
      </c>
      <c r="L24" s="14" t="s">
        <v>31</v>
      </c>
      <c r="M24" s="24" t="s">
        <v>31</v>
      </c>
    </row>
    <row r="25" spans="1:21" ht="15" thickTop="1">
      <c r="A25" s="2" t="s">
        <v>3</v>
      </c>
      <c r="B25" s="15">
        <v>1</v>
      </c>
      <c r="C25" s="21">
        <v>1</v>
      </c>
      <c r="D25" s="15"/>
      <c r="E25" s="21"/>
      <c r="F25" s="15">
        <v>4</v>
      </c>
      <c r="G25" s="21">
        <v>8</v>
      </c>
      <c r="H25" s="27"/>
      <c r="I25" s="4"/>
      <c r="J25" s="27">
        <v>16</v>
      </c>
      <c r="K25" s="4">
        <v>14</v>
      </c>
      <c r="L25" s="27">
        <v>2</v>
      </c>
      <c r="M25" s="4">
        <v>3</v>
      </c>
    </row>
    <row r="26" spans="1:21">
      <c r="A26" s="3" t="s">
        <v>5</v>
      </c>
      <c r="B26" s="16">
        <v>1</v>
      </c>
      <c r="C26" s="22">
        <v>1</v>
      </c>
      <c r="D26" s="16"/>
      <c r="E26" s="22"/>
      <c r="F26" s="16">
        <v>10</v>
      </c>
      <c r="G26" s="22">
        <v>13</v>
      </c>
      <c r="H26" s="28"/>
      <c r="I26" s="5"/>
      <c r="J26" s="28">
        <v>13</v>
      </c>
      <c r="K26" s="5">
        <v>17</v>
      </c>
      <c r="L26" s="28">
        <v>6</v>
      </c>
      <c r="M26" s="5">
        <v>3</v>
      </c>
    </row>
    <row r="27" spans="1:21">
      <c r="A27" s="3" t="s">
        <v>7</v>
      </c>
      <c r="B27" s="16">
        <v>1</v>
      </c>
      <c r="C27" s="22">
        <v>2</v>
      </c>
      <c r="D27" s="16"/>
      <c r="E27" s="22"/>
      <c r="F27" s="16">
        <v>9</v>
      </c>
      <c r="G27" s="22">
        <v>9</v>
      </c>
      <c r="H27" s="28"/>
      <c r="I27" s="5"/>
      <c r="J27" s="28">
        <v>11</v>
      </c>
      <c r="K27" s="5">
        <v>14</v>
      </c>
      <c r="L27" s="28">
        <v>3</v>
      </c>
      <c r="M27" s="5">
        <v>3</v>
      </c>
    </row>
    <row r="28" spans="1:21" ht="15" thickBot="1">
      <c r="A28" s="3" t="s">
        <v>8</v>
      </c>
      <c r="B28" s="16">
        <v>1</v>
      </c>
      <c r="C28" s="22">
        <v>2</v>
      </c>
      <c r="D28" s="16"/>
      <c r="E28" s="22"/>
      <c r="F28" s="16">
        <v>11</v>
      </c>
      <c r="G28" s="22">
        <v>15</v>
      </c>
      <c r="H28" s="28"/>
      <c r="I28" s="5"/>
      <c r="J28" s="28">
        <v>15</v>
      </c>
      <c r="K28" s="5">
        <v>17</v>
      </c>
      <c r="L28" s="28">
        <v>2</v>
      </c>
      <c r="M28" s="5">
        <v>5</v>
      </c>
    </row>
    <row r="29" spans="1:21" ht="15" thickBot="1">
      <c r="A29" s="3" t="s">
        <v>9</v>
      </c>
      <c r="B29" s="16">
        <v>1</v>
      </c>
      <c r="C29" s="22">
        <v>1</v>
      </c>
      <c r="D29" s="16"/>
      <c r="E29" s="22"/>
      <c r="F29" s="16">
        <v>13</v>
      </c>
      <c r="G29" s="22">
        <v>14</v>
      </c>
      <c r="H29" s="28"/>
      <c r="I29" s="5"/>
      <c r="J29" s="28">
        <v>18</v>
      </c>
      <c r="K29" s="5">
        <v>16</v>
      </c>
      <c r="L29" s="28">
        <v>5</v>
      </c>
      <c r="M29" s="5">
        <v>2</v>
      </c>
      <c r="O29" s="76" t="s">
        <v>61</v>
      </c>
      <c r="P29" s="77"/>
      <c r="Q29" s="77"/>
      <c r="R29" s="77"/>
      <c r="S29" s="77"/>
      <c r="T29" s="77"/>
      <c r="U29" s="78"/>
    </row>
    <row r="30" spans="1:21" ht="15" thickBot="1">
      <c r="A30" s="3" t="s">
        <v>10</v>
      </c>
      <c r="B30" s="16">
        <v>1</v>
      </c>
      <c r="C30" s="22">
        <v>1</v>
      </c>
      <c r="D30" s="16"/>
      <c r="E30" s="22"/>
      <c r="F30" s="16">
        <v>8</v>
      </c>
      <c r="G30" s="22">
        <v>13</v>
      </c>
      <c r="H30" s="28"/>
      <c r="I30" s="5"/>
      <c r="J30" s="28">
        <v>13</v>
      </c>
      <c r="K30" s="5">
        <v>18</v>
      </c>
      <c r="L30" s="28">
        <v>2</v>
      </c>
      <c r="M30" s="5">
        <v>5</v>
      </c>
      <c r="O30" s="44"/>
      <c r="P30" s="59" t="s">
        <v>33</v>
      </c>
      <c r="Q30" s="60" t="s">
        <v>34</v>
      </c>
      <c r="R30" s="60" t="s">
        <v>35</v>
      </c>
      <c r="S30" s="60" t="s">
        <v>36</v>
      </c>
      <c r="T30" s="60" t="s">
        <v>37</v>
      </c>
      <c r="U30" s="61" t="s">
        <v>38</v>
      </c>
    </row>
    <row r="31" spans="1:21">
      <c r="A31" s="3" t="s">
        <v>11</v>
      </c>
      <c r="B31" s="16">
        <v>1</v>
      </c>
      <c r="C31" s="22">
        <v>2</v>
      </c>
      <c r="D31" s="16"/>
      <c r="E31" s="22"/>
      <c r="F31" s="16">
        <v>8</v>
      </c>
      <c r="G31" s="22">
        <v>8</v>
      </c>
      <c r="H31" s="28"/>
      <c r="I31" s="5"/>
      <c r="J31" s="28">
        <v>9</v>
      </c>
      <c r="K31" s="5">
        <v>17</v>
      </c>
      <c r="L31" s="28">
        <v>4</v>
      </c>
      <c r="M31" s="5">
        <v>3</v>
      </c>
      <c r="O31" s="56" t="s">
        <v>39</v>
      </c>
      <c r="P31" s="65">
        <v>1290.6666666666665</v>
      </c>
      <c r="Q31" s="66">
        <v>10002.666666666666</v>
      </c>
      <c r="R31" s="66">
        <v>137456</v>
      </c>
      <c r="S31" s="67">
        <v>454959.99999999994</v>
      </c>
      <c r="T31" s="66">
        <v>28265600</v>
      </c>
      <c r="U31" s="70">
        <v>73245333.333333343</v>
      </c>
    </row>
    <row r="32" spans="1:21">
      <c r="A32" s="3" t="s">
        <v>12</v>
      </c>
      <c r="B32" s="16">
        <v>1</v>
      </c>
      <c r="C32" s="22">
        <v>1</v>
      </c>
      <c r="D32" s="16"/>
      <c r="E32" s="22"/>
      <c r="F32" s="16">
        <v>11</v>
      </c>
      <c r="G32" s="22">
        <v>11</v>
      </c>
      <c r="H32" s="28"/>
      <c r="I32" s="5"/>
      <c r="J32" s="28">
        <v>10</v>
      </c>
      <c r="K32" s="5">
        <v>12</v>
      </c>
      <c r="L32" s="28">
        <v>3</v>
      </c>
      <c r="M32" s="5">
        <v>8</v>
      </c>
      <c r="O32" s="57" t="s">
        <v>40</v>
      </c>
      <c r="P32" s="68">
        <v>1258.3999999999999</v>
      </c>
      <c r="Q32" s="32">
        <v>8970.1333333333332</v>
      </c>
      <c r="R32" s="32">
        <v>136810.66666666666</v>
      </c>
      <c r="S32" s="33">
        <v>567893.33333333337</v>
      </c>
      <c r="T32" s="32">
        <v>24780800</v>
      </c>
      <c r="U32" s="34">
        <v>67760000</v>
      </c>
    </row>
    <row r="33" spans="1:21">
      <c r="A33" s="3" t="s">
        <v>13</v>
      </c>
      <c r="B33" s="16">
        <v>1</v>
      </c>
      <c r="C33" s="22">
        <v>1</v>
      </c>
      <c r="D33" s="16"/>
      <c r="E33" s="22"/>
      <c r="F33" s="16">
        <v>9</v>
      </c>
      <c r="G33" s="22">
        <v>10</v>
      </c>
      <c r="H33" s="28"/>
      <c r="I33" s="5"/>
      <c r="J33" s="28">
        <v>9</v>
      </c>
      <c r="K33" s="5">
        <v>14</v>
      </c>
      <c r="L33" s="28">
        <v>2</v>
      </c>
      <c r="M33" s="5">
        <v>4</v>
      </c>
      <c r="O33" s="57" t="s">
        <v>41</v>
      </c>
      <c r="P33" s="68">
        <v>1258.3999999999999</v>
      </c>
      <c r="Q33" s="32">
        <v>8002.1333333333323</v>
      </c>
      <c r="R33" s="32">
        <v>105834.66666666667</v>
      </c>
      <c r="S33" s="33">
        <v>442053.33333333326</v>
      </c>
      <c r="T33" s="32">
        <v>23425600</v>
      </c>
      <c r="U33" s="34">
        <v>90669333.333333343</v>
      </c>
    </row>
    <row r="34" spans="1:21">
      <c r="A34" s="3" t="s">
        <v>14</v>
      </c>
      <c r="B34" s="16">
        <v>3</v>
      </c>
      <c r="C34" s="22">
        <v>1</v>
      </c>
      <c r="D34" s="16"/>
      <c r="E34" s="22"/>
      <c r="F34" s="16">
        <v>7</v>
      </c>
      <c r="G34" s="22">
        <v>8</v>
      </c>
      <c r="H34" s="28"/>
      <c r="I34" s="5"/>
      <c r="J34" s="28">
        <v>14</v>
      </c>
      <c r="K34" s="5">
        <v>23</v>
      </c>
      <c r="L34" s="28">
        <v>4</v>
      </c>
      <c r="M34" s="5">
        <v>4</v>
      </c>
      <c r="O34" s="57" t="s">
        <v>42</v>
      </c>
      <c r="P34" s="68"/>
      <c r="Q34" s="32"/>
      <c r="R34" s="32">
        <v>3355.7333333333336</v>
      </c>
      <c r="S34" s="32">
        <v>3807.4666666666662</v>
      </c>
      <c r="T34" s="32">
        <v>33331.466666666667</v>
      </c>
      <c r="U34" s="34">
        <v>58080</v>
      </c>
    </row>
    <row r="35" spans="1:21">
      <c r="A35" s="3" t="s">
        <v>15</v>
      </c>
      <c r="B35" s="16">
        <v>1</v>
      </c>
      <c r="C35" s="22">
        <v>1</v>
      </c>
      <c r="D35" s="16"/>
      <c r="E35" s="22"/>
      <c r="F35" s="16">
        <v>8</v>
      </c>
      <c r="G35" s="22">
        <v>13</v>
      </c>
      <c r="H35" s="28"/>
      <c r="I35" s="5"/>
      <c r="J35" s="28">
        <v>10</v>
      </c>
      <c r="K35" s="5">
        <v>15</v>
      </c>
      <c r="L35" s="28">
        <v>3</v>
      </c>
      <c r="M35" s="5">
        <v>3</v>
      </c>
      <c r="O35" s="57" t="s">
        <v>43</v>
      </c>
      <c r="P35" s="68"/>
      <c r="Q35" s="32"/>
      <c r="R35" s="32">
        <v>2871.7333333333336</v>
      </c>
      <c r="S35" s="32">
        <v>3033.0666666666666</v>
      </c>
      <c r="T35" s="32">
        <v>19360</v>
      </c>
      <c r="U35" s="34">
        <v>35170.666666666672</v>
      </c>
    </row>
    <row r="36" spans="1:21" ht="15" thickBot="1">
      <c r="A36" s="3" t="s">
        <v>16</v>
      </c>
      <c r="B36" s="16">
        <v>1</v>
      </c>
      <c r="C36" s="22">
        <v>1</v>
      </c>
      <c r="D36" s="16"/>
      <c r="E36" s="22"/>
      <c r="F36" s="16">
        <v>9</v>
      </c>
      <c r="G36" s="22">
        <v>10</v>
      </c>
      <c r="H36" s="28"/>
      <c r="I36" s="5"/>
      <c r="J36" s="28">
        <v>14</v>
      </c>
      <c r="K36" s="5">
        <v>17</v>
      </c>
      <c r="L36" s="28">
        <v>2</v>
      </c>
      <c r="M36" s="5">
        <v>3</v>
      </c>
      <c r="O36" s="58" t="s">
        <v>44</v>
      </c>
      <c r="P36" s="69"/>
      <c r="Q36" s="35"/>
      <c r="R36" s="35">
        <v>2484.5333333333333</v>
      </c>
      <c r="S36" s="35">
        <v>3613.8666666666668</v>
      </c>
      <c r="T36" s="35">
        <v>28910.933333333334</v>
      </c>
      <c r="U36" s="36">
        <v>37429.333333333328</v>
      </c>
    </row>
    <row r="37" spans="1:21" ht="15" thickBot="1">
      <c r="A37" s="3" t="s">
        <v>17</v>
      </c>
      <c r="B37" s="16">
        <v>2</v>
      </c>
      <c r="C37" s="22">
        <v>2</v>
      </c>
      <c r="D37" s="16"/>
      <c r="E37" s="22"/>
      <c r="F37" s="16">
        <v>11</v>
      </c>
      <c r="G37" s="22">
        <v>17</v>
      </c>
      <c r="H37" s="28"/>
      <c r="I37" s="5"/>
      <c r="J37" s="28">
        <v>16</v>
      </c>
      <c r="K37" s="5">
        <v>12</v>
      </c>
      <c r="L37" s="28">
        <v>3</v>
      </c>
      <c r="M37" s="5">
        <v>3</v>
      </c>
      <c r="O37" s="44" t="s">
        <v>45</v>
      </c>
      <c r="P37" s="62">
        <v>18</v>
      </c>
      <c r="Q37" s="63">
        <v>20</v>
      </c>
      <c r="R37" s="63">
        <v>22</v>
      </c>
      <c r="S37" s="63">
        <v>24</v>
      </c>
      <c r="T37" s="63">
        <v>32</v>
      </c>
      <c r="U37" s="64">
        <v>48</v>
      </c>
    </row>
    <row r="38" spans="1:21">
      <c r="A38" s="3" t="s">
        <v>18</v>
      </c>
      <c r="B38" s="16">
        <v>2</v>
      </c>
      <c r="C38" s="22">
        <v>2</v>
      </c>
      <c r="D38" s="16"/>
      <c r="E38" s="22"/>
      <c r="F38" s="16">
        <v>8</v>
      </c>
      <c r="G38" s="22">
        <v>11</v>
      </c>
      <c r="H38" s="28"/>
      <c r="I38" s="5"/>
      <c r="J38" s="28">
        <v>14</v>
      </c>
      <c r="K38" s="5">
        <v>18</v>
      </c>
      <c r="L38" s="28">
        <v>5</v>
      </c>
      <c r="M38" s="5">
        <v>2</v>
      </c>
      <c r="O38" s="45" t="s">
        <v>4</v>
      </c>
      <c r="P38" s="50">
        <f>AVERAGE(P31:P33)</f>
        <v>1269.1555555555553</v>
      </c>
      <c r="Q38" s="51">
        <f t="shared" ref="Q38:U38" si="1">AVERAGE(Q31:Q33)</f>
        <v>8991.6444444444442</v>
      </c>
      <c r="R38" s="51">
        <f t="shared" si="1"/>
        <v>126700.44444444444</v>
      </c>
      <c r="S38" s="51">
        <f t="shared" si="1"/>
        <v>488302.22222222219</v>
      </c>
      <c r="T38" s="51">
        <f t="shared" si="1"/>
        <v>25490666.666666668</v>
      </c>
      <c r="U38" s="52">
        <f t="shared" si="1"/>
        <v>77224888.888888896</v>
      </c>
    </row>
    <row r="39" spans="1:21" ht="15" thickBot="1">
      <c r="A39" s="6" t="s">
        <v>19</v>
      </c>
      <c r="B39" s="17">
        <v>1</v>
      </c>
      <c r="C39" s="23">
        <v>2</v>
      </c>
      <c r="D39" s="17"/>
      <c r="E39" s="23"/>
      <c r="F39" s="25">
        <v>9</v>
      </c>
      <c r="G39" s="23">
        <v>15</v>
      </c>
      <c r="H39" s="29"/>
      <c r="I39" s="7"/>
      <c r="J39" s="29">
        <v>6</v>
      </c>
      <c r="K39" s="7">
        <v>14</v>
      </c>
      <c r="L39" s="29">
        <v>2</v>
      </c>
      <c r="M39" s="7">
        <v>5</v>
      </c>
      <c r="O39" s="48" t="s">
        <v>6</v>
      </c>
      <c r="P39" s="49" t="e">
        <f>AVERAGE(P34:P36)</f>
        <v>#DIV/0!</v>
      </c>
      <c r="Q39" s="53" t="e">
        <f t="shared" ref="Q39:U39" si="2">AVERAGE(Q34:Q36)</f>
        <v>#DIV/0!</v>
      </c>
      <c r="R39" s="53">
        <f t="shared" si="2"/>
        <v>2904</v>
      </c>
      <c r="S39" s="53">
        <f t="shared" si="2"/>
        <v>3484.7999999999997</v>
      </c>
      <c r="T39" s="53">
        <f t="shared" si="2"/>
        <v>27200.799999999999</v>
      </c>
      <c r="U39" s="54">
        <f t="shared" si="2"/>
        <v>43560</v>
      </c>
    </row>
    <row r="40" spans="1:21" ht="15" thickBot="1">
      <c r="A40" s="11" t="s">
        <v>20</v>
      </c>
      <c r="B40" s="18" t="s">
        <v>22</v>
      </c>
      <c r="C40" s="11" t="s">
        <v>22</v>
      </c>
      <c r="D40" s="18" t="s">
        <v>22</v>
      </c>
      <c r="E40" s="18" t="s">
        <v>22</v>
      </c>
      <c r="F40" s="26" t="s">
        <v>22</v>
      </c>
      <c r="G40" s="26" t="s">
        <v>22</v>
      </c>
      <c r="H40" s="12" t="s">
        <v>47</v>
      </c>
      <c r="I40" s="12" t="s">
        <v>47</v>
      </c>
      <c r="J40" s="30" t="s">
        <v>46</v>
      </c>
      <c r="K40" s="30" t="s">
        <v>46</v>
      </c>
      <c r="L40" s="12" t="s">
        <v>22</v>
      </c>
      <c r="M40" s="12" t="s">
        <v>22</v>
      </c>
      <c r="O40" s="44" t="s">
        <v>48</v>
      </c>
      <c r="P40" s="41">
        <v>18</v>
      </c>
      <c r="Q40" s="39">
        <v>20</v>
      </c>
      <c r="R40" s="39">
        <v>22</v>
      </c>
      <c r="S40" s="39">
        <v>24</v>
      </c>
      <c r="T40" s="39">
        <v>32</v>
      </c>
      <c r="U40" s="40">
        <v>48</v>
      </c>
    </row>
    <row r="41" spans="1:21" ht="15" thickBot="1">
      <c r="A41" s="8" t="s">
        <v>23</v>
      </c>
      <c r="B41" s="19">
        <f t="shared" ref="B41:M41" si="3">AVERAGE(B25:B39)</f>
        <v>1.2666666666666666</v>
      </c>
      <c r="C41" s="20">
        <f t="shared" si="3"/>
        <v>1.4</v>
      </c>
      <c r="D41" s="19" t="e">
        <f t="shared" si="3"/>
        <v>#DIV/0!</v>
      </c>
      <c r="E41" s="20" t="e">
        <f t="shared" si="3"/>
        <v>#DIV/0!</v>
      </c>
      <c r="F41" s="19">
        <f t="shared" si="3"/>
        <v>9</v>
      </c>
      <c r="G41" s="20">
        <f t="shared" si="3"/>
        <v>11.666666666666666</v>
      </c>
      <c r="H41" s="31" t="e">
        <f t="shared" si="3"/>
        <v>#DIV/0!</v>
      </c>
      <c r="I41" s="20" t="e">
        <f t="shared" si="3"/>
        <v>#DIV/0!</v>
      </c>
      <c r="J41" s="31">
        <f t="shared" si="3"/>
        <v>12.533333333333333</v>
      </c>
      <c r="K41" s="20">
        <f t="shared" si="3"/>
        <v>15.866666666666667</v>
      </c>
      <c r="L41" s="31">
        <f t="shared" si="3"/>
        <v>3.2</v>
      </c>
      <c r="M41" s="20">
        <f t="shared" si="3"/>
        <v>3.7333333333333334</v>
      </c>
      <c r="O41" s="45" t="s">
        <v>4</v>
      </c>
      <c r="P41" s="55">
        <f>STDEV(P31:P33)</f>
        <v>18.629168685851916</v>
      </c>
      <c r="Q41" s="37">
        <f t="shared" ref="Q41:U41" si="4">STDEV(Q31:Q33)</f>
        <v>1000.4401283287125</v>
      </c>
      <c r="R41" s="37">
        <f t="shared" si="4"/>
        <v>18073.174194963089</v>
      </c>
      <c r="S41" s="37">
        <f t="shared" si="4"/>
        <v>69229.359646302153</v>
      </c>
      <c r="T41" s="37">
        <f t="shared" si="4"/>
        <v>2496864.6365658939</v>
      </c>
      <c r="U41" s="38">
        <f t="shared" si="4"/>
        <v>11961899.316549148</v>
      </c>
    </row>
    <row r="42" spans="1:21" ht="15" thickBot="1">
      <c r="A42" s="9" t="s">
        <v>24</v>
      </c>
      <c r="B42" s="71">
        <f>((B41+C41)/2)*242*(1/0.25)</f>
        <v>1290.6666666666665</v>
      </c>
      <c r="C42" s="72"/>
      <c r="D42" s="71" t="e">
        <f>((D41+E41)/2)*242*(1/0.25)</f>
        <v>#DIV/0!</v>
      </c>
      <c r="E42" s="72"/>
      <c r="F42" s="71">
        <f>((F41+G41)/2)*242*(1/0.25)</f>
        <v>10002.666666666666</v>
      </c>
      <c r="G42" s="72"/>
      <c r="H42" s="71" t="e">
        <f>((H41+I41)/2)*242*(1/0.25)</f>
        <v>#DIV/0!</v>
      </c>
      <c r="I42" s="72"/>
      <c r="J42" s="71">
        <f>((J41+K41)/2)*10*242*(1/0.25)</f>
        <v>137456</v>
      </c>
      <c r="K42" s="72"/>
      <c r="L42" s="71">
        <f>((L41+M41)/2)*242*(1/0.25)</f>
        <v>3355.7333333333336</v>
      </c>
      <c r="M42" s="72"/>
      <c r="O42" s="46" t="s">
        <v>6</v>
      </c>
      <c r="P42" s="42" t="e">
        <f>STDEV(P34:P36)</f>
        <v>#DIV/0!</v>
      </c>
      <c r="Q42" s="32" t="e">
        <f t="shared" ref="Q42:U42" si="5">STDEV(Q34:Q36)</f>
        <v>#DIV/0!</v>
      </c>
      <c r="R42" s="32">
        <f t="shared" si="5"/>
        <v>436.49537607325783</v>
      </c>
      <c r="S42" s="32">
        <f t="shared" si="5"/>
        <v>403.01053749664322</v>
      </c>
      <c r="T42" s="32">
        <f t="shared" si="5"/>
        <v>7141.0004353576378</v>
      </c>
      <c r="U42" s="34">
        <f t="shared" si="5"/>
        <v>12625.299750016953</v>
      </c>
    </row>
    <row r="43" spans="1:21" ht="15" thickBot="1">
      <c r="A43" s="1" t="s">
        <v>49</v>
      </c>
      <c r="O43" s="47" t="s">
        <v>50</v>
      </c>
      <c r="P43" s="43" t="e">
        <f>_xlfn.T.TEST(P31:P33,P34:P36,2,2)</f>
        <v>#DIV/0!</v>
      </c>
      <c r="Q43" s="35" t="e">
        <f t="shared" ref="Q43:U43" si="6">_xlfn.T.TEST(Q31:Q33,Q34:Q36,2,2)</f>
        <v>#DIV/0!</v>
      </c>
      <c r="R43" s="35">
        <f t="shared" si="6"/>
        <v>2.893437309072089E-4</v>
      </c>
      <c r="S43" s="35">
        <f t="shared" si="6"/>
        <v>2.6506910916424269E-4</v>
      </c>
      <c r="T43" s="35">
        <f t="shared" si="6"/>
        <v>6.0339635903718469E-5</v>
      </c>
      <c r="U43" s="36">
        <f t="shared" si="6"/>
        <v>3.6494540261780778E-4</v>
      </c>
    </row>
    <row r="44" spans="1:21" ht="15" thickBot="1">
      <c r="A44" s="73" t="s">
        <v>60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</row>
    <row r="45" spans="1:21" ht="15" thickBot="1">
      <c r="A45" s="10"/>
      <c r="B45" s="14" t="s">
        <v>26</v>
      </c>
      <c r="C45" s="13" t="s">
        <v>26</v>
      </c>
      <c r="D45" s="14" t="s">
        <v>27</v>
      </c>
      <c r="E45" s="13" t="s">
        <v>27</v>
      </c>
      <c r="F45" s="14" t="s">
        <v>28</v>
      </c>
      <c r="G45" s="24" t="s">
        <v>28</v>
      </c>
      <c r="H45" s="14" t="s">
        <v>29</v>
      </c>
      <c r="I45" s="24" t="s">
        <v>29</v>
      </c>
      <c r="J45" s="14" t="s">
        <v>30</v>
      </c>
      <c r="K45" s="24" t="s">
        <v>30</v>
      </c>
      <c r="L45" s="14" t="s">
        <v>31</v>
      </c>
      <c r="M45" s="24" t="s">
        <v>31</v>
      </c>
    </row>
    <row r="46" spans="1:21" ht="15" thickTop="1">
      <c r="A46" s="2" t="s">
        <v>3</v>
      </c>
      <c r="B46" s="15">
        <v>1</v>
      </c>
      <c r="C46" s="21">
        <v>1</v>
      </c>
      <c r="D46" s="15"/>
      <c r="E46" s="21"/>
      <c r="F46" s="15">
        <v>12</v>
      </c>
      <c r="G46" s="21">
        <v>5</v>
      </c>
      <c r="H46" s="27"/>
      <c r="I46" s="4"/>
      <c r="J46" s="27">
        <v>19</v>
      </c>
      <c r="K46" s="4">
        <v>10</v>
      </c>
      <c r="L46" s="27">
        <v>2</v>
      </c>
      <c r="M46" s="4">
        <v>5</v>
      </c>
    </row>
    <row r="47" spans="1:21">
      <c r="A47" s="3" t="s">
        <v>5</v>
      </c>
      <c r="B47" s="16">
        <v>2</v>
      </c>
      <c r="C47" s="22">
        <v>3</v>
      </c>
      <c r="D47" s="16"/>
      <c r="E47" s="22"/>
      <c r="F47" s="16">
        <v>11</v>
      </c>
      <c r="G47" s="22">
        <v>7</v>
      </c>
      <c r="H47" s="28"/>
      <c r="I47" s="5"/>
      <c r="J47" s="28">
        <v>10</v>
      </c>
      <c r="K47" s="5">
        <v>15</v>
      </c>
      <c r="L47" s="28">
        <v>3</v>
      </c>
      <c r="M47" s="5">
        <v>2</v>
      </c>
    </row>
    <row r="48" spans="1:21">
      <c r="A48" s="3" t="s">
        <v>7</v>
      </c>
      <c r="B48" s="16">
        <v>2</v>
      </c>
      <c r="C48" s="22">
        <v>1</v>
      </c>
      <c r="D48" s="16"/>
      <c r="E48" s="22"/>
      <c r="F48" s="16">
        <v>8</v>
      </c>
      <c r="G48" s="22">
        <v>6</v>
      </c>
      <c r="H48" s="28"/>
      <c r="I48" s="5"/>
      <c r="J48" s="28">
        <v>10</v>
      </c>
      <c r="K48" s="5">
        <v>11</v>
      </c>
      <c r="L48" s="28">
        <v>4</v>
      </c>
      <c r="M48" s="5">
        <v>4</v>
      </c>
    </row>
    <row r="49" spans="1:13">
      <c r="A49" s="3" t="s">
        <v>8</v>
      </c>
      <c r="B49" s="16">
        <v>2</v>
      </c>
      <c r="C49" s="22">
        <v>1</v>
      </c>
      <c r="D49" s="16"/>
      <c r="E49" s="22"/>
      <c r="F49" s="16">
        <v>10</v>
      </c>
      <c r="G49" s="22">
        <v>14</v>
      </c>
      <c r="H49" s="28"/>
      <c r="I49" s="5"/>
      <c r="J49" s="28">
        <v>13</v>
      </c>
      <c r="K49" s="5">
        <v>13</v>
      </c>
      <c r="L49" s="28">
        <v>2</v>
      </c>
      <c r="M49" s="5">
        <v>3</v>
      </c>
    </row>
    <row r="50" spans="1:13">
      <c r="A50" s="3" t="s">
        <v>9</v>
      </c>
      <c r="B50" s="16">
        <v>1</v>
      </c>
      <c r="C50" s="22">
        <v>1</v>
      </c>
      <c r="D50" s="16"/>
      <c r="E50" s="22"/>
      <c r="F50" s="16">
        <v>10</v>
      </c>
      <c r="G50" s="22">
        <v>11</v>
      </c>
      <c r="H50" s="28"/>
      <c r="I50" s="5"/>
      <c r="J50" s="28">
        <v>17</v>
      </c>
      <c r="K50" s="5">
        <v>13</v>
      </c>
      <c r="L50" s="28">
        <v>3</v>
      </c>
      <c r="M50" s="5">
        <v>2</v>
      </c>
    </row>
    <row r="51" spans="1:13">
      <c r="A51" s="3" t="s">
        <v>10</v>
      </c>
      <c r="B51" s="16">
        <v>1</v>
      </c>
      <c r="C51" s="22">
        <v>2</v>
      </c>
      <c r="D51" s="16"/>
      <c r="E51" s="22"/>
      <c r="F51" s="16">
        <v>8</v>
      </c>
      <c r="G51" s="22">
        <v>11</v>
      </c>
      <c r="H51" s="28"/>
      <c r="I51" s="5"/>
      <c r="J51" s="28">
        <v>19</v>
      </c>
      <c r="K51" s="5">
        <v>17</v>
      </c>
      <c r="L51" s="28">
        <v>2</v>
      </c>
      <c r="M51" s="5">
        <v>2</v>
      </c>
    </row>
    <row r="52" spans="1:13">
      <c r="A52" s="3" t="s">
        <v>11</v>
      </c>
      <c r="B52" s="16">
        <v>1</v>
      </c>
      <c r="C52" s="22">
        <v>1</v>
      </c>
      <c r="D52" s="16"/>
      <c r="E52" s="22"/>
      <c r="F52" s="16">
        <v>8</v>
      </c>
      <c r="G52" s="22">
        <v>13</v>
      </c>
      <c r="H52" s="28"/>
      <c r="I52" s="5"/>
      <c r="J52" s="28">
        <v>17</v>
      </c>
      <c r="K52" s="5">
        <v>18</v>
      </c>
      <c r="L52" s="28">
        <v>2</v>
      </c>
      <c r="M52" s="5">
        <v>2</v>
      </c>
    </row>
    <row r="53" spans="1:13">
      <c r="A53" s="3" t="s">
        <v>12</v>
      </c>
      <c r="B53" s="16">
        <v>1</v>
      </c>
      <c r="C53" s="22">
        <v>1</v>
      </c>
      <c r="D53" s="16"/>
      <c r="E53" s="22"/>
      <c r="F53" s="16">
        <v>9</v>
      </c>
      <c r="G53" s="22">
        <v>8</v>
      </c>
      <c r="H53" s="28"/>
      <c r="I53" s="5"/>
      <c r="J53" s="28">
        <v>15</v>
      </c>
      <c r="K53" s="5">
        <v>13</v>
      </c>
      <c r="L53" s="28">
        <v>3</v>
      </c>
      <c r="M53" s="5">
        <v>1</v>
      </c>
    </row>
    <row r="54" spans="1:13">
      <c r="A54" s="3" t="s">
        <v>13</v>
      </c>
      <c r="B54" s="16">
        <v>3</v>
      </c>
      <c r="C54" s="22">
        <v>1</v>
      </c>
      <c r="D54" s="16"/>
      <c r="E54" s="22"/>
      <c r="F54" s="16">
        <v>6</v>
      </c>
      <c r="G54" s="22">
        <v>9</v>
      </c>
      <c r="H54" s="28"/>
      <c r="I54" s="5"/>
      <c r="J54" s="28">
        <v>7</v>
      </c>
      <c r="K54" s="5">
        <v>13</v>
      </c>
      <c r="L54" s="28">
        <v>2</v>
      </c>
      <c r="M54" s="5">
        <v>5</v>
      </c>
    </row>
    <row r="55" spans="1:13">
      <c r="A55" s="3" t="s">
        <v>14</v>
      </c>
      <c r="B55" s="16">
        <v>1</v>
      </c>
      <c r="C55" s="22">
        <v>1</v>
      </c>
      <c r="D55" s="16"/>
      <c r="E55" s="22"/>
      <c r="F55" s="16">
        <v>10</v>
      </c>
      <c r="G55" s="22">
        <v>6</v>
      </c>
      <c r="H55" s="28"/>
      <c r="I55" s="5"/>
      <c r="J55" s="28">
        <v>17</v>
      </c>
      <c r="K55" s="5">
        <v>16</v>
      </c>
      <c r="L55" s="28">
        <v>4</v>
      </c>
      <c r="M55" s="5">
        <v>2</v>
      </c>
    </row>
    <row r="56" spans="1:13">
      <c r="A56" s="3" t="s">
        <v>15</v>
      </c>
      <c r="B56" s="16">
        <v>1</v>
      </c>
      <c r="C56" s="22">
        <v>1</v>
      </c>
      <c r="D56" s="16"/>
      <c r="E56" s="22"/>
      <c r="F56" s="16">
        <v>9</v>
      </c>
      <c r="G56" s="22">
        <v>12</v>
      </c>
      <c r="H56" s="28"/>
      <c r="I56" s="5"/>
      <c r="J56" s="28">
        <v>17</v>
      </c>
      <c r="K56" s="5">
        <v>12</v>
      </c>
      <c r="L56" s="28">
        <v>6</v>
      </c>
      <c r="M56" s="5">
        <v>3</v>
      </c>
    </row>
    <row r="57" spans="1:13">
      <c r="A57" s="3" t="s">
        <v>16</v>
      </c>
      <c r="B57" s="16">
        <v>1</v>
      </c>
      <c r="C57" s="22">
        <v>1</v>
      </c>
      <c r="D57" s="16"/>
      <c r="E57" s="22"/>
      <c r="F57" s="16">
        <v>13</v>
      </c>
      <c r="G57" s="22">
        <v>11</v>
      </c>
      <c r="H57" s="28"/>
      <c r="I57" s="5"/>
      <c r="J57" s="28">
        <v>11</v>
      </c>
      <c r="K57" s="5">
        <v>14</v>
      </c>
      <c r="L57" s="28">
        <v>2</v>
      </c>
      <c r="M57" s="5">
        <v>1</v>
      </c>
    </row>
    <row r="58" spans="1:13">
      <c r="A58" s="3" t="s">
        <v>17</v>
      </c>
      <c r="B58" s="16">
        <v>1</v>
      </c>
      <c r="C58" s="22">
        <v>1</v>
      </c>
      <c r="D58" s="16"/>
      <c r="E58" s="22"/>
      <c r="F58" s="16">
        <v>11</v>
      </c>
      <c r="G58" s="22">
        <v>10</v>
      </c>
      <c r="H58" s="28"/>
      <c r="I58" s="5"/>
      <c r="J58" s="28">
        <v>19</v>
      </c>
      <c r="K58" s="5">
        <v>15</v>
      </c>
      <c r="L58" s="28">
        <v>4</v>
      </c>
      <c r="M58" s="5">
        <v>3</v>
      </c>
    </row>
    <row r="59" spans="1:13">
      <c r="A59" s="3" t="s">
        <v>18</v>
      </c>
      <c r="B59" s="16">
        <v>1</v>
      </c>
      <c r="C59" s="22">
        <v>2</v>
      </c>
      <c r="D59" s="16"/>
      <c r="E59" s="22"/>
      <c r="F59" s="16">
        <v>5</v>
      </c>
      <c r="G59" s="22">
        <v>9</v>
      </c>
      <c r="H59" s="28"/>
      <c r="I59" s="5"/>
      <c r="J59" s="28">
        <v>10</v>
      </c>
      <c r="K59" s="5">
        <v>13</v>
      </c>
      <c r="L59" s="28">
        <v>3</v>
      </c>
      <c r="M59" s="5">
        <v>6</v>
      </c>
    </row>
    <row r="60" spans="1:13" ht="15" thickBot="1">
      <c r="A60" s="6" t="s">
        <v>19</v>
      </c>
      <c r="B60" s="17">
        <v>1</v>
      </c>
      <c r="C60" s="23">
        <v>1</v>
      </c>
      <c r="D60" s="17"/>
      <c r="E60" s="23"/>
      <c r="F60" s="25">
        <v>8</v>
      </c>
      <c r="G60" s="23">
        <v>8</v>
      </c>
      <c r="H60" s="29"/>
      <c r="I60" s="7"/>
      <c r="J60" s="29">
        <v>14</v>
      </c>
      <c r="K60" s="7">
        <v>16</v>
      </c>
      <c r="L60" s="29">
        <v>3</v>
      </c>
      <c r="M60" s="7">
        <v>3</v>
      </c>
    </row>
    <row r="61" spans="1:13" ht="15" thickBot="1">
      <c r="A61" s="11" t="s">
        <v>20</v>
      </c>
      <c r="B61" s="18" t="s">
        <v>22</v>
      </c>
      <c r="C61" s="11" t="s">
        <v>22</v>
      </c>
      <c r="D61" s="11" t="s">
        <v>22</v>
      </c>
      <c r="E61" s="11" t="s">
        <v>22</v>
      </c>
      <c r="F61" s="26" t="s">
        <v>22</v>
      </c>
      <c r="G61" s="26" t="s">
        <v>22</v>
      </c>
      <c r="H61" s="12" t="s">
        <v>47</v>
      </c>
      <c r="I61" s="12" t="s">
        <v>47</v>
      </c>
      <c r="J61" s="30" t="s">
        <v>46</v>
      </c>
      <c r="K61" s="30" t="s">
        <v>46</v>
      </c>
      <c r="L61" s="12" t="s">
        <v>22</v>
      </c>
      <c r="M61" s="12" t="s">
        <v>22</v>
      </c>
    </row>
    <row r="62" spans="1:13" ht="15" thickBot="1">
      <c r="A62" s="8" t="s">
        <v>23</v>
      </c>
      <c r="B62" s="19">
        <f t="shared" ref="B62:M62" si="7">AVERAGE(B46:B60)</f>
        <v>1.3333333333333333</v>
      </c>
      <c r="C62" s="20">
        <f t="shared" si="7"/>
        <v>1.2666666666666666</v>
      </c>
      <c r="D62" s="19" t="e">
        <f t="shared" si="7"/>
        <v>#DIV/0!</v>
      </c>
      <c r="E62" s="20" t="e">
        <f t="shared" si="7"/>
        <v>#DIV/0!</v>
      </c>
      <c r="F62" s="19">
        <f t="shared" si="7"/>
        <v>9.1999999999999993</v>
      </c>
      <c r="G62" s="20">
        <f t="shared" si="7"/>
        <v>9.3333333333333339</v>
      </c>
      <c r="H62" s="31" t="e">
        <f t="shared" si="7"/>
        <v>#DIV/0!</v>
      </c>
      <c r="I62" s="20" t="e">
        <f t="shared" si="7"/>
        <v>#DIV/0!</v>
      </c>
      <c r="J62" s="31">
        <f t="shared" si="7"/>
        <v>14.333333333333334</v>
      </c>
      <c r="K62" s="20">
        <f t="shared" si="7"/>
        <v>13.933333333333334</v>
      </c>
      <c r="L62" s="31">
        <f t="shared" si="7"/>
        <v>3</v>
      </c>
      <c r="M62" s="20">
        <f t="shared" si="7"/>
        <v>2.9333333333333331</v>
      </c>
    </row>
    <row r="63" spans="1:13" ht="15" thickBot="1">
      <c r="A63" s="9" t="s">
        <v>24</v>
      </c>
      <c r="B63" s="71">
        <f>((B62+C62)/2)*242*(1/0.25)</f>
        <v>1258.3999999999999</v>
      </c>
      <c r="C63" s="72"/>
      <c r="D63" s="71" t="e">
        <f>((D62+E62)/2)*242*(1/0.25)</f>
        <v>#DIV/0!</v>
      </c>
      <c r="E63" s="72"/>
      <c r="F63" s="71">
        <f>((F62+G62)/2)*242*(1/0.25)</f>
        <v>8970.1333333333332</v>
      </c>
      <c r="G63" s="72"/>
      <c r="H63" s="71" t="e">
        <f>((H62+I62)/2)*242*(1/0.25)</f>
        <v>#DIV/0!</v>
      </c>
      <c r="I63" s="72"/>
      <c r="J63" s="71">
        <f>((J62+K62)/2)*10*242*(1/0.25)</f>
        <v>136810.66666666666</v>
      </c>
      <c r="K63" s="72"/>
      <c r="L63" s="71">
        <f>((L62+M62)/2)*242*(1/0.25)</f>
        <v>2871.7333333333336</v>
      </c>
      <c r="M63" s="72"/>
    </row>
    <row r="64" spans="1:13" ht="15" thickBot="1">
      <c r="A64" s="1" t="s">
        <v>51</v>
      </c>
    </row>
    <row r="65" spans="1:13" ht="15" thickBot="1">
      <c r="A65" s="73" t="s">
        <v>60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5"/>
    </row>
    <row r="66" spans="1:13" ht="15" thickBot="1">
      <c r="A66" s="10"/>
      <c r="B66" s="14" t="s">
        <v>26</v>
      </c>
      <c r="C66" s="13" t="s">
        <v>26</v>
      </c>
      <c r="D66" s="14" t="s">
        <v>27</v>
      </c>
      <c r="E66" s="13" t="s">
        <v>27</v>
      </c>
      <c r="F66" s="14" t="s">
        <v>28</v>
      </c>
      <c r="G66" s="24" t="s">
        <v>28</v>
      </c>
      <c r="H66" s="14" t="s">
        <v>29</v>
      </c>
      <c r="I66" s="24" t="s">
        <v>29</v>
      </c>
      <c r="J66" s="14" t="s">
        <v>30</v>
      </c>
      <c r="K66" s="24" t="s">
        <v>30</v>
      </c>
      <c r="L66" s="14" t="s">
        <v>31</v>
      </c>
      <c r="M66" s="24" t="s">
        <v>31</v>
      </c>
    </row>
    <row r="67" spans="1:13" ht="15" thickTop="1">
      <c r="A67" s="2" t="s">
        <v>3</v>
      </c>
      <c r="B67" s="15">
        <v>1</v>
      </c>
      <c r="C67" s="21">
        <v>1</v>
      </c>
      <c r="D67" s="15"/>
      <c r="E67" s="21"/>
      <c r="F67" s="15">
        <v>10</v>
      </c>
      <c r="G67" s="21">
        <v>10</v>
      </c>
      <c r="H67" s="27"/>
      <c r="I67" s="4"/>
      <c r="J67" s="27">
        <v>16</v>
      </c>
      <c r="K67" s="4">
        <v>14</v>
      </c>
      <c r="L67" s="27">
        <v>3</v>
      </c>
      <c r="M67" s="4">
        <v>2</v>
      </c>
    </row>
    <row r="68" spans="1:13">
      <c r="A68" s="3" t="s">
        <v>5</v>
      </c>
      <c r="B68" s="16">
        <v>1</v>
      </c>
      <c r="C68" s="22">
        <v>1</v>
      </c>
      <c r="D68" s="16"/>
      <c r="E68" s="22"/>
      <c r="F68" s="16">
        <v>9</v>
      </c>
      <c r="G68" s="22">
        <v>6</v>
      </c>
      <c r="H68" s="28"/>
      <c r="I68" s="5"/>
      <c r="J68" s="28">
        <v>7</v>
      </c>
      <c r="K68" s="5">
        <v>11</v>
      </c>
      <c r="L68" s="28">
        <v>3</v>
      </c>
      <c r="M68" s="5">
        <v>2</v>
      </c>
    </row>
    <row r="69" spans="1:13">
      <c r="A69" s="3" t="s">
        <v>7</v>
      </c>
      <c r="B69" s="16">
        <v>2</v>
      </c>
      <c r="C69" s="22">
        <v>1</v>
      </c>
      <c r="D69" s="16"/>
      <c r="E69" s="22"/>
      <c r="F69" s="16">
        <v>5</v>
      </c>
      <c r="G69" s="22">
        <v>8</v>
      </c>
      <c r="H69" s="28"/>
      <c r="I69" s="5"/>
      <c r="J69" s="28">
        <v>12</v>
      </c>
      <c r="K69" s="5">
        <v>8</v>
      </c>
      <c r="L69" s="28">
        <v>2</v>
      </c>
      <c r="M69" s="5">
        <v>1</v>
      </c>
    </row>
    <row r="70" spans="1:13">
      <c r="A70" s="3" t="s">
        <v>8</v>
      </c>
      <c r="B70" s="16">
        <v>2</v>
      </c>
      <c r="C70" s="22">
        <v>1</v>
      </c>
      <c r="D70" s="16"/>
      <c r="E70" s="22"/>
      <c r="F70" s="16">
        <v>12</v>
      </c>
      <c r="G70" s="22">
        <v>4</v>
      </c>
      <c r="H70" s="28"/>
      <c r="I70" s="5"/>
      <c r="J70" s="28">
        <v>9</v>
      </c>
      <c r="K70" s="5">
        <v>10</v>
      </c>
      <c r="L70" s="28">
        <v>2</v>
      </c>
      <c r="M70" s="5">
        <v>3</v>
      </c>
    </row>
    <row r="71" spans="1:13">
      <c r="A71" s="3" t="s">
        <v>9</v>
      </c>
      <c r="B71" s="16">
        <v>1</v>
      </c>
      <c r="C71" s="22">
        <v>1</v>
      </c>
      <c r="D71" s="16"/>
      <c r="E71" s="22"/>
      <c r="F71" s="16">
        <v>9</v>
      </c>
      <c r="G71" s="22">
        <v>5</v>
      </c>
      <c r="H71" s="28"/>
      <c r="I71" s="5"/>
      <c r="J71" s="28">
        <v>13</v>
      </c>
      <c r="K71" s="5">
        <v>10</v>
      </c>
      <c r="L71" s="28">
        <v>2</v>
      </c>
      <c r="M71" s="5">
        <v>2</v>
      </c>
    </row>
    <row r="72" spans="1:13">
      <c r="A72" s="3" t="s">
        <v>10</v>
      </c>
      <c r="B72" s="16">
        <v>1</v>
      </c>
      <c r="C72" s="22">
        <v>1</v>
      </c>
      <c r="D72" s="16"/>
      <c r="E72" s="22"/>
      <c r="F72" s="16">
        <v>8</v>
      </c>
      <c r="G72" s="22">
        <v>8</v>
      </c>
      <c r="H72" s="28"/>
      <c r="I72" s="5"/>
      <c r="J72" s="28">
        <v>7</v>
      </c>
      <c r="K72" s="5">
        <v>9</v>
      </c>
      <c r="L72" s="28">
        <v>3</v>
      </c>
      <c r="M72" s="5">
        <v>2</v>
      </c>
    </row>
    <row r="73" spans="1:13">
      <c r="A73" s="3" t="s">
        <v>11</v>
      </c>
      <c r="B73" s="16">
        <v>1</v>
      </c>
      <c r="C73" s="22">
        <v>1</v>
      </c>
      <c r="D73" s="16"/>
      <c r="E73" s="22"/>
      <c r="F73" s="16">
        <v>9</v>
      </c>
      <c r="G73" s="22">
        <v>11</v>
      </c>
      <c r="H73" s="28"/>
      <c r="I73" s="5"/>
      <c r="J73" s="28">
        <v>11</v>
      </c>
      <c r="K73" s="5">
        <v>6</v>
      </c>
      <c r="L73" s="28">
        <v>2</v>
      </c>
      <c r="M73" s="5">
        <v>3</v>
      </c>
    </row>
    <row r="74" spans="1:13">
      <c r="A74" s="3" t="s">
        <v>12</v>
      </c>
      <c r="B74" s="16">
        <v>2</v>
      </c>
      <c r="C74" s="22">
        <v>1</v>
      </c>
      <c r="D74" s="16"/>
      <c r="E74" s="22"/>
      <c r="F74" s="16">
        <v>9</v>
      </c>
      <c r="G74" s="22">
        <v>15</v>
      </c>
      <c r="H74" s="28"/>
      <c r="I74" s="5"/>
      <c r="J74" s="28">
        <v>11</v>
      </c>
      <c r="K74" s="5">
        <v>12</v>
      </c>
      <c r="L74" s="28">
        <v>3</v>
      </c>
      <c r="M74" s="5">
        <v>1</v>
      </c>
    </row>
    <row r="75" spans="1:13">
      <c r="A75" s="3" t="s">
        <v>13</v>
      </c>
      <c r="B75" s="16">
        <v>1</v>
      </c>
      <c r="C75" s="22">
        <v>2</v>
      </c>
      <c r="D75" s="16"/>
      <c r="E75" s="22"/>
      <c r="F75" s="16">
        <v>9</v>
      </c>
      <c r="G75" s="22">
        <v>4</v>
      </c>
      <c r="H75" s="28"/>
      <c r="I75" s="5"/>
      <c r="J75" s="28">
        <v>10</v>
      </c>
      <c r="K75" s="5">
        <v>7</v>
      </c>
      <c r="L75" s="28">
        <v>3</v>
      </c>
      <c r="M75" s="5">
        <v>3</v>
      </c>
    </row>
    <row r="76" spans="1:13">
      <c r="A76" s="3" t="s">
        <v>14</v>
      </c>
      <c r="B76" s="16">
        <v>1</v>
      </c>
      <c r="C76" s="22">
        <v>1</v>
      </c>
      <c r="D76" s="16"/>
      <c r="E76" s="22"/>
      <c r="F76" s="16">
        <v>6</v>
      </c>
      <c r="G76" s="22">
        <v>9</v>
      </c>
      <c r="H76" s="28"/>
      <c r="I76" s="5"/>
      <c r="J76" s="28">
        <v>14</v>
      </c>
      <c r="K76" s="5">
        <v>15</v>
      </c>
      <c r="L76" s="28">
        <v>2</v>
      </c>
      <c r="M76" s="5">
        <v>4</v>
      </c>
    </row>
    <row r="77" spans="1:13">
      <c r="A77" s="3" t="s">
        <v>15</v>
      </c>
      <c r="B77" s="16">
        <v>2</v>
      </c>
      <c r="C77" s="22">
        <v>1</v>
      </c>
      <c r="D77" s="16"/>
      <c r="E77" s="22"/>
      <c r="F77" s="16">
        <v>8</v>
      </c>
      <c r="G77" s="22">
        <v>5</v>
      </c>
      <c r="H77" s="28"/>
      <c r="I77" s="5"/>
      <c r="J77" s="28">
        <v>9</v>
      </c>
      <c r="K77" s="5">
        <v>9</v>
      </c>
      <c r="L77" s="28">
        <v>3</v>
      </c>
      <c r="M77" s="5">
        <v>3</v>
      </c>
    </row>
    <row r="78" spans="1:13">
      <c r="A78" s="3" t="s">
        <v>16</v>
      </c>
      <c r="B78" s="16">
        <v>1</v>
      </c>
      <c r="C78" s="22">
        <v>3</v>
      </c>
      <c r="D78" s="16"/>
      <c r="E78" s="22"/>
      <c r="F78" s="16">
        <v>7</v>
      </c>
      <c r="G78" s="22">
        <v>8</v>
      </c>
      <c r="H78" s="28"/>
      <c r="I78" s="5"/>
      <c r="J78" s="28">
        <v>12</v>
      </c>
      <c r="K78" s="5">
        <v>9</v>
      </c>
      <c r="L78" s="28">
        <v>2</v>
      </c>
      <c r="M78" s="5">
        <v>2</v>
      </c>
    </row>
    <row r="79" spans="1:13">
      <c r="A79" s="3" t="s">
        <v>17</v>
      </c>
      <c r="B79" s="16">
        <v>1</v>
      </c>
      <c r="C79" s="22">
        <v>1</v>
      </c>
      <c r="D79" s="16"/>
      <c r="E79" s="22"/>
      <c r="F79" s="16">
        <v>6</v>
      </c>
      <c r="G79" s="22">
        <v>10</v>
      </c>
      <c r="H79" s="28"/>
      <c r="I79" s="5"/>
      <c r="J79" s="28">
        <v>14</v>
      </c>
      <c r="K79" s="5">
        <v>11</v>
      </c>
      <c r="L79" s="28">
        <v>3</v>
      </c>
      <c r="M79" s="5">
        <v>2</v>
      </c>
    </row>
    <row r="80" spans="1:13">
      <c r="A80" s="3" t="s">
        <v>18</v>
      </c>
      <c r="B80" s="16">
        <v>1</v>
      </c>
      <c r="C80" s="22">
        <v>2</v>
      </c>
      <c r="D80" s="16"/>
      <c r="E80" s="22"/>
      <c r="F80" s="16">
        <v>6</v>
      </c>
      <c r="G80" s="22">
        <v>6</v>
      </c>
      <c r="H80" s="28"/>
      <c r="I80" s="5"/>
      <c r="J80" s="28">
        <v>12</v>
      </c>
      <c r="K80" s="5">
        <v>17</v>
      </c>
      <c r="L80" s="28">
        <v>2</v>
      </c>
      <c r="M80" s="5">
        <v>4</v>
      </c>
    </row>
    <row r="81" spans="1:13" ht="15" thickBot="1">
      <c r="A81" s="6" t="s">
        <v>19</v>
      </c>
      <c r="B81" s="17">
        <v>2</v>
      </c>
      <c r="C81" s="23">
        <v>1</v>
      </c>
      <c r="D81" s="17"/>
      <c r="E81" s="23"/>
      <c r="F81" s="25">
        <v>15</v>
      </c>
      <c r="G81" s="23">
        <v>11</v>
      </c>
      <c r="H81" s="29"/>
      <c r="I81" s="7"/>
      <c r="J81" s="29">
        <v>9</v>
      </c>
      <c r="K81" s="7">
        <v>14</v>
      </c>
      <c r="L81" s="29">
        <v>4</v>
      </c>
      <c r="M81" s="7">
        <v>4</v>
      </c>
    </row>
    <row r="82" spans="1:13" ht="15" thickBot="1">
      <c r="A82" s="11" t="s">
        <v>20</v>
      </c>
      <c r="B82" s="18" t="s">
        <v>22</v>
      </c>
      <c r="C82" s="11" t="s">
        <v>22</v>
      </c>
      <c r="D82" s="11" t="s">
        <v>22</v>
      </c>
      <c r="E82" s="11" t="s">
        <v>22</v>
      </c>
      <c r="F82" s="26" t="s">
        <v>22</v>
      </c>
      <c r="G82" s="26" t="s">
        <v>22</v>
      </c>
      <c r="H82" s="12" t="s">
        <v>47</v>
      </c>
      <c r="I82" s="12" t="s">
        <v>47</v>
      </c>
      <c r="J82" s="30" t="s">
        <v>46</v>
      </c>
      <c r="K82" s="30" t="s">
        <v>46</v>
      </c>
      <c r="L82" s="12" t="s">
        <v>22</v>
      </c>
      <c r="M82" s="12" t="s">
        <v>22</v>
      </c>
    </row>
    <row r="83" spans="1:13" ht="15" thickBot="1">
      <c r="A83" s="8" t="s">
        <v>23</v>
      </c>
      <c r="B83" s="19">
        <f t="shared" ref="B83:M83" si="8">AVERAGE(B67:B81)</f>
        <v>1.3333333333333333</v>
      </c>
      <c r="C83" s="20">
        <f t="shared" si="8"/>
        <v>1.2666666666666666</v>
      </c>
      <c r="D83" s="19" t="e">
        <f t="shared" si="8"/>
        <v>#DIV/0!</v>
      </c>
      <c r="E83" s="20" t="e">
        <f t="shared" si="8"/>
        <v>#DIV/0!</v>
      </c>
      <c r="F83" s="19">
        <f t="shared" si="8"/>
        <v>8.5333333333333332</v>
      </c>
      <c r="G83" s="20">
        <f t="shared" si="8"/>
        <v>8</v>
      </c>
      <c r="H83" s="31" t="e">
        <f t="shared" si="8"/>
        <v>#DIV/0!</v>
      </c>
      <c r="I83" s="20" t="e">
        <f t="shared" si="8"/>
        <v>#DIV/0!</v>
      </c>
      <c r="J83" s="31">
        <f t="shared" si="8"/>
        <v>11.066666666666666</v>
      </c>
      <c r="K83" s="20">
        <f t="shared" si="8"/>
        <v>10.8</v>
      </c>
      <c r="L83" s="31">
        <f t="shared" si="8"/>
        <v>2.6</v>
      </c>
      <c r="M83" s="20">
        <f t="shared" si="8"/>
        <v>2.5333333333333332</v>
      </c>
    </row>
    <row r="84" spans="1:13" ht="15" thickBot="1">
      <c r="A84" s="9" t="s">
        <v>24</v>
      </c>
      <c r="B84" s="71">
        <f>((B83+C83)/2)*242*(1/0.25)</f>
        <v>1258.3999999999999</v>
      </c>
      <c r="C84" s="72"/>
      <c r="D84" s="71" t="e">
        <f>((D83+E83)/2)*242*(1/0.25)</f>
        <v>#DIV/0!</v>
      </c>
      <c r="E84" s="72"/>
      <c r="F84" s="71">
        <f>((F83+G83)/2)*242*(1/0.25)</f>
        <v>8002.1333333333323</v>
      </c>
      <c r="G84" s="72"/>
      <c r="H84" s="71" t="e">
        <f>((H83+I83)/2)*242*(1/0.25)</f>
        <v>#DIV/0!</v>
      </c>
      <c r="I84" s="72"/>
      <c r="J84" s="71">
        <f>((J83+K83)/2)*10*242*(1/0.25)</f>
        <v>105834.66666666667</v>
      </c>
      <c r="K84" s="72"/>
      <c r="L84" s="71">
        <f>((L83+M83)/2)*242*(1/0.25)</f>
        <v>2484.5333333333333</v>
      </c>
      <c r="M84" s="72"/>
    </row>
    <row r="85" spans="1:13" ht="15" thickBot="1"/>
    <row r="86" spans="1:13" ht="15" thickBot="1">
      <c r="F86" s="14" t="s">
        <v>52</v>
      </c>
      <c r="G86" s="24" t="s">
        <v>52</v>
      </c>
      <c r="H86" s="14" t="s">
        <v>53</v>
      </c>
      <c r="I86" s="24" t="s">
        <v>53</v>
      </c>
      <c r="J86" s="14" t="s">
        <v>54</v>
      </c>
      <c r="K86" s="24" t="s">
        <v>54</v>
      </c>
      <c r="L86" s="14" t="s">
        <v>55</v>
      </c>
      <c r="M86" s="24" t="s">
        <v>55</v>
      </c>
    </row>
    <row r="87" spans="1:13" ht="15" thickTop="1">
      <c r="F87" s="15">
        <v>28</v>
      </c>
      <c r="G87" s="21">
        <v>22</v>
      </c>
      <c r="H87" s="27">
        <v>24</v>
      </c>
      <c r="I87" s="4">
        <v>32</v>
      </c>
      <c r="J87" s="27">
        <v>6</v>
      </c>
      <c r="K87" s="4">
        <v>9</v>
      </c>
      <c r="L87" s="27">
        <v>5</v>
      </c>
      <c r="M87" s="4">
        <v>10</v>
      </c>
    </row>
    <row r="88" spans="1:13">
      <c r="F88" s="16">
        <v>28</v>
      </c>
      <c r="G88" s="22">
        <v>28</v>
      </c>
      <c r="H88" s="28">
        <v>29</v>
      </c>
      <c r="I88" s="5">
        <v>40</v>
      </c>
      <c r="J88" s="28">
        <v>5</v>
      </c>
      <c r="K88" s="5">
        <v>11</v>
      </c>
      <c r="L88" s="28">
        <v>7</v>
      </c>
      <c r="M88" s="5">
        <v>8</v>
      </c>
    </row>
    <row r="89" spans="1:13">
      <c r="F89" s="16">
        <v>33</v>
      </c>
      <c r="G89" s="22">
        <v>33</v>
      </c>
      <c r="H89" s="28">
        <v>31</v>
      </c>
      <c r="I89" s="5">
        <v>30</v>
      </c>
      <c r="J89" s="28">
        <v>5</v>
      </c>
      <c r="K89" s="5">
        <v>7</v>
      </c>
      <c r="L89" s="28">
        <v>7</v>
      </c>
      <c r="M89" s="5">
        <v>10</v>
      </c>
    </row>
    <row r="90" spans="1:13">
      <c r="F90" s="16">
        <v>21</v>
      </c>
      <c r="G90" s="22">
        <v>31</v>
      </c>
      <c r="H90" s="28">
        <v>30</v>
      </c>
      <c r="I90" s="5">
        <v>27</v>
      </c>
      <c r="J90" s="28">
        <v>10</v>
      </c>
      <c r="K90" s="5">
        <v>8</v>
      </c>
      <c r="L90" s="28">
        <v>3</v>
      </c>
      <c r="M90" s="5">
        <v>6</v>
      </c>
    </row>
    <row r="91" spans="1:13">
      <c r="F91" s="16">
        <v>27</v>
      </c>
      <c r="G91" s="22">
        <v>22</v>
      </c>
      <c r="H91" s="28">
        <v>29</v>
      </c>
      <c r="I91" s="5">
        <v>33</v>
      </c>
      <c r="J91" s="28">
        <v>9</v>
      </c>
      <c r="K91" s="5">
        <v>10</v>
      </c>
      <c r="L91" s="28">
        <v>5</v>
      </c>
      <c r="M91" s="5">
        <v>4</v>
      </c>
    </row>
    <row r="92" spans="1:13">
      <c r="F92" s="16">
        <v>34</v>
      </c>
      <c r="G92" s="22">
        <v>36</v>
      </c>
      <c r="H92" s="28">
        <v>33</v>
      </c>
      <c r="I92" s="5">
        <v>39</v>
      </c>
      <c r="J92" s="28">
        <v>15</v>
      </c>
      <c r="K92" s="5">
        <v>7</v>
      </c>
      <c r="L92" s="28">
        <v>5</v>
      </c>
      <c r="M92" s="5">
        <v>3</v>
      </c>
    </row>
    <row r="93" spans="1:13">
      <c r="F93" s="16">
        <v>26</v>
      </c>
      <c r="G93" s="22">
        <v>31</v>
      </c>
      <c r="H93" s="28">
        <v>39</v>
      </c>
      <c r="I93" s="5">
        <v>47</v>
      </c>
      <c r="J93" s="28">
        <v>10</v>
      </c>
      <c r="K93" s="5">
        <v>6</v>
      </c>
      <c r="L93" s="28">
        <v>10</v>
      </c>
      <c r="M93" s="5">
        <v>5</v>
      </c>
    </row>
    <row r="94" spans="1:13">
      <c r="F94" s="16">
        <v>35</v>
      </c>
      <c r="G94" s="22">
        <v>26</v>
      </c>
      <c r="H94" s="28">
        <v>37</v>
      </c>
      <c r="I94" s="5">
        <v>36</v>
      </c>
      <c r="J94" s="28">
        <v>8</v>
      </c>
      <c r="K94" s="5">
        <v>9</v>
      </c>
      <c r="L94" s="28">
        <v>4</v>
      </c>
      <c r="M94" s="5">
        <v>3</v>
      </c>
    </row>
    <row r="95" spans="1:13">
      <c r="F95" s="16">
        <v>30</v>
      </c>
      <c r="G95" s="22">
        <v>19</v>
      </c>
      <c r="H95" s="28">
        <v>29</v>
      </c>
      <c r="I95" s="5">
        <v>36</v>
      </c>
      <c r="J95" s="28">
        <v>5</v>
      </c>
      <c r="K95" s="5">
        <v>9</v>
      </c>
      <c r="L95" s="28">
        <v>5</v>
      </c>
      <c r="M95" s="5">
        <v>4</v>
      </c>
    </row>
    <row r="96" spans="1:13">
      <c r="F96" s="16">
        <v>29</v>
      </c>
      <c r="G96" s="22">
        <v>29</v>
      </c>
      <c r="H96" s="28">
        <v>41</v>
      </c>
      <c r="I96" s="5">
        <v>25</v>
      </c>
      <c r="J96" s="28">
        <v>4</v>
      </c>
      <c r="K96" s="5">
        <v>5</v>
      </c>
      <c r="L96" s="28">
        <v>3</v>
      </c>
      <c r="M96" s="5">
        <v>5</v>
      </c>
    </row>
    <row r="97" spans="6:13">
      <c r="F97" s="16">
        <v>33</v>
      </c>
      <c r="G97" s="22">
        <v>30</v>
      </c>
      <c r="H97" s="28">
        <v>29</v>
      </c>
      <c r="I97" s="5">
        <v>41</v>
      </c>
      <c r="J97" s="28">
        <v>7</v>
      </c>
      <c r="K97" s="5">
        <v>6</v>
      </c>
      <c r="L97" s="28">
        <v>4</v>
      </c>
      <c r="M97" s="5">
        <v>5</v>
      </c>
    </row>
    <row r="98" spans="6:13">
      <c r="F98" s="16">
        <v>26</v>
      </c>
      <c r="G98" s="22">
        <v>29</v>
      </c>
      <c r="H98" s="28">
        <v>34</v>
      </c>
      <c r="I98" s="5">
        <v>31</v>
      </c>
      <c r="J98" s="28">
        <v>3</v>
      </c>
      <c r="K98" s="5">
        <v>8</v>
      </c>
      <c r="L98" s="28">
        <v>9</v>
      </c>
      <c r="M98" s="5">
        <v>10</v>
      </c>
    </row>
    <row r="99" spans="6:13">
      <c r="F99" s="16">
        <v>26</v>
      </c>
      <c r="G99" s="22">
        <v>27</v>
      </c>
      <c r="H99" s="28">
        <v>41</v>
      </c>
      <c r="I99" s="5">
        <v>34</v>
      </c>
      <c r="J99" s="28">
        <v>5</v>
      </c>
      <c r="K99" s="5">
        <v>7</v>
      </c>
      <c r="L99" s="28">
        <v>5</v>
      </c>
      <c r="M99" s="5">
        <v>7</v>
      </c>
    </row>
    <row r="100" spans="6:13">
      <c r="F100" s="16">
        <v>32</v>
      </c>
      <c r="G100" s="22">
        <v>30</v>
      </c>
      <c r="H100" s="28">
        <v>37</v>
      </c>
      <c r="I100" s="5">
        <v>42</v>
      </c>
      <c r="J100" s="28">
        <v>10</v>
      </c>
      <c r="K100" s="5">
        <v>8</v>
      </c>
      <c r="L100" s="28">
        <v>6</v>
      </c>
      <c r="M100" s="5">
        <v>7</v>
      </c>
    </row>
    <row r="101" spans="6:13" ht="15" thickBot="1">
      <c r="F101" s="25">
        <v>42</v>
      </c>
      <c r="G101" s="23">
        <v>33</v>
      </c>
      <c r="H101" s="29">
        <v>40</v>
      </c>
      <c r="I101" s="7">
        <v>37</v>
      </c>
      <c r="J101" s="29">
        <v>7</v>
      </c>
      <c r="K101" s="7">
        <v>8</v>
      </c>
      <c r="L101" s="29">
        <v>7</v>
      </c>
      <c r="M101" s="7">
        <v>8</v>
      </c>
    </row>
    <row r="102" spans="6:13" ht="15" thickBot="1">
      <c r="F102" s="26" t="s">
        <v>21</v>
      </c>
      <c r="G102" s="26" t="s">
        <v>21</v>
      </c>
      <c r="H102" s="30" t="s">
        <v>22</v>
      </c>
      <c r="I102" s="30" t="s">
        <v>22</v>
      </c>
      <c r="J102" s="26" t="s">
        <v>58</v>
      </c>
      <c r="K102" s="26" t="s">
        <v>58</v>
      </c>
      <c r="L102" s="30" t="s">
        <v>46</v>
      </c>
      <c r="M102" s="30" t="s">
        <v>46</v>
      </c>
    </row>
    <row r="103" spans="6:13" ht="15" thickBot="1">
      <c r="F103" s="19">
        <f t="shared" ref="F103:M103" si="9">AVERAGE(F87:F101)</f>
        <v>30</v>
      </c>
      <c r="G103" s="20">
        <f t="shared" si="9"/>
        <v>28.4</v>
      </c>
      <c r="H103" s="31">
        <f t="shared" si="9"/>
        <v>33.533333333333331</v>
      </c>
      <c r="I103" s="20">
        <f t="shared" si="9"/>
        <v>35.333333333333336</v>
      </c>
      <c r="J103" s="31">
        <f t="shared" si="9"/>
        <v>7.2666666666666666</v>
      </c>
      <c r="K103" s="20">
        <f t="shared" si="9"/>
        <v>7.8666666666666663</v>
      </c>
      <c r="L103" s="31">
        <f t="shared" si="9"/>
        <v>5.666666666666667</v>
      </c>
      <c r="M103" s="20">
        <f t="shared" si="9"/>
        <v>6.333333333333333</v>
      </c>
    </row>
    <row r="104" spans="6:13" ht="15" thickBot="1">
      <c r="F104" s="71">
        <f>((F103+G103)/2)*10^3*242*(1/0.25)</f>
        <v>28265600</v>
      </c>
      <c r="G104" s="72"/>
      <c r="H104" s="71">
        <f>((H103+I103)/2)*242*(1/0.25)</f>
        <v>33331.466666666667</v>
      </c>
      <c r="I104" s="72"/>
      <c r="J104" s="71">
        <f>((J103+K103)/2)*10^4*242*(1/0.25)</f>
        <v>73245333.333333343</v>
      </c>
      <c r="K104" s="72"/>
      <c r="L104" s="71">
        <f>((L103+M103)/2)*10*242*(1/0.25)</f>
        <v>58080</v>
      </c>
      <c r="M104" s="72"/>
    </row>
    <row r="105" spans="6:13" ht="15" thickBot="1"/>
    <row r="106" spans="6:13" ht="15" thickBot="1">
      <c r="F106" s="14" t="s">
        <v>52</v>
      </c>
      <c r="G106" s="24" t="s">
        <v>52</v>
      </c>
      <c r="H106" s="14" t="s">
        <v>53</v>
      </c>
      <c r="I106" s="24" t="s">
        <v>53</v>
      </c>
      <c r="J106" s="14" t="s">
        <v>54</v>
      </c>
      <c r="K106" s="24" t="s">
        <v>54</v>
      </c>
      <c r="L106" s="14" t="s">
        <v>55</v>
      </c>
      <c r="M106" s="24" t="s">
        <v>55</v>
      </c>
    </row>
    <row r="107" spans="6:13" ht="15" thickTop="1">
      <c r="F107" s="15">
        <v>28</v>
      </c>
      <c r="G107" s="21">
        <v>23</v>
      </c>
      <c r="H107" s="27">
        <v>16</v>
      </c>
      <c r="I107" s="4">
        <v>14</v>
      </c>
      <c r="J107" s="27">
        <v>13</v>
      </c>
      <c r="K107" s="4">
        <v>3</v>
      </c>
      <c r="L107" s="27">
        <v>4</v>
      </c>
      <c r="M107" s="4">
        <v>4</v>
      </c>
    </row>
    <row r="108" spans="6:13">
      <c r="F108" s="16">
        <v>19</v>
      </c>
      <c r="G108" s="22">
        <v>18</v>
      </c>
      <c r="H108" s="28">
        <v>15</v>
      </c>
      <c r="I108" s="5">
        <v>10</v>
      </c>
      <c r="J108" s="28">
        <v>6</v>
      </c>
      <c r="K108" s="5">
        <v>6</v>
      </c>
      <c r="L108" s="28">
        <v>4</v>
      </c>
      <c r="M108" s="5">
        <v>3</v>
      </c>
    </row>
    <row r="109" spans="6:13">
      <c r="F109" s="16">
        <v>26</v>
      </c>
      <c r="G109" s="22">
        <v>23</v>
      </c>
      <c r="H109" s="28">
        <v>17</v>
      </c>
      <c r="I109" s="5">
        <v>13</v>
      </c>
      <c r="J109" s="28">
        <v>11</v>
      </c>
      <c r="K109" s="5">
        <v>7</v>
      </c>
      <c r="L109" s="28">
        <v>3</v>
      </c>
      <c r="M109" s="5">
        <v>4</v>
      </c>
    </row>
    <row r="110" spans="6:13">
      <c r="F110" s="16">
        <v>18</v>
      </c>
      <c r="G110" s="22">
        <v>26</v>
      </c>
      <c r="H110" s="28">
        <v>15</v>
      </c>
      <c r="I110" s="5">
        <v>17</v>
      </c>
      <c r="J110" s="28">
        <v>5</v>
      </c>
      <c r="K110" s="5">
        <v>6</v>
      </c>
      <c r="L110" s="28">
        <v>2</v>
      </c>
      <c r="M110" s="5">
        <v>3</v>
      </c>
    </row>
    <row r="111" spans="6:13">
      <c r="F111" s="16">
        <v>21</v>
      </c>
      <c r="G111" s="22">
        <v>22</v>
      </c>
      <c r="H111" s="28">
        <v>21</v>
      </c>
      <c r="I111" s="5">
        <v>25</v>
      </c>
      <c r="J111" s="28">
        <v>3</v>
      </c>
      <c r="K111" s="5">
        <v>4</v>
      </c>
      <c r="L111" s="28">
        <v>3</v>
      </c>
      <c r="M111" s="5">
        <v>2</v>
      </c>
    </row>
    <row r="112" spans="6:13">
      <c r="F112" s="16">
        <v>25</v>
      </c>
      <c r="G112" s="22">
        <v>31</v>
      </c>
      <c r="H112" s="28">
        <v>28</v>
      </c>
      <c r="I112" s="5">
        <v>25</v>
      </c>
      <c r="J112" s="28">
        <v>5</v>
      </c>
      <c r="K112" s="5">
        <v>10</v>
      </c>
      <c r="L112" s="28">
        <v>4</v>
      </c>
      <c r="M112" s="5">
        <v>2</v>
      </c>
    </row>
    <row r="113" spans="6:13">
      <c r="F113" s="16">
        <v>36</v>
      </c>
      <c r="G113" s="22">
        <v>23</v>
      </c>
      <c r="H113" s="28">
        <v>18</v>
      </c>
      <c r="I113" s="5">
        <v>17</v>
      </c>
      <c r="J113" s="28">
        <v>5</v>
      </c>
      <c r="K113" s="5">
        <v>6</v>
      </c>
      <c r="L113" s="28">
        <v>2</v>
      </c>
      <c r="M113" s="5">
        <v>5</v>
      </c>
    </row>
    <row r="114" spans="6:13">
      <c r="F114" s="16">
        <v>30</v>
      </c>
      <c r="G114" s="22">
        <v>24</v>
      </c>
      <c r="H114" s="28">
        <v>18</v>
      </c>
      <c r="I114" s="5">
        <v>21</v>
      </c>
      <c r="J114" s="28">
        <v>4</v>
      </c>
      <c r="K114" s="5">
        <v>9</v>
      </c>
      <c r="L114" s="28">
        <v>4</v>
      </c>
      <c r="M114" s="5">
        <v>3</v>
      </c>
    </row>
    <row r="115" spans="6:13">
      <c r="F115" s="16">
        <v>28</v>
      </c>
      <c r="G115" s="22">
        <v>19</v>
      </c>
      <c r="H115" s="28">
        <v>25</v>
      </c>
      <c r="I115" s="5">
        <v>17</v>
      </c>
      <c r="J115" s="28">
        <v>5</v>
      </c>
      <c r="K115" s="5">
        <v>5</v>
      </c>
      <c r="L115" s="28">
        <v>4</v>
      </c>
      <c r="M115" s="5">
        <v>4</v>
      </c>
    </row>
    <row r="116" spans="6:13">
      <c r="F116" s="16">
        <v>19</v>
      </c>
      <c r="G116" s="22">
        <v>32</v>
      </c>
      <c r="H116" s="28">
        <v>13</v>
      </c>
      <c r="I116" s="5">
        <v>18</v>
      </c>
      <c r="J116" s="28">
        <v>4</v>
      </c>
      <c r="K116" s="5">
        <v>8</v>
      </c>
      <c r="L116" s="28">
        <v>6</v>
      </c>
      <c r="M116" s="5">
        <v>5</v>
      </c>
    </row>
    <row r="117" spans="6:13">
      <c r="F117" s="16">
        <v>32</v>
      </c>
      <c r="G117" s="22">
        <v>29</v>
      </c>
      <c r="H117" s="28">
        <v>27</v>
      </c>
      <c r="I117" s="5">
        <v>19</v>
      </c>
      <c r="J117" s="28">
        <v>4</v>
      </c>
      <c r="K117" s="5">
        <v>8</v>
      </c>
      <c r="L117" s="28">
        <v>3</v>
      </c>
      <c r="M117" s="5">
        <v>4</v>
      </c>
    </row>
    <row r="118" spans="6:13">
      <c r="F118" s="16">
        <v>20</v>
      </c>
      <c r="G118" s="22">
        <v>27</v>
      </c>
      <c r="H118" s="28">
        <v>19</v>
      </c>
      <c r="I118" s="5">
        <v>18</v>
      </c>
      <c r="J118" s="28">
        <v>14</v>
      </c>
      <c r="K118" s="5">
        <v>7</v>
      </c>
      <c r="L118" s="28">
        <v>2</v>
      </c>
      <c r="M118" s="5">
        <v>4</v>
      </c>
    </row>
    <row r="119" spans="6:13">
      <c r="F119" s="16">
        <v>31</v>
      </c>
      <c r="G119" s="22">
        <v>30</v>
      </c>
      <c r="H119" s="28">
        <v>20</v>
      </c>
      <c r="I119" s="5">
        <v>33</v>
      </c>
      <c r="J119" s="28">
        <v>6</v>
      </c>
      <c r="K119" s="5">
        <v>10</v>
      </c>
      <c r="L119" s="28">
        <v>5</v>
      </c>
      <c r="M119" s="5">
        <v>3</v>
      </c>
    </row>
    <row r="120" spans="6:13">
      <c r="F120" s="16">
        <v>22</v>
      </c>
      <c r="G120" s="22">
        <v>23</v>
      </c>
      <c r="H120" s="28">
        <v>21</v>
      </c>
      <c r="I120" s="5">
        <v>28</v>
      </c>
      <c r="J120" s="28">
        <v>5</v>
      </c>
      <c r="K120" s="5">
        <v>7</v>
      </c>
      <c r="L120" s="28">
        <v>5</v>
      </c>
      <c r="M120" s="5">
        <v>2</v>
      </c>
    </row>
    <row r="121" spans="6:13" ht="15" thickBot="1">
      <c r="F121" s="25">
        <v>24</v>
      </c>
      <c r="G121" s="23">
        <v>39</v>
      </c>
      <c r="H121" s="29">
        <v>16</v>
      </c>
      <c r="I121" s="7">
        <v>36</v>
      </c>
      <c r="J121" s="29">
        <v>8</v>
      </c>
      <c r="K121" s="7">
        <v>16</v>
      </c>
      <c r="L121" s="29">
        <v>7</v>
      </c>
      <c r="M121" s="7">
        <v>3</v>
      </c>
    </row>
    <row r="122" spans="6:13" ht="15" thickBot="1">
      <c r="F122" s="26" t="s">
        <v>21</v>
      </c>
      <c r="G122" s="26" t="s">
        <v>21</v>
      </c>
      <c r="H122" s="30" t="s">
        <v>22</v>
      </c>
      <c r="I122" s="30" t="s">
        <v>22</v>
      </c>
      <c r="J122" s="26" t="s">
        <v>58</v>
      </c>
      <c r="K122" s="26" t="s">
        <v>58</v>
      </c>
      <c r="L122" s="30" t="s">
        <v>46</v>
      </c>
      <c r="M122" s="30" t="s">
        <v>46</v>
      </c>
    </row>
    <row r="123" spans="6:13" ht="15" thickBot="1">
      <c r="F123" s="19">
        <f t="shared" ref="F123:M123" si="10">AVERAGE(F107:F121)</f>
        <v>25.266666666666666</v>
      </c>
      <c r="G123" s="20">
        <f t="shared" si="10"/>
        <v>25.933333333333334</v>
      </c>
      <c r="H123" s="31">
        <f t="shared" si="10"/>
        <v>19.266666666666666</v>
      </c>
      <c r="I123" s="20">
        <f t="shared" si="10"/>
        <v>20.733333333333334</v>
      </c>
      <c r="J123" s="31">
        <f t="shared" si="10"/>
        <v>6.5333333333333332</v>
      </c>
      <c r="K123" s="20">
        <f t="shared" si="10"/>
        <v>7.4666666666666668</v>
      </c>
      <c r="L123" s="31">
        <f t="shared" si="10"/>
        <v>3.8666666666666667</v>
      </c>
      <c r="M123" s="20">
        <f t="shared" si="10"/>
        <v>3.4</v>
      </c>
    </row>
    <row r="124" spans="6:13" ht="15" thickBot="1">
      <c r="F124" s="71">
        <f>((F123+G123)/2)*10^3*242*(1/0.25)</f>
        <v>24780800</v>
      </c>
      <c r="G124" s="72"/>
      <c r="H124" s="71">
        <f>((H123+I123)/2)*242*(1/0.25)</f>
        <v>19360</v>
      </c>
      <c r="I124" s="72"/>
      <c r="J124" s="71">
        <f>((J123+K123)/2)*10^4*242*(1/0.25)</f>
        <v>67760000</v>
      </c>
      <c r="K124" s="72"/>
      <c r="L124" s="71">
        <f>((L123+M123)/2)*10*242*(1/0.25)</f>
        <v>35170.666666666672</v>
      </c>
      <c r="M124" s="72"/>
    </row>
    <row r="125" spans="6:13" ht="15" thickBot="1"/>
    <row r="126" spans="6:13" ht="15" thickBot="1">
      <c r="F126" s="14" t="s">
        <v>52</v>
      </c>
      <c r="G126" s="24" t="s">
        <v>52</v>
      </c>
      <c r="H126" s="14" t="s">
        <v>53</v>
      </c>
      <c r="I126" s="24" t="s">
        <v>53</v>
      </c>
      <c r="J126" s="14" t="s">
        <v>54</v>
      </c>
      <c r="K126" s="24" t="s">
        <v>54</v>
      </c>
      <c r="L126" s="14" t="s">
        <v>55</v>
      </c>
      <c r="M126" s="24" t="s">
        <v>55</v>
      </c>
    </row>
    <row r="127" spans="6:13" ht="15" thickTop="1">
      <c r="F127" s="15">
        <v>25</v>
      </c>
      <c r="G127" s="21">
        <v>29</v>
      </c>
      <c r="H127" s="27">
        <v>28</v>
      </c>
      <c r="I127" s="4">
        <v>23</v>
      </c>
      <c r="J127" s="27">
        <v>9</v>
      </c>
      <c r="K127" s="4">
        <v>12</v>
      </c>
      <c r="L127" s="27">
        <v>3</v>
      </c>
      <c r="M127" s="4">
        <v>3</v>
      </c>
    </row>
    <row r="128" spans="6:13">
      <c r="F128" s="16">
        <v>33</v>
      </c>
      <c r="G128" s="22">
        <v>20</v>
      </c>
      <c r="H128" s="28">
        <v>33</v>
      </c>
      <c r="I128" s="5">
        <v>23</v>
      </c>
      <c r="J128" s="28">
        <v>9</v>
      </c>
      <c r="K128" s="5">
        <v>14</v>
      </c>
      <c r="L128" s="28">
        <v>2</v>
      </c>
      <c r="M128" s="5">
        <v>6</v>
      </c>
    </row>
    <row r="129" spans="6:13">
      <c r="F129" s="16">
        <v>20</v>
      </c>
      <c r="G129" s="22">
        <v>30</v>
      </c>
      <c r="H129" s="28">
        <v>31</v>
      </c>
      <c r="I129" s="5">
        <v>26</v>
      </c>
      <c r="J129" s="28">
        <v>6</v>
      </c>
      <c r="K129" s="5">
        <v>12</v>
      </c>
      <c r="L129" s="28">
        <v>3</v>
      </c>
      <c r="M129" s="5">
        <v>3</v>
      </c>
    </row>
    <row r="130" spans="6:13">
      <c r="F130" s="16">
        <v>24</v>
      </c>
      <c r="G130" s="22">
        <v>24</v>
      </c>
      <c r="H130" s="28">
        <v>23</v>
      </c>
      <c r="I130" s="5">
        <v>31</v>
      </c>
      <c r="J130" s="28">
        <v>10</v>
      </c>
      <c r="K130" s="5">
        <v>10</v>
      </c>
      <c r="L130" s="28">
        <v>5</v>
      </c>
      <c r="M130" s="5">
        <v>3</v>
      </c>
    </row>
    <row r="131" spans="6:13">
      <c r="F131" s="16">
        <v>27</v>
      </c>
      <c r="G131" s="22">
        <v>27</v>
      </c>
      <c r="H131" s="28">
        <v>29</v>
      </c>
      <c r="I131" s="5">
        <v>30</v>
      </c>
      <c r="J131" s="28">
        <v>6</v>
      </c>
      <c r="K131" s="5">
        <v>9</v>
      </c>
      <c r="L131" s="28">
        <v>5</v>
      </c>
      <c r="M131" s="5">
        <v>5</v>
      </c>
    </row>
    <row r="132" spans="6:13">
      <c r="F132" s="16">
        <v>27</v>
      </c>
      <c r="G132" s="22">
        <v>30</v>
      </c>
      <c r="H132" s="28">
        <v>30</v>
      </c>
      <c r="I132" s="5">
        <v>28</v>
      </c>
      <c r="J132" s="28">
        <v>11</v>
      </c>
      <c r="K132" s="5">
        <v>10</v>
      </c>
      <c r="L132" s="28">
        <v>3</v>
      </c>
      <c r="M132" s="5">
        <v>4</v>
      </c>
    </row>
    <row r="133" spans="6:13">
      <c r="F133" s="16">
        <v>30</v>
      </c>
      <c r="G133" s="22">
        <v>38</v>
      </c>
      <c r="H133" s="28">
        <v>35</v>
      </c>
      <c r="I133" s="5">
        <v>28</v>
      </c>
      <c r="J133" s="28">
        <v>10</v>
      </c>
      <c r="K133" s="5">
        <v>8</v>
      </c>
      <c r="L133" s="28">
        <v>4</v>
      </c>
      <c r="M133" s="5">
        <v>3</v>
      </c>
    </row>
    <row r="134" spans="6:13">
      <c r="F134" s="16">
        <v>29</v>
      </c>
      <c r="G134" s="22">
        <v>17</v>
      </c>
      <c r="H134" s="28">
        <v>27</v>
      </c>
      <c r="I134" s="5">
        <v>33</v>
      </c>
      <c r="J134" s="28">
        <v>7</v>
      </c>
      <c r="K134" s="5">
        <v>9</v>
      </c>
      <c r="L134" s="28">
        <v>4</v>
      </c>
      <c r="M134" s="5">
        <v>3</v>
      </c>
    </row>
    <row r="135" spans="6:13">
      <c r="F135" s="16">
        <v>17</v>
      </c>
      <c r="G135" s="22">
        <v>19</v>
      </c>
      <c r="H135" s="28">
        <v>47</v>
      </c>
      <c r="I135" s="5">
        <v>28</v>
      </c>
      <c r="J135" s="28">
        <v>8</v>
      </c>
      <c r="K135" s="5">
        <v>17</v>
      </c>
      <c r="L135" s="28">
        <v>4</v>
      </c>
      <c r="M135" s="5">
        <v>4</v>
      </c>
    </row>
    <row r="136" spans="6:13">
      <c r="F136" s="16">
        <v>16</v>
      </c>
      <c r="G136" s="22">
        <v>20</v>
      </c>
      <c r="H136" s="28">
        <v>31</v>
      </c>
      <c r="I136" s="5">
        <v>21</v>
      </c>
      <c r="J136" s="28">
        <v>11</v>
      </c>
      <c r="K136" s="5">
        <v>9</v>
      </c>
      <c r="L136" s="28">
        <v>3</v>
      </c>
      <c r="M136" s="5">
        <v>4</v>
      </c>
    </row>
    <row r="137" spans="6:13">
      <c r="F137" s="16">
        <v>29</v>
      </c>
      <c r="G137" s="22">
        <v>22</v>
      </c>
      <c r="H137" s="28">
        <v>26</v>
      </c>
      <c r="I137" s="5">
        <v>27</v>
      </c>
      <c r="J137" s="28">
        <v>9</v>
      </c>
      <c r="K137" s="5">
        <v>8</v>
      </c>
      <c r="L137" s="28">
        <v>6</v>
      </c>
      <c r="M137" s="5">
        <v>5</v>
      </c>
    </row>
    <row r="138" spans="6:13">
      <c r="F138" s="16">
        <v>26</v>
      </c>
      <c r="G138" s="22">
        <v>28</v>
      </c>
      <c r="H138" s="28">
        <v>34</v>
      </c>
      <c r="I138" s="5">
        <v>28</v>
      </c>
      <c r="J138" s="28">
        <v>7</v>
      </c>
      <c r="K138" s="5">
        <v>8</v>
      </c>
      <c r="L138" s="28">
        <v>3</v>
      </c>
      <c r="M138" s="5">
        <v>3</v>
      </c>
    </row>
    <row r="139" spans="6:13">
      <c r="F139" s="16">
        <v>22</v>
      </c>
      <c r="G139" s="22">
        <v>24</v>
      </c>
      <c r="H139" s="28">
        <v>30</v>
      </c>
      <c r="I139" s="5">
        <v>31</v>
      </c>
      <c r="J139" s="28">
        <v>6</v>
      </c>
      <c r="K139" s="5">
        <v>10</v>
      </c>
      <c r="L139" s="28">
        <v>6</v>
      </c>
      <c r="M139" s="5">
        <v>4</v>
      </c>
    </row>
    <row r="140" spans="6:13">
      <c r="F140" s="16">
        <v>18</v>
      </c>
      <c r="G140" s="22">
        <v>14</v>
      </c>
      <c r="H140" s="28">
        <v>36</v>
      </c>
      <c r="I140" s="5">
        <v>36</v>
      </c>
      <c r="J140" s="28">
        <v>8</v>
      </c>
      <c r="K140" s="5">
        <v>14</v>
      </c>
      <c r="L140" s="28">
        <v>6</v>
      </c>
      <c r="M140" s="5">
        <v>4</v>
      </c>
    </row>
    <row r="141" spans="6:13" ht="15" thickBot="1">
      <c r="F141" s="25">
        <v>21</v>
      </c>
      <c r="G141" s="23">
        <v>20</v>
      </c>
      <c r="H141" s="29">
        <v>32</v>
      </c>
      <c r="I141" s="7">
        <v>31</v>
      </c>
      <c r="J141" s="29">
        <v>7</v>
      </c>
      <c r="K141" s="7">
        <v>7</v>
      </c>
      <c r="L141" s="29">
        <v>3</v>
      </c>
      <c r="M141" s="7">
        <v>2</v>
      </c>
    </row>
    <row r="142" spans="6:13" ht="15" thickBot="1">
      <c r="F142" s="26" t="s">
        <v>21</v>
      </c>
      <c r="G142" s="26" t="s">
        <v>21</v>
      </c>
      <c r="H142" s="30" t="s">
        <v>22</v>
      </c>
      <c r="I142" s="30" t="s">
        <v>22</v>
      </c>
      <c r="J142" s="26" t="s">
        <v>58</v>
      </c>
      <c r="K142" s="26" t="s">
        <v>58</v>
      </c>
      <c r="L142" s="30" t="s">
        <v>46</v>
      </c>
      <c r="M142" s="30" t="s">
        <v>46</v>
      </c>
    </row>
    <row r="143" spans="6:13" ht="15" thickBot="1">
      <c r="F143" s="19">
        <f t="shared" ref="F143:M143" si="11">AVERAGE(F127:F141)</f>
        <v>24.266666666666666</v>
      </c>
      <c r="G143" s="20">
        <f t="shared" si="11"/>
        <v>24.133333333333333</v>
      </c>
      <c r="H143" s="31">
        <f t="shared" si="11"/>
        <v>31.466666666666665</v>
      </c>
      <c r="I143" s="20">
        <f t="shared" si="11"/>
        <v>28.266666666666666</v>
      </c>
      <c r="J143" s="31">
        <f t="shared" si="11"/>
        <v>8.2666666666666675</v>
      </c>
      <c r="K143" s="20">
        <f t="shared" si="11"/>
        <v>10.466666666666667</v>
      </c>
      <c r="L143" s="31">
        <f t="shared" si="11"/>
        <v>4</v>
      </c>
      <c r="M143" s="20">
        <f t="shared" si="11"/>
        <v>3.7333333333333334</v>
      </c>
    </row>
    <row r="144" spans="6:13" ht="15" thickBot="1">
      <c r="F144" s="71">
        <f>((F143+G143)/2)*10^3*242*(1/0.25)</f>
        <v>23425600</v>
      </c>
      <c r="G144" s="72"/>
      <c r="H144" s="71">
        <f>((H143+I143)/2)*242*(1/0.25)</f>
        <v>28910.933333333334</v>
      </c>
      <c r="I144" s="72"/>
      <c r="J144" s="71">
        <f>((J143+K143)/2)*10^4*242*(1/0.25)</f>
        <v>90669333.333333343</v>
      </c>
      <c r="K144" s="72"/>
      <c r="L144" s="71">
        <f>((L143+M143)/2)*10*242*(1/0.25)</f>
        <v>37429.333333333328</v>
      </c>
      <c r="M144" s="72"/>
    </row>
  </sheetData>
  <mergeCells count="41">
    <mergeCell ref="F144:G144"/>
    <mergeCell ref="H144:I144"/>
    <mergeCell ref="J144:K144"/>
    <mergeCell ref="L144:M144"/>
    <mergeCell ref="F104:G104"/>
    <mergeCell ref="H104:I104"/>
    <mergeCell ref="J104:K104"/>
    <mergeCell ref="L104:M104"/>
    <mergeCell ref="F124:G124"/>
    <mergeCell ref="H124:I124"/>
    <mergeCell ref="J124:K124"/>
    <mergeCell ref="L124:M124"/>
    <mergeCell ref="A65:M65"/>
    <mergeCell ref="B84:C84"/>
    <mergeCell ref="D84:E84"/>
    <mergeCell ref="F84:G84"/>
    <mergeCell ref="H84:I84"/>
    <mergeCell ref="J84:K84"/>
    <mergeCell ref="L84:M84"/>
    <mergeCell ref="A44:M44"/>
    <mergeCell ref="B63:C63"/>
    <mergeCell ref="D63:E63"/>
    <mergeCell ref="F63:G63"/>
    <mergeCell ref="H63:I63"/>
    <mergeCell ref="J63:K63"/>
    <mergeCell ref="L63:M63"/>
    <mergeCell ref="A23:M23"/>
    <mergeCell ref="O29:U29"/>
    <mergeCell ref="B42:C42"/>
    <mergeCell ref="D42:E42"/>
    <mergeCell ref="F42:G42"/>
    <mergeCell ref="H42:I42"/>
    <mergeCell ref="J42:K42"/>
    <mergeCell ref="L42:M42"/>
    <mergeCell ref="A1:M1"/>
    <mergeCell ref="B20:C20"/>
    <mergeCell ref="D20:E20"/>
    <mergeCell ref="F20:G20"/>
    <mergeCell ref="H20:I20"/>
    <mergeCell ref="J20:K20"/>
    <mergeCell ref="L20:M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4"/>
  <sheetViews>
    <sheetView tabSelected="1" topLeftCell="A41" zoomScale="115" zoomScaleNormal="115" workbookViewId="0">
      <selection activeCell="T45" sqref="T45"/>
    </sheetView>
  </sheetViews>
  <sheetFormatPr defaultColWidth="8.6328125" defaultRowHeight="14.5"/>
  <cols>
    <col min="1" max="1" width="13.36328125" style="1" bestFit="1" customWidth="1"/>
    <col min="2" max="3" width="8.36328125" style="1" bestFit="1" customWidth="1"/>
    <col min="4" max="5" width="7.36328125" style="1" bestFit="1" customWidth="1"/>
    <col min="6" max="7" width="8.36328125" style="1" bestFit="1" customWidth="1"/>
    <col min="8" max="9" width="7.36328125" style="1" bestFit="1" customWidth="1"/>
    <col min="10" max="11" width="8.36328125" style="1" bestFit="1" customWidth="1"/>
    <col min="12" max="13" width="7.36328125" style="1" bestFit="1" customWidth="1"/>
    <col min="14" max="14" width="8.6328125" style="1"/>
    <col min="15" max="16" width="9.90625" style="1" bestFit="1" customWidth="1"/>
    <col min="17" max="18" width="11.453125" style="1" bestFit="1" customWidth="1"/>
    <col min="19" max="19" width="11.90625" style="1" bestFit="1" customWidth="1"/>
    <col min="20" max="20" width="12.90625" style="1" bestFit="1" customWidth="1"/>
    <col min="21" max="21" width="13.90625" style="1" bestFit="1" customWidth="1"/>
    <col min="22" max="16384" width="8.6328125" style="1"/>
  </cols>
  <sheetData>
    <row r="1" spans="1:13" ht="17.5" customHeight="1" thickBo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</row>
    <row r="2" spans="1:13" ht="15" thickBot="1">
      <c r="A2" s="10"/>
      <c r="B2" s="14" t="s">
        <v>1</v>
      </c>
      <c r="C2" s="13" t="s">
        <v>1</v>
      </c>
      <c r="D2" s="14" t="s">
        <v>2</v>
      </c>
      <c r="E2" s="13" t="s">
        <v>2</v>
      </c>
      <c r="F2" s="14" t="s">
        <v>1</v>
      </c>
      <c r="G2" s="13" t="s">
        <v>1</v>
      </c>
      <c r="H2" s="14" t="s">
        <v>2</v>
      </c>
      <c r="I2" s="13" t="s">
        <v>2</v>
      </c>
      <c r="J2" s="14" t="s">
        <v>1</v>
      </c>
      <c r="K2" s="13" t="s">
        <v>1</v>
      </c>
      <c r="L2" s="14" t="s">
        <v>2</v>
      </c>
      <c r="M2" s="13" t="s">
        <v>2</v>
      </c>
    </row>
    <row r="3" spans="1:13" ht="15" thickTop="1">
      <c r="A3" s="2" t="s">
        <v>3</v>
      </c>
      <c r="B3" s="15">
        <v>9</v>
      </c>
      <c r="C3" s="21">
        <v>19</v>
      </c>
      <c r="D3" s="15">
        <v>9</v>
      </c>
      <c r="E3" s="21">
        <v>8</v>
      </c>
      <c r="F3" s="15">
        <v>13</v>
      </c>
      <c r="G3" s="21">
        <v>8</v>
      </c>
      <c r="H3" s="27">
        <v>6</v>
      </c>
      <c r="I3" s="4">
        <v>13</v>
      </c>
      <c r="J3" s="27">
        <v>8</v>
      </c>
      <c r="K3" s="4">
        <v>19</v>
      </c>
      <c r="L3" s="27">
        <v>6</v>
      </c>
      <c r="M3" s="4">
        <v>8</v>
      </c>
    </row>
    <row r="4" spans="1:13">
      <c r="A4" s="3" t="s">
        <v>5</v>
      </c>
      <c r="B4" s="16">
        <v>13</v>
      </c>
      <c r="C4" s="22">
        <v>12</v>
      </c>
      <c r="D4" s="16">
        <v>12</v>
      </c>
      <c r="E4" s="22">
        <v>7</v>
      </c>
      <c r="F4" s="16">
        <v>18</v>
      </c>
      <c r="G4" s="22">
        <v>14</v>
      </c>
      <c r="H4" s="28">
        <v>11</v>
      </c>
      <c r="I4" s="5">
        <v>10</v>
      </c>
      <c r="J4" s="28">
        <v>8</v>
      </c>
      <c r="K4" s="5">
        <v>20</v>
      </c>
      <c r="L4" s="28">
        <v>8</v>
      </c>
      <c r="M4" s="5">
        <v>8</v>
      </c>
    </row>
    <row r="5" spans="1:13">
      <c r="A5" s="3" t="s">
        <v>7</v>
      </c>
      <c r="B5" s="16">
        <v>19</v>
      </c>
      <c r="C5" s="22">
        <v>13</v>
      </c>
      <c r="D5" s="16">
        <v>6</v>
      </c>
      <c r="E5" s="22">
        <v>5</v>
      </c>
      <c r="F5" s="16">
        <v>11</v>
      </c>
      <c r="G5" s="22">
        <v>15</v>
      </c>
      <c r="H5" s="28">
        <v>17</v>
      </c>
      <c r="I5" s="5">
        <v>15</v>
      </c>
      <c r="J5" s="28">
        <v>11</v>
      </c>
      <c r="K5" s="5">
        <v>14</v>
      </c>
      <c r="L5" s="28">
        <v>9</v>
      </c>
      <c r="M5" s="5">
        <v>13</v>
      </c>
    </row>
    <row r="6" spans="1:13">
      <c r="A6" s="3" t="s">
        <v>8</v>
      </c>
      <c r="B6" s="16">
        <v>20</v>
      </c>
      <c r="C6" s="22">
        <v>11</v>
      </c>
      <c r="D6" s="16">
        <v>11</v>
      </c>
      <c r="E6" s="22">
        <v>6</v>
      </c>
      <c r="F6" s="16">
        <v>15</v>
      </c>
      <c r="G6" s="22">
        <v>10</v>
      </c>
      <c r="H6" s="28">
        <v>11</v>
      </c>
      <c r="I6" s="5">
        <v>4</v>
      </c>
      <c r="J6" s="28">
        <v>8</v>
      </c>
      <c r="K6" s="5">
        <v>11</v>
      </c>
      <c r="L6" s="28">
        <v>12</v>
      </c>
      <c r="M6" s="5">
        <v>14</v>
      </c>
    </row>
    <row r="7" spans="1:13">
      <c r="A7" s="3" t="s">
        <v>9</v>
      </c>
      <c r="B7" s="16">
        <v>14</v>
      </c>
      <c r="C7" s="22">
        <v>13</v>
      </c>
      <c r="D7" s="16">
        <v>9</v>
      </c>
      <c r="E7" s="22">
        <v>8</v>
      </c>
      <c r="F7" s="16">
        <v>11</v>
      </c>
      <c r="G7" s="22">
        <v>4</v>
      </c>
      <c r="H7" s="28">
        <v>13</v>
      </c>
      <c r="I7" s="5">
        <v>11</v>
      </c>
      <c r="J7" s="28">
        <v>7</v>
      </c>
      <c r="K7" s="5">
        <v>6</v>
      </c>
      <c r="L7" s="28">
        <v>16</v>
      </c>
      <c r="M7" s="5">
        <v>11</v>
      </c>
    </row>
    <row r="8" spans="1:13">
      <c r="A8" s="3" t="s">
        <v>10</v>
      </c>
      <c r="B8" s="16">
        <v>12</v>
      </c>
      <c r="C8" s="22">
        <v>18</v>
      </c>
      <c r="D8" s="16">
        <v>12</v>
      </c>
      <c r="E8" s="22">
        <v>7</v>
      </c>
      <c r="F8" s="16">
        <v>7</v>
      </c>
      <c r="G8" s="22">
        <v>12</v>
      </c>
      <c r="H8" s="28">
        <v>13</v>
      </c>
      <c r="I8" s="5">
        <v>12</v>
      </c>
      <c r="J8" s="28">
        <v>6</v>
      </c>
      <c r="K8" s="5">
        <v>9</v>
      </c>
      <c r="L8" s="28">
        <v>14</v>
      </c>
      <c r="M8" s="5">
        <v>12</v>
      </c>
    </row>
    <row r="9" spans="1:13">
      <c r="A9" s="3" t="s">
        <v>11</v>
      </c>
      <c r="B9" s="16">
        <v>12</v>
      </c>
      <c r="C9" s="22">
        <v>19</v>
      </c>
      <c r="D9" s="16">
        <v>7</v>
      </c>
      <c r="E9" s="22">
        <v>10</v>
      </c>
      <c r="F9" s="16">
        <v>14</v>
      </c>
      <c r="G9" s="22">
        <v>13</v>
      </c>
      <c r="H9" s="28">
        <v>13</v>
      </c>
      <c r="I9" s="5">
        <v>16</v>
      </c>
      <c r="J9" s="28">
        <v>13</v>
      </c>
      <c r="K9" s="5">
        <v>12</v>
      </c>
      <c r="L9" s="28">
        <v>17</v>
      </c>
      <c r="M9" s="5">
        <v>12</v>
      </c>
    </row>
    <row r="10" spans="1:13">
      <c r="A10" s="3" t="s">
        <v>12</v>
      </c>
      <c r="B10" s="16">
        <v>12</v>
      </c>
      <c r="C10" s="22">
        <v>14</v>
      </c>
      <c r="D10" s="16">
        <v>8</v>
      </c>
      <c r="E10" s="22">
        <v>8</v>
      </c>
      <c r="F10" s="16">
        <v>14</v>
      </c>
      <c r="G10" s="22">
        <v>10</v>
      </c>
      <c r="H10" s="28">
        <v>17</v>
      </c>
      <c r="I10" s="5">
        <v>18</v>
      </c>
      <c r="J10" s="28">
        <v>7</v>
      </c>
      <c r="K10" s="5">
        <v>8</v>
      </c>
      <c r="L10" s="28">
        <v>7</v>
      </c>
      <c r="M10" s="5">
        <v>7</v>
      </c>
    </row>
    <row r="11" spans="1:13">
      <c r="A11" s="3" t="s">
        <v>13</v>
      </c>
      <c r="B11" s="16">
        <v>12</v>
      </c>
      <c r="C11" s="22">
        <v>13</v>
      </c>
      <c r="D11" s="16">
        <v>9</v>
      </c>
      <c r="E11" s="22">
        <v>9</v>
      </c>
      <c r="F11" s="16">
        <v>13</v>
      </c>
      <c r="G11" s="22">
        <v>11</v>
      </c>
      <c r="H11" s="28">
        <v>9</v>
      </c>
      <c r="I11" s="5">
        <v>18</v>
      </c>
      <c r="J11" s="28">
        <v>12</v>
      </c>
      <c r="K11" s="5">
        <v>9</v>
      </c>
      <c r="L11" s="28">
        <v>13</v>
      </c>
      <c r="M11" s="5">
        <v>8</v>
      </c>
    </row>
    <row r="12" spans="1:13">
      <c r="A12" s="3" t="s">
        <v>14</v>
      </c>
      <c r="B12" s="16">
        <v>8</v>
      </c>
      <c r="C12" s="22">
        <v>21</v>
      </c>
      <c r="D12" s="16">
        <v>8</v>
      </c>
      <c r="E12" s="22">
        <v>15</v>
      </c>
      <c r="F12" s="16">
        <v>16</v>
      </c>
      <c r="G12" s="22">
        <v>11</v>
      </c>
      <c r="H12" s="28">
        <v>10</v>
      </c>
      <c r="I12" s="5">
        <v>19</v>
      </c>
      <c r="J12" s="28">
        <v>12</v>
      </c>
      <c r="K12" s="5">
        <v>14</v>
      </c>
      <c r="L12" s="28">
        <v>19</v>
      </c>
      <c r="M12" s="5">
        <v>10</v>
      </c>
    </row>
    <row r="13" spans="1:13">
      <c r="A13" s="3" t="s">
        <v>15</v>
      </c>
      <c r="B13" s="16">
        <v>16</v>
      </c>
      <c r="C13" s="22">
        <v>7</v>
      </c>
      <c r="D13" s="16">
        <v>8</v>
      </c>
      <c r="E13" s="22">
        <v>6</v>
      </c>
      <c r="F13" s="16">
        <v>10</v>
      </c>
      <c r="G13" s="22">
        <v>8</v>
      </c>
      <c r="H13" s="28">
        <v>10</v>
      </c>
      <c r="I13" s="5">
        <v>13</v>
      </c>
      <c r="J13" s="28">
        <v>15</v>
      </c>
      <c r="K13" s="5">
        <v>16</v>
      </c>
      <c r="L13" s="28">
        <v>7</v>
      </c>
      <c r="M13" s="5">
        <v>6</v>
      </c>
    </row>
    <row r="14" spans="1:13">
      <c r="A14" s="3" t="s">
        <v>16</v>
      </c>
      <c r="B14" s="16">
        <v>15</v>
      </c>
      <c r="C14" s="22">
        <v>13</v>
      </c>
      <c r="D14" s="16">
        <v>6</v>
      </c>
      <c r="E14" s="22">
        <v>8</v>
      </c>
      <c r="F14" s="16">
        <v>8</v>
      </c>
      <c r="G14" s="22">
        <v>12</v>
      </c>
      <c r="H14" s="28">
        <v>9</v>
      </c>
      <c r="I14" s="5">
        <v>14</v>
      </c>
      <c r="J14" s="28">
        <v>9</v>
      </c>
      <c r="K14" s="5">
        <v>14</v>
      </c>
      <c r="L14" s="28">
        <v>10</v>
      </c>
      <c r="M14" s="5">
        <v>10</v>
      </c>
    </row>
    <row r="15" spans="1:13">
      <c r="A15" s="3" t="s">
        <v>17</v>
      </c>
      <c r="B15" s="16">
        <v>15</v>
      </c>
      <c r="C15" s="22">
        <v>9</v>
      </c>
      <c r="D15" s="16">
        <v>8</v>
      </c>
      <c r="E15" s="22">
        <v>5</v>
      </c>
      <c r="F15" s="16">
        <v>8</v>
      </c>
      <c r="G15" s="22">
        <v>7</v>
      </c>
      <c r="H15" s="28">
        <v>8</v>
      </c>
      <c r="I15" s="5">
        <v>18</v>
      </c>
      <c r="J15" s="28">
        <v>9</v>
      </c>
      <c r="K15" s="5">
        <v>11</v>
      </c>
      <c r="L15" s="28">
        <v>9</v>
      </c>
      <c r="M15" s="5">
        <v>14</v>
      </c>
    </row>
    <row r="16" spans="1:13">
      <c r="A16" s="3" t="s">
        <v>18</v>
      </c>
      <c r="B16" s="16">
        <v>12</v>
      </c>
      <c r="C16" s="22">
        <v>6</v>
      </c>
      <c r="D16" s="16">
        <v>6</v>
      </c>
      <c r="E16" s="22">
        <v>6</v>
      </c>
      <c r="F16" s="16">
        <v>12</v>
      </c>
      <c r="G16" s="22">
        <v>7</v>
      </c>
      <c r="H16" s="28">
        <v>7</v>
      </c>
      <c r="I16" s="5">
        <v>10</v>
      </c>
      <c r="J16" s="28">
        <v>18</v>
      </c>
      <c r="K16" s="5">
        <v>13</v>
      </c>
      <c r="L16" s="28">
        <v>8</v>
      </c>
      <c r="M16" s="5">
        <v>9</v>
      </c>
    </row>
    <row r="17" spans="1:27" ht="15" thickBot="1">
      <c r="A17" s="6" t="s">
        <v>19</v>
      </c>
      <c r="B17" s="17">
        <v>15</v>
      </c>
      <c r="C17" s="23">
        <v>13</v>
      </c>
      <c r="D17" s="17">
        <v>7</v>
      </c>
      <c r="E17" s="23">
        <v>8</v>
      </c>
      <c r="F17" s="25">
        <v>10</v>
      </c>
      <c r="G17" s="23">
        <v>8</v>
      </c>
      <c r="H17" s="29">
        <v>5</v>
      </c>
      <c r="I17" s="7">
        <v>11</v>
      </c>
      <c r="J17" s="29">
        <v>13</v>
      </c>
      <c r="K17" s="7">
        <v>11</v>
      </c>
      <c r="L17" s="29">
        <v>10</v>
      </c>
      <c r="M17" s="7">
        <v>8</v>
      </c>
    </row>
    <row r="18" spans="1:27" ht="15" thickBot="1">
      <c r="A18" s="11" t="s">
        <v>20</v>
      </c>
      <c r="B18" s="18" t="s">
        <v>21</v>
      </c>
      <c r="C18" s="11" t="s">
        <v>21</v>
      </c>
      <c r="D18" s="18" t="s">
        <v>22</v>
      </c>
      <c r="E18" s="18" t="s">
        <v>22</v>
      </c>
      <c r="F18" s="11" t="s">
        <v>21</v>
      </c>
      <c r="G18" s="11" t="s">
        <v>21</v>
      </c>
      <c r="H18" s="18" t="s">
        <v>22</v>
      </c>
      <c r="I18" s="18" t="s">
        <v>22</v>
      </c>
      <c r="J18" s="11" t="s">
        <v>21</v>
      </c>
      <c r="K18" s="11" t="s">
        <v>21</v>
      </c>
      <c r="L18" s="18" t="s">
        <v>22</v>
      </c>
      <c r="M18" s="18" t="s">
        <v>22</v>
      </c>
    </row>
    <row r="19" spans="1:27" ht="15" thickBot="1">
      <c r="A19" s="8" t="s">
        <v>23</v>
      </c>
      <c r="B19" s="19">
        <f t="shared" ref="B19:I19" si="0">AVERAGE(B3:B17)</f>
        <v>13.6</v>
      </c>
      <c r="C19" s="20">
        <f t="shared" si="0"/>
        <v>13.4</v>
      </c>
      <c r="D19" s="19">
        <f t="shared" si="0"/>
        <v>8.4</v>
      </c>
      <c r="E19" s="20">
        <f t="shared" si="0"/>
        <v>7.7333333333333334</v>
      </c>
      <c r="F19" s="19">
        <f t="shared" si="0"/>
        <v>12</v>
      </c>
      <c r="G19" s="20">
        <f t="shared" si="0"/>
        <v>10</v>
      </c>
      <c r="H19" s="31">
        <f t="shared" si="0"/>
        <v>10.6</v>
      </c>
      <c r="I19" s="20">
        <f t="shared" si="0"/>
        <v>13.466666666666667</v>
      </c>
      <c r="J19" s="31">
        <f t="shared" ref="J19:M19" si="1">AVERAGE(J3:J17)</f>
        <v>10.4</v>
      </c>
      <c r="K19" s="20">
        <f t="shared" si="1"/>
        <v>12.466666666666667</v>
      </c>
      <c r="L19" s="31">
        <f t="shared" si="1"/>
        <v>11</v>
      </c>
      <c r="M19" s="20">
        <f t="shared" si="1"/>
        <v>10</v>
      </c>
    </row>
    <row r="20" spans="1:27" ht="17.5" customHeight="1" thickBot="1">
      <c r="A20" s="9" t="s">
        <v>24</v>
      </c>
      <c r="B20" s="71">
        <f>((B19+C19)/2)*242*10^3*(1/0.25)</f>
        <v>13068000</v>
      </c>
      <c r="C20" s="72"/>
      <c r="D20" s="71">
        <f>((D19+E19)/2)*242*(1/0.25)</f>
        <v>7808.5333333333328</v>
      </c>
      <c r="E20" s="72"/>
      <c r="F20" s="71">
        <f>((F19+G19)/2)*242*10^3*(1/0.25)</f>
        <v>10648000</v>
      </c>
      <c r="G20" s="72"/>
      <c r="H20" s="71">
        <f>((H19+I19)/2)*242*(1/0.25)</f>
        <v>11648.266666666666</v>
      </c>
      <c r="I20" s="72"/>
      <c r="J20" s="71">
        <f>((J19+K19)/2)*242*10^3*(1/0.25)</f>
        <v>11067466.666666668</v>
      </c>
      <c r="K20" s="72"/>
      <c r="L20" s="71">
        <f>((L19+M19)/2)*242*(1/0.25)</f>
        <v>10164</v>
      </c>
      <c r="M20" s="72"/>
    </row>
    <row r="22" spans="1:27" ht="15" thickBot="1">
      <c r="A22" s="1" t="s">
        <v>25</v>
      </c>
    </row>
    <row r="23" spans="1:27" ht="15" thickBot="1">
      <c r="A23" s="73" t="s">
        <v>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1:27" ht="15" thickBot="1">
      <c r="A24" s="10"/>
      <c r="B24" s="14" t="s">
        <v>26</v>
      </c>
      <c r="C24" s="13" t="s">
        <v>26</v>
      </c>
      <c r="D24" s="14" t="s">
        <v>27</v>
      </c>
      <c r="E24" s="13" t="s">
        <v>27</v>
      </c>
      <c r="F24" s="14" t="s">
        <v>28</v>
      </c>
      <c r="G24" s="24" t="s">
        <v>28</v>
      </c>
      <c r="H24" s="14" t="s">
        <v>29</v>
      </c>
      <c r="I24" s="24" t="s">
        <v>29</v>
      </c>
      <c r="J24" s="14" t="s">
        <v>30</v>
      </c>
      <c r="K24" s="24" t="s">
        <v>30</v>
      </c>
      <c r="L24" s="14" t="s">
        <v>31</v>
      </c>
      <c r="M24" s="24" t="s">
        <v>31</v>
      </c>
      <c r="Y24" s="1">
        <v>11648.266666666666</v>
      </c>
      <c r="AA24" s="1">
        <v>10164</v>
      </c>
    </row>
    <row r="25" spans="1:27" ht="15" thickTop="1">
      <c r="A25" s="2" t="s">
        <v>3</v>
      </c>
      <c r="B25" s="15">
        <v>3</v>
      </c>
      <c r="C25" s="21">
        <v>3</v>
      </c>
      <c r="D25" s="15">
        <v>3</v>
      </c>
      <c r="E25" s="21">
        <v>3</v>
      </c>
      <c r="F25" s="15">
        <v>9</v>
      </c>
      <c r="G25" s="21">
        <v>6</v>
      </c>
      <c r="H25" s="27">
        <v>3</v>
      </c>
      <c r="I25" s="4">
        <v>11</v>
      </c>
      <c r="J25" s="27">
        <v>2</v>
      </c>
      <c r="K25" s="4">
        <v>4</v>
      </c>
      <c r="L25" s="27">
        <v>14</v>
      </c>
      <c r="M25" s="4">
        <v>6</v>
      </c>
    </row>
    <row r="26" spans="1:27">
      <c r="A26" s="3" t="s">
        <v>5</v>
      </c>
      <c r="B26" s="16">
        <v>4</v>
      </c>
      <c r="C26" s="22">
        <v>5</v>
      </c>
      <c r="D26" s="16">
        <v>2</v>
      </c>
      <c r="E26" s="22">
        <v>2</v>
      </c>
      <c r="F26" s="16">
        <v>13</v>
      </c>
      <c r="G26" s="22">
        <v>9</v>
      </c>
      <c r="H26" s="28">
        <v>6</v>
      </c>
      <c r="I26" s="5">
        <v>5</v>
      </c>
      <c r="J26" s="28">
        <v>7</v>
      </c>
      <c r="K26" s="5">
        <v>9</v>
      </c>
      <c r="L26" s="28">
        <v>7</v>
      </c>
      <c r="M26" s="5">
        <v>13</v>
      </c>
    </row>
    <row r="27" spans="1:27">
      <c r="A27" s="3" t="s">
        <v>7</v>
      </c>
      <c r="B27" s="16">
        <v>4</v>
      </c>
      <c r="C27" s="22">
        <v>3</v>
      </c>
      <c r="D27" s="16">
        <v>1</v>
      </c>
      <c r="E27" s="22">
        <v>4</v>
      </c>
      <c r="F27" s="16">
        <v>11</v>
      </c>
      <c r="G27" s="22">
        <v>15</v>
      </c>
      <c r="H27" s="28">
        <v>6</v>
      </c>
      <c r="I27" s="5">
        <v>4</v>
      </c>
      <c r="J27" s="28">
        <v>3</v>
      </c>
      <c r="K27" s="5">
        <v>4</v>
      </c>
      <c r="L27" s="28">
        <v>8</v>
      </c>
      <c r="M27" s="5">
        <v>8</v>
      </c>
    </row>
    <row r="28" spans="1:27" ht="15" thickBot="1">
      <c r="A28" s="3" t="s">
        <v>8</v>
      </c>
      <c r="B28" s="16">
        <v>5</v>
      </c>
      <c r="C28" s="22">
        <v>3</v>
      </c>
      <c r="D28" s="16">
        <v>1</v>
      </c>
      <c r="E28" s="22">
        <v>2</v>
      </c>
      <c r="F28" s="16">
        <v>9</v>
      </c>
      <c r="G28" s="22">
        <v>11</v>
      </c>
      <c r="H28" s="28">
        <v>6</v>
      </c>
      <c r="I28" s="5">
        <v>4</v>
      </c>
      <c r="J28" s="28">
        <v>6</v>
      </c>
      <c r="K28" s="5">
        <v>5</v>
      </c>
      <c r="L28" s="28">
        <v>5</v>
      </c>
      <c r="M28" s="5">
        <v>6</v>
      </c>
    </row>
    <row r="29" spans="1:27" ht="15" thickBot="1">
      <c r="A29" s="3" t="s">
        <v>9</v>
      </c>
      <c r="B29" s="16">
        <v>2</v>
      </c>
      <c r="C29" s="22">
        <v>3</v>
      </c>
      <c r="D29" s="16">
        <v>2</v>
      </c>
      <c r="E29" s="22">
        <v>2</v>
      </c>
      <c r="F29" s="16">
        <v>7</v>
      </c>
      <c r="G29" s="22">
        <v>10</v>
      </c>
      <c r="H29" s="28">
        <v>5</v>
      </c>
      <c r="I29" s="5">
        <v>8</v>
      </c>
      <c r="J29" s="28">
        <v>4</v>
      </c>
      <c r="K29" s="5">
        <v>5</v>
      </c>
      <c r="L29" s="28">
        <v>10</v>
      </c>
      <c r="M29" s="5">
        <v>7</v>
      </c>
      <c r="O29" s="76" t="s">
        <v>32</v>
      </c>
      <c r="P29" s="77"/>
      <c r="Q29" s="77"/>
      <c r="R29" s="77"/>
      <c r="S29" s="77"/>
      <c r="T29" s="77"/>
      <c r="U29" s="78"/>
    </row>
    <row r="30" spans="1:27" ht="15" thickBot="1">
      <c r="A30" s="3" t="s">
        <v>10</v>
      </c>
      <c r="B30" s="16">
        <v>7</v>
      </c>
      <c r="C30" s="22">
        <v>4</v>
      </c>
      <c r="D30" s="16">
        <v>2</v>
      </c>
      <c r="E30" s="22">
        <v>2</v>
      </c>
      <c r="F30" s="16">
        <v>7</v>
      </c>
      <c r="G30" s="22">
        <v>14</v>
      </c>
      <c r="H30" s="28">
        <v>8</v>
      </c>
      <c r="I30" s="5">
        <v>6</v>
      </c>
      <c r="J30" s="28">
        <v>3</v>
      </c>
      <c r="K30" s="5">
        <v>6</v>
      </c>
      <c r="L30" s="28">
        <v>7</v>
      </c>
      <c r="M30" s="5">
        <v>9</v>
      </c>
      <c r="O30" s="44"/>
      <c r="P30" s="59" t="s">
        <v>33</v>
      </c>
      <c r="Q30" s="60" t="s">
        <v>34</v>
      </c>
      <c r="R30" s="60" t="s">
        <v>35</v>
      </c>
      <c r="S30" s="60" t="s">
        <v>36</v>
      </c>
      <c r="T30" s="60" t="s">
        <v>37</v>
      </c>
      <c r="U30" s="61" t="s">
        <v>38</v>
      </c>
    </row>
    <row r="31" spans="1:27">
      <c r="A31" s="3" t="s">
        <v>11</v>
      </c>
      <c r="B31" s="16">
        <v>6</v>
      </c>
      <c r="C31" s="22">
        <v>2</v>
      </c>
      <c r="D31" s="16">
        <v>3</v>
      </c>
      <c r="E31" s="22">
        <v>3</v>
      </c>
      <c r="F31" s="16">
        <v>8</v>
      </c>
      <c r="G31" s="22">
        <v>11</v>
      </c>
      <c r="H31" s="28">
        <v>5</v>
      </c>
      <c r="I31" s="5">
        <v>6</v>
      </c>
      <c r="J31" s="28">
        <v>5</v>
      </c>
      <c r="K31" s="5">
        <v>3</v>
      </c>
      <c r="L31" s="28">
        <v>8</v>
      </c>
      <c r="M31" s="5">
        <v>5</v>
      </c>
      <c r="O31" s="56" t="s">
        <v>39</v>
      </c>
      <c r="P31" s="65">
        <v>3839.7333333333336</v>
      </c>
      <c r="Q31" s="66">
        <v>95509.333333333343</v>
      </c>
      <c r="R31" s="66">
        <v>4356000</v>
      </c>
      <c r="S31" s="67">
        <v>13068000</v>
      </c>
      <c r="T31" s="66">
        <v>367840000</v>
      </c>
      <c r="U31" s="70">
        <v>606613333.33333325</v>
      </c>
    </row>
    <row r="32" spans="1:27">
      <c r="A32" s="3" t="s">
        <v>12</v>
      </c>
      <c r="B32" s="16">
        <v>4</v>
      </c>
      <c r="C32" s="22">
        <v>4</v>
      </c>
      <c r="D32" s="16">
        <v>1</v>
      </c>
      <c r="E32" s="22">
        <v>1</v>
      </c>
      <c r="F32" s="16">
        <v>9</v>
      </c>
      <c r="G32" s="22">
        <v>7</v>
      </c>
      <c r="H32" s="28">
        <v>5</v>
      </c>
      <c r="I32" s="5">
        <v>4</v>
      </c>
      <c r="J32" s="28">
        <v>2</v>
      </c>
      <c r="K32" s="5">
        <v>5</v>
      </c>
      <c r="L32" s="28">
        <v>6</v>
      </c>
      <c r="M32" s="5">
        <v>5</v>
      </c>
      <c r="O32" s="57" t="s">
        <v>40</v>
      </c>
      <c r="P32" s="68">
        <v>4420.5333333333328</v>
      </c>
      <c r="Q32" s="32">
        <v>131970.66666666666</v>
      </c>
      <c r="R32" s="32">
        <v>3517066.666666667</v>
      </c>
      <c r="S32" s="33">
        <v>10648000</v>
      </c>
      <c r="T32" s="32">
        <v>345253333.33333331</v>
      </c>
      <c r="U32" s="34">
        <v>706640000</v>
      </c>
    </row>
    <row r="33" spans="1:21">
      <c r="A33" s="3" t="s">
        <v>13</v>
      </c>
      <c r="B33" s="16">
        <v>5</v>
      </c>
      <c r="C33" s="22">
        <v>4</v>
      </c>
      <c r="D33" s="16">
        <v>2</v>
      </c>
      <c r="E33" s="22">
        <v>1</v>
      </c>
      <c r="F33" s="16">
        <v>9</v>
      </c>
      <c r="G33" s="22">
        <v>8</v>
      </c>
      <c r="H33" s="28">
        <v>6</v>
      </c>
      <c r="I33" s="5">
        <v>7</v>
      </c>
      <c r="J33" s="28">
        <v>2</v>
      </c>
      <c r="K33" s="5">
        <v>3</v>
      </c>
      <c r="L33" s="28">
        <v>4</v>
      </c>
      <c r="M33" s="5">
        <v>9</v>
      </c>
      <c r="O33" s="57" t="s">
        <v>41</v>
      </c>
      <c r="P33" s="68">
        <v>4614.1333333333332</v>
      </c>
      <c r="Q33" s="32">
        <v>163914.66666666669</v>
      </c>
      <c r="R33" s="32">
        <v>4291466.666666667</v>
      </c>
      <c r="S33" s="33">
        <v>11067466.666666668</v>
      </c>
      <c r="T33" s="32">
        <v>364613333.33333337</v>
      </c>
      <c r="U33" s="34">
        <v>632426666.66666675</v>
      </c>
    </row>
    <row r="34" spans="1:21">
      <c r="A34" s="3" t="s">
        <v>14</v>
      </c>
      <c r="B34" s="16">
        <v>2</v>
      </c>
      <c r="C34" s="22">
        <v>4</v>
      </c>
      <c r="D34" s="16">
        <v>2</v>
      </c>
      <c r="E34" s="22">
        <v>5</v>
      </c>
      <c r="F34" s="16">
        <v>13</v>
      </c>
      <c r="G34" s="22">
        <v>9</v>
      </c>
      <c r="H34" s="28">
        <v>2</v>
      </c>
      <c r="I34" s="5">
        <v>8</v>
      </c>
      <c r="J34" s="28">
        <v>4</v>
      </c>
      <c r="K34" s="5">
        <v>4</v>
      </c>
      <c r="L34" s="28">
        <v>8</v>
      </c>
      <c r="M34" s="5">
        <v>7</v>
      </c>
      <c r="O34" s="57" t="s">
        <v>42</v>
      </c>
      <c r="P34" s="68">
        <v>2065.0666666666666</v>
      </c>
      <c r="Q34" s="32">
        <v>5937.0666666666666</v>
      </c>
      <c r="R34" s="32">
        <v>6582.4</v>
      </c>
      <c r="S34" s="32">
        <v>7808.5333333333328</v>
      </c>
      <c r="T34" s="32">
        <v>11616</v>
      </c>
      <c r="U34" s="34">
        <v>11196.533333333333</v>
      </c>
    </row>
    <row r="35" spans="1:21">
      <c r="A35" s="3" t="s">
        <v>15</v>
      </c>
      <c r="B35" s="16">
        <v>5</v>
      </c>
      <c r="C35" s="22">
        <v>6</v>
      </c>
      <c r="D35" s="16">
        <v>1</v>
      </c>
      <c r="E35" s="22">
        <v>3</v>
      </c>
      <c r="F35" s="16">
        <v>13</v>
      </c>
      <c r="G35" s="22">
        <v>9</v>
      </c>
      <c r="H35" s="28">
        <v>10</v>
      </c>
      <c r="I35" s="5">
        <v>4</v>
      </c>
      <c r="J35" s="28">
        <v>4</v>
      </c>
      <c r="K35" s="5">
        <v>3</v>
      </c>
      <c r="L35" s="28">
        <v>3</v>
      </c>
      <c r="M35" s="5">
        <v>4</v>
      </c>
      <c r="O35" s="57" t="s">
        <v>43</v>
      </c>
      <c r="P35" s="68">
        <v>2516.7999999999997</v>
      </c>
      <c r="Q35" s="32">
        <v>4807.7333333333336</v>
      </c>
      <c r="R35" s="32">
        <v>11293.333333333332</v>
      </c>
      <c r="S35" s="32">
        <v>11648.266666666666</v>
      </c>
      <c r="T35" s="32">
        <v>9583.2000000000007</v>
      </c>
      <c r="U35" s="34">
        <v>15907.466666666667</v>
      </c>
    </row>
    <row r="36" spans="1:21" ht="15" thickBot="1">
      <c r="A36" s="3" t="s">
        <v>16</v>
      </c>
      <c r="B36" s="16">
        <v>3</v>
      </c>
      <c r="C36" s="22">
        <v>3</v>
      </c>
      <c r="D36" s="16">
        <v>3</v>
      </c>
      <c r="E36" s="22">
        <v>2</v>
      </c>
      <c r="F36" s="16">
        <v>12</v>
      </c>
      <c r="G36" s="22">
        <v>7</v>
      </c>
      <c r="H36" s="28">
        <v>5</v>
      </c>
      <c r="I36" s="5">
        <v>10</v>
      </c>
      <c r="J36" s="28">
        <v>3</v>
      </c>
      <c r="K36" s="5">
        <v>7</v>
      </c>
      <c r="L36" s="28">
        <v>7</v>
      </c>
      <c r="M36" s="5">
        <v>4</v>
      </c>
      <c r="O36" s="58" t="s">
        <v>44</v>
      </c>
      <c r="P36" s="69">
        <v>2710.3999999999996</v>
      </c>
      <c r="Q36" s="35">
        <v>6550.1333333333332</v>
      </c>
      <c r="R36" s="35">
        <v>7905.333333333333</v>
      </c>
      <c r="S36" s="35">
        <v>10164</v>
      </c>
      <c r="T36" s="35">
        <v>9325.0666666666657</v>
      </c>
      <c r="U36" s="36">
        <v>15358.933333333334</v>
      </c>
    </row>
    <row r="37" spans="1:21" ht="15" thickBot="1">
      <c r="A37" s="3" t="s">
        <v>17</v>
      </c>
      <c r="B37" s="16">
        <v>4</v>
      </c>
      <c r="C37" s="22">
        <v>4</v>
      </c>
      <c r="D37" s="16">
        <v>2</v>
      </c>
      <c r="E37" s="22">
        <v>1</v>
      </c>
      <c r="F37" s="16">
        <v>9</v>
      </c>
      <c r="G37" s="22">
        <v>14</v>
      </c>
      <c r="H37" s="28">
        <v>3</v>
      </c>
      <c r="I37" s="5">
        <v>6</v>
      </c>
      <c r="J37" s="28">
        <v>7</v>
      </c>
      <c r="K37" s="5">
        <v>5</v>
      </c>
      <c r="L37" s="28">
        <v>5</v>
      </c>
      <c r="M37" s="5">
        <v>4</v>
      </c>
      <c r="O37" s="44" t="s">
        <v>45</v>
      </c>
      <c r="P37" s="62">
        <v>18</v>
      </c>
      <c r="Q37" s="63">
        <v>20</v>
      </c>
      <c r="R37" s="63">
        <v>22</v>
      </c>
      <c r="S37" s="63">
        <v>24</v>
      </c>
      <c r="T37" s="63">
        <v>32</v>
      </c>
      <c r="U37" s="64">
        <v>48</v>
      </c>
    </row>
    <row r="38" spans="1:21">
      <c r="A38" s="3" t="s">
        <v>18</v>
      </c>
      <c r="B38" s="16">
        <v>4</v>
      </c>
      <c r="C38" s="22">
        <v>5</v>
      </c>
      <c r="D38" s="16">
        <v>3</v>
      </c>
      <c r="E38" s="22">
        <v>1</v>
      </c>
      <c r="F38" s="16">
        <v>6</v>
      </c>
      <c r="G38" s="22">
        <v>8</v>
      </c>
      <c r="H38" s="28">
        <v>9</v>
      </c>
      <c r="I38" s="5">
        <v>9</v>
      </c>
      <c r="J38" s="28">
        <v>5</v>
      </c>
      <c r="K38" s="5">
        <v>7</v>
      </c>
      <c r="L38" s="28">
        <v>5</v>
      </c>
      <c r="M38" s="5">
        <v>6</v>
      </c>
      <c r="O38" s="45" t="s">
        <v>4</v>
      </c>
      <c r="P38" s="50">
        <f>AVERAGE(P31:P33)</f>
        <v>4291.4666666666662</v>
      </c>
      <c r="Q38" s="51">
        <f t="shared" ref="Q38:S38" si="2">AVERAGE(Q31:Q33)</f>
        <v>130464.88888888889</v>
      </c>
      <c r="R38" s="51">
        <f t="shared" si="2"/>
        <v>4054844.4444444445</v>
      </c>
      <c r="S38" s="51">
        <f t="shared" si="2"/>
        <v>11594488.88888889</v>
      </c>
      <c r="T38" s="51">
        <f t="shared" ref="T38:U38" si="3">AVERAGE(T31:T33)</f>
        <v>359235555.55555552</v>
      </c>
      <c r="U38" s="52">
        <f t="shared" si="3"/>
        <v>648560000</v>
      </c>
    </row>
    <row r="39" spans="1:21" ht="15" thickBot="1">
      <c r="A39" s="6" t="s">
        <v>19</v>
      </c>
      <c r="B39" s="17">
        <v>5</v>
      </c>
      <c r="C39" s="23">
        <v>3</v>
      </c>
      <c r="D39" s="17">
        <v>2</v>
      </c>
      <c r="E39" s="23">
        <v>2</v>
      </c>
      <c r="F39" s="25">
        <v>14</v>
      </c>
      <c r="G39" s="23">
        <v>9</v>
      </c>
      <c r="H39" s="29">
        <v>7</v>
      </c>
      <c r="I39" s="7">
        <v>6</v>
      </c>
      <c r="J39" s="29">
        <v>5</v>
      </c>
      <c r="K39" s="7">
        <v>3</v>
      </c>
      <c r="L39" s="29">
        <v>4</v>
      </c>
      <c r="M39" s="7">
        <v>10</v>
      </c>
      <c r="O39" s="48" t="s">
        <v>6</v>
      </c>
      <c r="P39" s="49">
        <f>AVERAGE(P34:P36)</f>
        <v>2430.7555555555555</v>
      </c>
      <c r="Q39" s="53">
        <f t="shared" ref="Q39:S39" si="4">AVERAGE(Q34:Q36)</f>
        <v>5764.9777777777781</v>
      </c>
      <c r="R39" s="53">
        <f t="shared" si="4"/>
        <v>8593.688888888888</v>
      </c>
      <c r="S39" s="53">
        <f t="shared" si="4"/>
        <v>9873.6</v>
      </c>
      <c r="T39" s="53">
        <f t="shared" ref="T39:U39" si="5">AVERAGE(T34:T36)</f>
        <v>10174.755555555555</v>
      </c>
      <c r="U39" s="54">
        <f t="shared" si="5"/>
        <v>14154.311111111112</v>
      </c>
    </row>
    <row r="40" spans="1:21" ht="15" thickBot="1">
      <c r="A40" s="11" t="s">
        <v>20</v>
      </c>
      <c r="B40" s="18" t="s">
        <v>22</v>
      </c>
      <c r="C40" s="11" t="s">
        <v>22</v>
      </c>
      <c r="D40" s="18" t="s">
        <v>22</v>
      </c>
      <c r="E40" s="18" t="s">
        <v>22</v>
      </c>
      <c r="F40" s="26" t="s">
        <v>46</v>
      </c>
      <c r="G40" s="26" t="s">
        <v>46</v>
      </c>
      <c r="H40" s="12" t="s">
        <v>47</v>
      </c>
      <c r="I40" s="12" t="s">
        <v>47</v>
      </c>
      <c r="J40" s="30" t="s">
        <v>21</v>
      </c>
      <c r="K40" s="12" t="s">
        <v>21</v>
      </c>
      <c r="L40" s="12" t="s">
        <v>22</v>
      </c>
      <c r="M40" s="12" t="s">
        <v>22</v>
      </c>
      <c r="O40" s="44" t="s">
        <v>48</v>
      </c>
      <c r="P40" s="41">
        <v>18</v>
      </c>
      <c r="Q40" s="39">
        <v>20</v>
      </c>
      <c r="R40" s="39">
        <v>22</v>
      </c>
      <c r="S40" s="39">
        <v>24</v>
      </c>
      <c r="T40" s="39">
        <v>32</v>
      </c>
      <c r="U40" s="40">
        <v>48</v>
      </c>
    </row>
    <row r="41" spans="1:21" ht="15" thickBot="1">
      <c r="A41" s="8" t="s">
        <v>23</v>
      </c>
      <c r="B41" s="19">
        <f t="shared" ref="B41:M41" si="6">AVERAGE(B25:B39)</f>
        <v>4.2</v>
      </c>
      <c r="C41" s="20">
        <f t="shared" si="6"/>
        <v>3.7333333333333334</v>
      </c>
      <c r="D41" s="19">
        <f t="shared" si="6"/>
        <v>2</v>
      </c>
      <c r="E41" s="20">
        <f t="shared" si="6"/>
        <v>2.2666666666666666</v>
      </c>
      <c r="F41" s="19">
        <f t="shared" si="6"/>
        <v>9.9333333333333336</v>
      </c>
      <c r="G41" s="20">
        <f t="shared" si="6"/>
        <v>9.8000000000000007</v>
      </c>
      <c r="H41" s="31">
        <f t="shared" si="6"/>
        <v>5.7333333333333334</v>
      </c>
      <c r="I41" s="20">
        <f t="shared" si="6"/>
        <v>6.5333333333333332</v>
      </c>
      <c r="J41" s="31">
        <f t="shared" si="6"/>
        <v>4.1333333333333337</v>
      </c>
      <c r="K41" s="20">
        <f t="shared" si="6"/>
        <v>4.8666666666666663</v>
      </c>
      <c r="L41" s="31">
        <f t="shared" si="6"/>
        <v>6.7333333333333334</v>
      </c>
      <c r="M41" s="20">
        <f t="shared" si="6"/>
        <v>6.8666666666666663</v>
      </c>
      <c r="O41" s="45" t="s">
        <v>4</v>
      </c>
      <c r="P41" s="55">
        <f>STDEV(P31:P33)</f>
        <v>403.01053749664305</v>
      </c>
      <c r="Q41" s="37">
        <f t="shared" ref="Q41:S41" si="7">STDEV(Q31:Q33)</f>
        <v>34227.517177676666</v>
      </c>
      <c r="R41" s="37">
        <f t="shared" si="7"/>
        <v>466845.62917679909</v>
      </c>
      <c r="S41" s="37">
        <f t="shared" si="7"/>
        <v>1293218.5882661277</v>
      </c>
      <c r="T41" s="37">
        <f t="shared" ref="T41:U41" si="8">STDEV(T31:T33)</f>
        <v>12215962.841632608</v>
      </c>
      <c r="U41" s="38">
        <f t="shared" si="8"/>
        <v>51928285.591230974</v>
      </c>
    </row>
    <row r="42" spans="1:21" ht="15" thickBot="1">
      <c r="A42" s="9" t="s">
        <v>24</v>
      </c>
      <c r="B42" s="71">
        <f>((B41+C41)/2)*242*(1/0.25)</f>
        <v>3839.7333333333336</v>
      </c>
      <c r="C42" s="72"/>
      <c r="D42" s="71">
        <f>((D41+E41)/2)*242*(1/0.25)</f>
        <v>2065.0666666666666</v>
      </c>
      <c r="E42" s="72"/>
      <c r="F42" s="71">
        <f>((F41+G41)/2)*10*242*(1/0.25)</f>
        <v>95509.333333333343</v>
      </c>
      <c r="G42" s="72"/>
      <c r="H42" s="71">
        <f>((H41+I41)/2)*242*(1/0.25)</f>
        <v>5937.0666666666666</v>
      </c>
      <c r="I42" s="72"/>
      <c r="J42" s="71">
        <f>((J41+K41)/2)*10^3*242*(1/0.25)</f>
        <v>4356000</v>
      </c>
      <c r="K42" s="72"/>
      <c r="L42" s="71">
        <f>((L41+M41)/2)*242*(1/0.25)</f>
        <v>6582.4</v>
      </c>
      <c r="M42" s="72"/>
      <c r="O42" s="46" t="s">
        <v>6</v>
      </c>
      <c r="P42" s="42">
        <f>STDEV(P34:P36)</f>
        <v>331.15934622563987</v>
      </c>
      <c r="Q42" s="32">
        <f t="shared" ref="Q42:S42" si="9">STDEV(Q34:Q36)</f>
        <v>883.85540630764433</v>
      </c>
      <c r="R42" s="32">
        <f t="shared" si="9"/>
        <v>2429.7321346037229</v>
      </c>
      <c r="S42" s="32">
        <f t="shared" si="9"/>
        <v>1936.2688702186417</v>
      </c>
      <c r="T42" s="32">
        <f t="shared" ref="T42:U42" si="10">STDEV(T34:T36)</f>
        <v>1254.8096931112336</v>
      </c>
      <c r="U42" s="34">
        <f t="shared" si="10"/>
        <v>2576.1520221992882</v>
      </c>
    </row>
    <row r="43" spans="1:21" ht="15" thickBot="1">
      <c r="A43" s="1" t="s">
        <v>49</v>
      </c>
      <c r="O43" s="47" t="s">
        <v>50</v>
      </c>
      <c r="P43" s="43">
        <f>_xlfn.T.TEST(P31:P33,P34:P36,2,2)</f>
        <v>3.4859518441327239E-3</v>
      </c>
      <c r="Q43" s="35">
        <f t="shared" ref="Q43:S43" si="11">_xlfn.T.TEST(Q31:Q33,Q34:Q36,2,2)</f>
        <v>3.2289165162061751E-3</v>
      </c>
      <c r="R43" s="35">
        <f t="shared" si="11"/>
        <v>1.1472937439510569E-4</v>
      </c>
      <c r="S43" s="35">
        <f t="shared" si="11"/>
        <v>1.0072558823214598E-4</v>
      </c>
      <c r="T43" s="35">
        <f t="shared" ref="T43:U43" si="12">_xlfn.T.TEST(T31:T33,T34:T36,2,2)</f>
        <v>8.8927535399357056E-7</v>
      </c>
      <c r="U43" s="36">
        <f t="shared" si="12"/>
        <v>2.7014684243013065E-5</v>
      </c>
    </row>
    <row r="44" spans="1:21" ht="15" thickBot="1">
      <c r="A44" s="73" t="s">
        <v>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</row>
    <row r="45" spans="1:21" ht="15" thickBot="1">
      <c r="A45" s="10"/>
      <c r="B45" s="14" t="s">
        <v>26</v>
      </c>
      <c r="C45" s="13" t="s">
        <v>26</v>
      </c>
      <c r="D45" s="14" t="s">
        <v>27</v>
      </c>
      <c r="E45" s="13" t="s">
        <v>27</v>
      </c>
      <c r="F45" s="14" t="s">
        <v>28</v>
      </c>
      <c r="G45" s="24" t="s">
        <v>28</v>
      </c>
      <c r="H45" s="14" t="s">
        <v>29</v>
      </c>
      <c r="I45" s="24" t="s">
        <v>29</v>
      </c>
      <c r="J45" s="14" t="s">
        <v>30</v>
      </c>
      <c r="K45" s="24" t="s">
        <v>30</v>
      </c>
      <c r="L45" s="14" t="s">
        <v>31</v>
      </c>
      <c r="M45" s="24" t="s">
        <v>31</v>
      </c>
    </row>
    <row r="46" spans="1:21" ht="15" thickTop="1">
      <c r="A46" s="2" t="s">
        <v>3</v>
      </c>
      <c r="B46" s="15">
        <v>2</v>
      </c>
      <c r="C46" s="21">
        <v>3</v>
      </c>
      <c r="D46" s="15">
        <v>2</v>
      </c>
      <c r="E46" s="21">
        <v>2</v>
      </c>
      <c r="F46" s="15">
        <v>17</v>
      </c>
      <c r="G46" s="21">
        <v>13</v>
      </c>
      <c r="H46" s="27">
        <v>3</v>
      </c>
      <c r="I46" s="4">
        <v>8</v>
      </c>
      <c r="J46" s="27">
        <v>8</v>
      </c>
      <c r="K46" s="4">
        <v>3</v>
      </c>
      <c r="L46" s="27">
        <v>8</v>
      </c>
      <c r="M46" s="4">
        <v>6</v>
      </c>
    </row>
    <row r="47" spans="1:21">
      <c r="A47" s="3" t="s">
        <v>5</v>
      </c>
      <c r="B47" s="16">
        <v>3</v>
      </c>
      <c r="C47" s="22">
        <v>5</v>
      </c>
      <c r="D47" s="16">
        <v>7</v>
      </c>
      <c r="E47" s="22">
        <v>4</v>
      </c>
      <c r="F47" s="16">
        <v>23</v>
      </c>
      <c r="G47" s="22">
        <v>13</v>
      </c>
      <c r="H47" s="28">
        <v>5</v>
      </c>
      <c r="I47" s="5">
        <v>13</v>
      </c>
      <c r="J47" s="28">
        <v>4</v>
      </c>
      <c r="K47" s="5">
        <v>6</v>
      </c>
      <c r="L47" s="28">
        <v>7</v>
      </c>
      <c r="M47" s="5">
        <v>10</v>
      </c>
    </row>
    <row r="48" spans="1:21">
      <c r="A48" s="3" t="s">
        <v>7</v>
      </c>
      <c r="B48" s="16">
        <v>5</v>
      </c>
      <c r="C48" s="22">
        <v>3</v>
      </c>
      <c r="D48" s="16">
        <v>1</v>
      </c>
      <c r="E48" s="22">
        <v>4</v>
      </c>
      <c r="F48" s="16">
        <v>15</v>
      </c>
      <c r="G48" s="22">
        <v>16</v>
      </c>
      <c r="H48" s="28">
        <v>5</v>
      </c>
      <c r="I48" s="5">
        <v>3</v>
      </c>
      <c r="J48" s="28">
        <v>5</v>
      </c>
      <c r="K48" s="5">
        <v>6</v>
      </c>
      <c r="L48" s="28">
        <v>14</v>
      </c>
      <c r="M48" s="5">
        <v>10</v>
      </c>
    </row>
    <row r="49" spans="1:13">
      <c r="A49" s="3" t="s">
        <v>8</v>
      </c>
      <c r="B49" s="16">
        <v>5</v>
      </c>
      <c r="C49" s="22">
        <v>6</v>
      </c>
      <c r="D49" s="16">
        <v>2</v>
      </c>
      <c r="E49" s="22">
        <v>1</v>
      </c>
      <c r="F49" s="16">
        <v>19</v>
      </c>
      <c r="G49" s="22">
        <v>16</v>
      </c>
      <c r="H49" s="28">
        <v>1</v>
      </c>
      <c r="I49" s="5">
        <v>5</v>
      </c>
      <c r="J49" s="28">
        <v>3</v>
      </c>
      <c r="K49" s="5">
        <v>3</v>
      </c>
      <c r="L49" s="28">
        <v>8</v>
      </c>
      <c r="M49" s="5">
        <v>9</v>
      </c>
    </row>
    <row r="50" spans="1:13">
      <c r="A50" s="3" t="s">
        <v>9</v>
      </c>
      <c r="B50" s="16">
        <v>7</v>
      </c>
      <c r="C50" s="22">
        <v>6</v>
      </c>
      <c r="D50" s="16">
        <v>1</v>
      </c>
      <c r="E50" s="22">
        <v>3</v>
      </c>
      <c r="F50" s="16">
        <v>21</v>
      </c>
      <c r="G50" s="22">
        <v>13</v>
      </c>
      <c r="H50" s="28">
        <v>2</v>
      </c>
      <c r="I50" s="5">
        <v>2</v>
      </c>
      <c r="J50" s="28">
        <v>5</v>
      </c>
      <c r="K50" s="5">
        <v>2</v>
      </c>
      <c r="L50" s="28">
        <v>18</v>
      </c>
      <c r="M50" s="5">
        <v>17</v>
      </c>
    </row>
    <row r="51" spans="1:13">
      <c r="A51" s="3" t="s">
        <v>10</v>
      </c>
      <c r="B51" s="16">
        <v>4</v>
      </c>
      <c r="C51" s="22">
        <v>5</v>
      </c>
      <c r="D51" s="16">
        <v>2</v>
      </c>
      <c r="E51" s="22">
        <v>4</v>
      </c>
      <c r="F51" s="16">
        <v>14</v>
      </c>
      <c r="G51" s="22">
        <v>9</v>
      </c>
      <c r="H51" s="28">
        <v>4</v>
      </c>
      <c r="I51" s="5">
        <v>6</v>
      </c>
      <c r="J51" s="28">
        <v>3</v>
      </c>
      <c r="K51" s="5">
        <v>2</v>
      </c>
      <c r="L51" s="28">
        <v>14</v>
      </c>
      <c r="M51" s="5">
        <v>18</v>
      </c>
    </row>
    <row r="52" spans="1:13">
      <c r="A52" s="3" t="s">
        <v>11</v>
      </c>
      <c r="B52" s="16">
        <v>5</v>
      </c>
      <c r="C52" s="22">
        <v>3</v>
      </c>
      <c r="D52" s="16">
        <v>1</v>
      </c>
      <c r="E52" s="22">
        <v>2</v>
      </c>
      <c r="F52" s="16">
        <v>15</v>
      </c>
      <c r="G52" s="22">
        <v>9</v>
      </c>
      <c r="H52" s="28">
        <v>6</v>
      </c>
      <c r="I52" s="5">
        <v>8</v>
      </c>
      <c r="J52" s="28">
        <v>5</v>
      </c>
      <c r="K52" s="5">
        <v>2</v>
      </c>
      <c r="L52" s="28">
        <v>9</v>
      </c>
      <c r="M52" s="5">
        <v>18</v>
      </c>
    </row>
    <row r="53" spans="1:13">
      <c r="A53" s="3" t="s">
        <v>12</v>
      </c>
      <c r="B53" s="16">
        <v>6</v>
      </c>
      <c r="C53" s="22">
        <v>2</v>
      </c>
      <c r="D53" s="16">
        <v>4</v>
      </c>
      <c r="E53" s="22">
        <v>4</v>
      </c>
      <c r="F53" s="16">
        <v>9</v>
      </c>
      <c r="G53" s="22">
        <v>13</v>
      </c>
      <c r="H53" s="28">
        <v>8</v>
      </c>
      <c r="I53" s="5">
        <v>5</v>
      </c>
      <c r="J53" s="28">
        <v>3</v>
      </c>
      <c r="K53" s="5">
        <v>3</v>
      </c>
      <c r="L53" s="28">
        <v>9</v>
      </c>
      <c r="M53" s="5">
        <v>9</v>
      </c>
    </row>
    <row r="54" spans="1:13">
      <c r="A54" s="3" t="s">
        <v>13</v>
      </c>
      <c r="B54" s="16">
        <v>5</v>
      </c>
      <c r="C54" s="22">
        <v>5</v>
      </c>
      <c r="D54" s="16">
        <v>3</v>
      </c>
      <c r="E54" s="22">
        <v>2</v>
      </c>
      <c r="F54" s="16">
        <v>9</v>
      </c>
      <c r="G54" s="22">
        <v>10</v>
      </c>
      <c r="H54" s="28">
        <v>5</v>
      </c>
      <c r="I54" s="5">
        <v>2</v>
      </c>
      <c r="J54" s="28">
        <v>4</v>
      </c>
      <c r="K54" s="5">
        <v>3</v>
      </c>
      <c r="L54" s="28">
        <v>8</v>
      </c>
      <c r="M54" s="5">
        <v>15</v>
      </c>
    </row>
    <row r="55" spans="1:13">
      <c r="A55" s="3" t="s">
        <v>14</v>
      </c>
      <c r="B55" s="16">
        <v>5</v>
      </c>
      <c r="C55" s="22">
        <v>3</v>
      </c>
      <c r="D55" s="16">
        <v>3</v>
      </c>
      <c r="E55" s="22">
        <v>3</v>
      </c>
      <c r="F55" s="16">
        <v>10</v>
      </c>
      <c r="G55" s="22">
        <v>10</v>
      </c>
      <c r="H55" s="28">
        <v>7</v>
      </c>
      <c r="I55" s="5">
        <v>7</v>
      </c>
      <c r="J55" s="28">
        <v>4</v>
      </c>
      <c r="K55" s="5">
        <v>2</v>
      </c>
      <c r="L55" s="28">
        <v>13</v>
      </c>
      <c r="M55" s="5">
        <v>15</v>
      </c>
    </row>
    <row r="56" spans="1:13">
      <c r="A56" s="3" t="s">
        <v>15</v>
      </c>
      <c r="B56" s="16">
        <v>5</v>
      </c>
      <c r="C56" s="22">
        <v>7</v>
      </c>
      <c r="D56" s="16">
        <v>2</v>
      </c>
      <c r="E56" s="22">
        <v>3</v>
      </c>
      <c r="F56" s="16">
        <v>13</v>
      </c>
      <c r="G56" s="22">
        <v>11</v>
      </c>
      <c r="H56" s="28">
        <v>3</v>
      </c>
      <c r="I56" s="5">
        <v>3</v>
      </c>
      <c r="J56" s="28">
        <v>6</v>
      </c>
      <c r="K56" s="5">
        <v>5</v>
      </c>
      <c r="L56" s="28">
        <v>8</v>
      </c>
      <c r="M56" s="5">
        <v>15</v>
      </c>
    </row>
    <row r="57" spans="1:13">
      <c r="A57" s="3" t="s">
        <v>16</v>
      </c>
      <c r="B57" s="16">
        <v>4</v>
      </c>
      <c r="C57" s="22">
        <v>3</v>
      </c>
      <c r="D57" s="16">
        <v>3</v>
      </c>
      <c r="E57" s="22">
        <v>3</v>
      </c>
      <c r="F57" s="16">
        <v>12</v>
      </c>
      <c r="G57" s="22">
        <v>14</v>
      </c>
      <c r="H57" s="28">
        <v>3</v>
      </c>
      <c r="I57" s="5">
        <v>3</v>
      </c>
      <c r="J57" s="28">
        <v>3</v>
      </c>
      <c r="K57" s="5">
        <v>4</v>
      </c>
      <c r="L57" s="28">
        <v>12</v>
      </c>
      <c r="M57" s="5">
        <v>12</v>
      </c>
    </row>
    <row r="58" spans="1:13">
      <c r="A58" s="3" t="s">
        <v>17</v>
      </c>
      <c r="B58" s="16">
        <v>2</v>
      </c>
      <c r="C58" s="22">
        <v>5</v>
      </c>
      <c r="D58" s="16">
        <v>2</v>
      </c>
      <c r="E58" s="22">
        <v>3</v>
      </c>
      <c r="F58" s="16">
        <v>9</v>
      </c>
      <c r="G58" s="22">
        <v>14</v>
      </c>
      <c r="H58" s="28">
        <v>5</v>
      </c>
      <c r="I58" s="5">
        <v>5</v>
      </c>
      <c r="J58" s="28">
        <v>3</v>
      </c>
      <c r="K58" s="5">
        <v>2</v>
      </c>
      <c r="L58" s="28">
        <v>7</v>
      </c>
      <c r="M58" s="5">
        <v>22</v>
      </c>
    </row>
    <row r="59" spans="1:13">
      <c r="A59" s="3" t="s">
        <v>18</v>
      </c>
      <c r="B59" s="16">
        <v>3</v>
      </c>
      <c r="C59" s="22">
        <v>8</v>
      </c>
      <c r="D59" s="16">
        <v>1</v>
      </c>
      <c r="E59" s="22">
        <v>1</v>
      </c>
      <c r="F59" s="16">
        <v>6</v>
      </c>
      <c r="G59" s="22">
        <v>21</v>
      </c>
      <c r="H59" s="28">
        <v>4</v>
      </c>
      <c r="I59" s="5">
        <v>6</v>
      </c>
      <c r="J59" s="28">
        <v>3</v>
      </c>
      <c r="K59" s="5">
        <v>3</v>
      </c>
      <c r="L59" s="28">
        <v>9</v>
      </c>
      <c r="M59" s="5">
        <v>7</v>
      </c>
    </row>
    <row r="60" spans="1:13" ht="15" thickBot="1">
      <c r="A60" s="6" t="s">
        <v>19</v>
      </c>
      <c r="B60" s="17">
        <v>6</v>
      </c>
      <c r="C60" s="23">
        <v>6</v>
      </c>
      <c r="D60" s="17">
        <v>4</v>
      </c>
      <c r="E60" s="23">
        <v>1</v>
      </c>
      <c r="F60" s="25">
        <v>16</v>
      </c>
      <c r="G60" s="23">
        <v>19</v>
      </c>
      <c r="H60" s="29">
        <v>5</v>
      </c>
      <c r="I60" s="7">
        <v>7</v>
      </c>
      <c r="J60" s="29">
        <v>2</v>
      </c>
      <c r="K60" s="7">
        <v>2</v>
      </c>
      <c r="L60" s="29">
        <v>9</v>
      </c>
      <c r="M60" s="7">
        <v>14</v>
      </c>
    </row>
    <row r="61" spans="1:13" ht="15" thickBot="1">
      <c r="A61" s="11" t="s">
        <v>20</v>
      </c>
      <c r="B61" s="18" t="s">
        <v>22</v>
      </c>
      <c r="C61" s="11" t="s">
        <v>22</v>
      </c>
      <c r="D61" s="11" t="s">
        <v>22</v>
      </c>
      <c r="E61" s="11" t="s">
        <v>22</v>
      </c>
      <c r="F61" s="26" t="s">
        <v>46</v>
      </c>
      <c r="G61" s="26" t="s">
        <v>46</v>
      </c>
      <c r="H61" s="12" t="s">
        <v>47</v>
      </c>
      <c r="I61" s="12" t="s">
        <v>47</v>
      </c>
      <c r="J61" s="30" t="s">
        <v>21</v>
      </c>
      <c r="K61" s="12" t="s">
        <v>21</v>
      </c>
      <c r="L61" s="12" t="s">
        <v>22</v>
      </c>
      <c r="M61" s="12" t="s">
        <v>22</v>
      </c>
    </row>
    <row r="62" spans="1:13" ht="15" thickBot="1">
      <c r="A62" s="8" t="s">
        <v>23</v>
      </c>
      <c r="B62" s="19">
        <f t="shared" ref="B62:M62" si="13">AVERAGE(B46:B60)</f>
        <v>4.4666666666666668</v>
      </c>
      <c r="C62" s="20">
        <f t="shared" si="13"/>
        <v>4.666666666666667</v>
      </c>
      <c r="D62" s="19">
        <f t="shared" si="13"/>
        <v>2.5333333333333332</v>
      </c>
      <c r="E62" s="20">
        <f t="shared" si="13"/>
        <v>2.6666666666666665</v>
      </c>
      <c r="F62" s="19">
        <f t="shared" si="13"/>
        <v>13.866666666666667</v>
      </c>
      <c r="G62" s="20">
        <f t="shared" si="13"/>
        <v>13.4</v>
      </c>
      <c r="H62" s="31">
        <f t="shared" si="13"/>
        <v>4.4000000000000004</v>
      </c>
      <c r="I62" s="20">
        <f t="shared" si="13"/>
        <v>5.5333333333333332</v>
      </c>
      <c r="J62" s="31">
        <f t="shared" si="13"/>
        <v>4.0666666666666664</v>
      </c>
      <c r="K62" s="20">
        <f t="shared" si="13"/>
        <v>3.2</v>
      </c>
      <c r="L62" s="31">
        <f t="shared" si="13"/>
        <v>10.199999999999999</v>
      </c>
      <c r="M62" s="20">
        <f t="shared" si="13"/>
        <v>13.133333333333333</v>
      </c>
    </row>
    <row r="63" spans="1:13" ht="15" thickBot="1">
      <c r="A63" s="9" t="s">
        <v>24</v>
      </c>
      <c r="B63" s="71">
        <f>((B62+C62)/2)*242*(1/0.25)</f>
        <v>4420.5333333333328</v>
      </c>
      <c r="C63" s="72"/>
      <c r="D63" s="71">
        <f>((D62+E62)/2)*242*(1/0.25)</f>
        <v>2516.7999999999997</v>
      </c>
      <c r="E63" s="72"/>
      <c r="F63" s="71">
        <f>((F62+G62)/2)*10*242*(1/0.25)</f>
        <v>131970.66666666666</v>
      </c>
      <c r="G63" s="72"/>
      <c r="H63" s="71">
        <f>((H62+I62)/2)*242*(1/0.25)</f>
        <v>4807.7333333333336</v>
      </c>
      <c r="I63" s="72"/>
      <c r="J63" s="71">
        <f>((J62+K62)/2)*10^3*242*(1/0.25)</f>
        <v>3517066.666666667</v>
      </c>
      <c r="K63" s="72"/>
      <c r="L63" s="71">
        <f>((L62+M62)/2)*242*(1/0.25)</f>
        <v>11293.333333333332</v>
      </c>
      <c r="M63" s="72"/>
    </row>
    <row r="64" spans="1:13" ht="15" thickBot="1">
      <c r="A64" s="1" t="s">
        <v>51</v>
      </c>
    </row>
    <row r="65" spans="1:13" ht="15" thickBot="1">
      <c r="A65" s="73" t="s">
        <v>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5"/>
    </row>
    <row r="66" spans="1:13" ht="15" thickBot="1">
      <c r="A66" s="10"/>
      <c r="B66" s="14" t="s">
        <v>26</v>
      </c>
      <c r="C66" s="13" t="s">
        <v>26</v>
      </c>
      <c r="D66" s="14" t="s">
        <v>27</v>
      </c>
      <c r="E66" s="13" t="s">
        <v>27</v>
      </c>
      <c r="F66" s="14" t="s">
        <v>28</v>
      </c>
      <c r="G66" s="24" t="s">
        <v>28</v>
      </c>
      <c r="H66" s="14" t="s">
        <v>29</v>
      </c>
      <c r="I66" s="24" t="s">
        <v>29</v>
      </c>
      <c r="J66" s="14" t="s">
        <v>30</v>
      </c>
      <c r="K66" s="24" t="s">
        <v>30</v>
      </c>
      <c r="L66" s="14" t="s">
        <v>31</v>
      </c>
      <c r="M66" s="24" t="s">
        <v>31</v>
      </c>
    </row>
    <row r="67" spans="1:13" ht="15" thickTop="1">
      <c r="A67" s="2" t="s">
        <v>3</v>
      </c>
      <c r="B67" s="15">
        <v>4</v>
      </c>
      <c r="C67" s="21">
        <v>4</v>
      </c>
      <c r="D67" s="15">
        <v>1</v>
      </c>
      <c r="E67" s="21">
        <v>7</v>
      </c>
      <c r="F67" s="15">
        <v>10</v>
      </c>
      <c r="G67" s="21">
        <v>13</v>
      </c>
      <c r="H67" s="27">
        <v>5</v>
      </c>
      <c r="I67" s="4">
        <v>6</v>
      </c>
      <c r="J67" s="27">
        <v>4</v>
      </c>
      <c r="K67" s="4">
        <v>4</v>
      </c>
      <c r="L67" s="27">
        <v>11</v>
      </c>
      <c r="M67" s="4">
        <v>7</v>
      </c>
    </row>
    <row r="68" spans="1:13">
      <c r="A68" s="3" t="s">
        <v>5</v>
      </c>
      <c r="B68" s="16">
        <v>5</v>
      </c>
      <c r="C68" s="22">
        <v>5</v>
      </c>
      <c r="D68" s="16">
        <v>2</v>
      </c>
      <c r="E68" s="22">
        <v>3</v>
      </c>
      <c r="F68" s="16">
        <v>17</v>
      </c>
      <c r="G68" s="22">
        <v>13</v>
      </c>
      <c r="H68" s="28">
        <v>6</v>
      </c>
      <c r="I68" s="5">
        <v>8</v>
      </c>
      <c r="J68" s="28">
        <v>5</v>
      </c>
      <c r="K68" s="5">
        <v>7</v>
      </c>
      <c r="L68" s="28">
        <v>17</v>
      </c>
      <c r="M68" s="5">
        <v>7</v>
      </c>
    </row>
    <row r="69" spans="1:13">
      <c r="A69" s="3" t="s">
        <v>7</v>
      </c>
      <c r="B69" s="16">
        <v>2</v>
      </c>
      <c r="C69" s="22">
        <v>4</v>
      </c>
      <c r="D69" s="16">
        <v>2</v>
      </c>
      <c r="E69" s="22">
        <v>7</v>
      </c>
      <c r="F69" s="16">
        <v>21</v>
      </c>
      <c r="G69" s="22">
        <v>15</v>
      </c>
      <c r="H69" s="28">
        <v>5</v>
      </c>
      <c r="I69" s="5">
        <v>5</v>
      </c>
      <c r="J69" s="28">
        <v>3</v>
      </c>
      <c r="K69" s="5">
        <v>2</v>
      </c>
      <c r="L69" s="28">
        <v>5</v>
      </c>
      <c r="M69" s="5">
        <v>5</v>
      </c>
    </row>
    <row r="70" spans="1:13">
      <c r="A70" s="3" t="s">
        <v>8</v>
      </c>
      <c r="B70" s="16">
        <v>4</v>
      </c>
      <c r="C70" s="22">
        <v>6</v>
      </c>
      <c r="D70" s="16">
        <v>5</v>
      </c>
      <c r="E70" s="22">
        <v>4</v>
      </c>
      <c r="F70" s="16">
        <v>16</v>
      </c>
      <c r="G70" s="22">
        <v>19</v>
      </c>
      <c r="H70" s="28">
        <v>5</v>
      </c>
      <c r="I70" s="5">
        <v>9</v>
      </c>
      <c r="J70" s="28">
        <v>2</v>
      </c>
      <c r="K70" s="5">
        <v>3</v>
      </c>
      <c r="L70" s="28">
        <v>10</v>
      </c>
      <c r="M70" s="5">
        <v>6</v>
      </c>
    </row>
    <row r="71" spans="1:13">
      <c r="A71" s="3" t="s">
        <v>9</v>
      </c>
      <c r="B71" s="16">
        <v>6</v>
      </c>
      <c r="C71" s="22">
        <v>3</v>
      </c>
      <c r="D71" s="16">
        <v>1</v>
      </c>
      <c r="E71" s="22">
        <v>3</v>
      </c>
      <c r="F71" s="16">
        <v>20</v>
      </c>
      <c r="G71" s="22">
        <v>16</v>
      </c>
      <c r="H71" s="28">
        <v>3</v>
      </c>
      <c r="I71" s="5">
        <v>7</v>
      </c>
      <c r="J71" s="28">
        <v>5</v>
      </c>
      <c r="K71" s="5">
        <v>6</v>
      </c>
      <c r="L71" s="28">
        <v>5</v>
      </c>
      <c r="M71" s="5">
        <v>6</v>
      </c>
    </row>
    <row r="72" spans="1:13">
      <c r="A72" s="3" t="s">
        <v>10</v>
      </c>
      <c r="B72" s="16">
        <v>2</v>
      </c>
      <c r="C72" s="22">
        <v>9</v>
      </c>
      <c r="D72" s="16">
        <v>2</v>
      </c>
      <c r="E72" s="22">
        <v>3</v>
      </c>
      <c r="F72" s="16">
        <v>13</v>
      </c>
      <c r="G72" s="22">
        <v>23</v>
      </c>
      <c r="H72" s="28">
        <v>5</v>
      </c>
      <c r="I72" s="5">
        <v>5</v>
      </c>
      <c r="J72" s="28">
        <v>6</v>
      </c>
      <c r="K72" s="5">
        <v>4</v>
      </c>
      <c r="L72" s="28">
        <v>3</v>
      </c>
      <c r="M72" s="5">
        <v>6</v>
      </c>
    </row>
    <row r="73" spans="1:13">
      <c r="A73" s="3" t="s">
        <v>11</v>
      </c>
      <c r="B73" s="16">
        <v>5</v>
      </c>
      <c r="C73" s="22">
        <v>4</v>
      </c>
      <c r="D73" s="16">
        <v>5</v>
      </c>
      <c r="E73" s="22">
        <v>1</v>
      </c>
      <c r="F73" s="16">
        <v>16</v>
      </c>
      <c r="G73" s="22">
        <v>17</v>
      </c>
      <c r="H73" s="28">
        <v>7</v>
      </c>
      <c r="I73" s="5">
        <v>10</v>
      </c>
      <c r="J73" s="28">
        <v>4</v>
      </c>
      <c r="K73" s="5">
        <v>2</v>
      </c>
      <c r="L73" s="28">
        <v>11</v>
      </c>
      <c r="M73" s="5">
        <v>11</v>
      </c>
    </row>
    <row r="74" spans="1:13">
      <c r="A74" s="3" t="s">
        <v>12</v>
      </c>
      <c r="B74" s="16">
        <v>3</v>
      </c>
      <c r="C74" s="22">
        <v>2</v>
      </c>
      <c r="D74" s="16">
        <v>1</v>
      </c>
      <c r="E74" s="22">
        <v>2</v>
      </c>
      <c r="F74" s="16">
        <v>16</v>
      </c>
      <c r="G74" s="22">
        <v>18</v>
      </c>
      <c r="H74" s="28">
        <v>8</v>
      </c>
      <c r="I74" s="5">
        <v>10</v>
      </c>
      <c r="J74" s="28">
        <v>6</v>
      </c>
      <c r="K74" s="5">
        <v>5</v>
      </c>
      <c r="L74" s="28">
        <v>8</v>
      </c>
      <c r="M74" s="5">
        <v>8</v>
      </c>
    </row>
    <row r="75" spans="1:13">
      <c r="A75" s="3" t="s">
        <v>13</v>
      </c>
      <c r="B75" s="16">
        <v>3</v>
      </c>
      <c r="C75" s="22">
        <v>10</v>
      </c>
      <c r="D75" s="16">
        <v>1</v>
      </c>
      <c r="E75" s="22">
        <v>2</v>
      </c>
      <c r="F75" s="16">
        <v>20</v>
      </c>
      <c r="G75" s="22">
        <v>17</v>
      </c>
      <c r="H75" s="28">
        <v>5</v>
      </c>
      <c r="I75" s="5">
        <v>7</v>
      </c>
      <c r="J75" s="28">
        <v>5</v>
      </c>
      <c r="K75" s="5">
        <v>6</v>
      </c>
      <c r="L75" s="28">
        <v>15</v>
      </c>
      <c r="M75" s="5">
        <v>7</v>
      </c>
    </row>
    <row r="76" spans="1:13">
      <c r="A76" s="3" t="s">
        <v>14</v>
      </c>
      <c r="B76" s="16">
        <v>3</v>
      </c>
      <c r="C76" s="22">
        <v>6</v>
      </c>
      <c r="D76" s="16">
        <v>2</v>
      </c>
      <c r="E76" s="22">
        <v>3</v>
      </c>
      <c r="F76" s="16">
        <v>20</v>
      </c>
      <c r="G76" s="22">
        <v>22</v>
      </c>
      <c r="H76" s="28">
        <v>5</v>
      </c>
      <c r="I76" s="5">
        <v>9</v>
      </c>
      <c r="J76" s="28">
        <v>5</v>
      </c>
      <c r="K76" s="5">
        <v>4</v>
      </c>
      <c r="L76" s="28">
        <v>6</v>
      </c>
      <c r="M76" s="5">
        <v>9</v>
      </c>
    </row>
    <row r="77" spans="1:13">
      <c r="A77" s="3" t="s">
        <v>15</v>
      </c>
      <c r="B77" s="16">
        <v>4</v>
      </c>
      <c r="C77" s="22">
        <v>4</v>
      </c>
      <c r="D77" s="16">
        <v>4</v>
      </c>
      <c r="E77" s="22">
        <v>4</v>
      </c>
      <c r="F77" s="16">
        <v>17</v>
      </c>
      <c r="G77" s="22">
        <v>13</v>
      </c>
      <c r="H77" s="28">
        <v>7</v>
      </c>
      <c r="I77" s="5">
        <v>9</v>
      </c>
      <c r="J77" s="28">
        <v>4</v>
      </c>
      <c r="K77" s="5">
        <v>7</v>
      </c>
      <c r="L77" s="28">
        <v>9</v>
      </c>
      <c r="M77" s="5">
        <v>8</v>
      </c>
    </row>
    <row r="78" spans="1:13">
      <c r="A78" s="3" t="s">
        <v>16</v>
      </c>
      <c r="B78" s="16">
        <v>6</v>
      </c>
      <c r="C78" s="22">
        <v>4</v>
      </c>
      <c r="D78" s="16">
        <v>1</v>
      </c>
      <c r="E78" s="22">
        <v>3</v>
      </c>
      <c r="F78" s="16">
        <v>18</v>
      </c>
      <c r="G78" s="22">
        <v>16</v>
      </c>
      <c r="H78" s="28">
        <v>7</v>
      </c>
      <c r="I78" s="5">
        <v>8</v>
      </c>
      <c r="J78" s="28">
        <v>4</v>
      </c>
      <c r="K78" s="5">
        <v>6</v>
      </c>
      <c r="L78" s="28">
        <v>8</v>
      </c>
      <c r="M78" s="5">
        <v>7</v>
      </c>
    </row>
    <row r="79" spans="1:13">
      <c r="A79" s="3" t="s">
        <v>17</v>
      </c>
      <c r="B79" s="16">
        <v>6</v>
      </c>
      <c r="C79" s="22">
        <v>8</v>
      </c>
      <c r="D79" s="16">
        <v>5</v>
      </c>
      <c r="E79" s="22">
        <v>2</v>
      </c>
      <c r="F79" s="16">
        <v>8</v>
      </c>
      <c r="G79" s="22">
        <v>19</v>
      </c>
      <c r="H79" s="28">
        <v>10</v>
      </c>
      <c r="I79" s="5">
        <v>9</v>
      </c>
      <c r="J79" s="28">
        <v>3</v>
      </c>
      <c r="K79" s="5">
        <v>4</v>
      </c>
      <c r="L79" s="28">
        <v>9</v>
      </c>
      <c r="M79" s="5">
        <v>12</v>
      </c>
    </row>
    <row r="80" spans="1:13">
      <c r="A80" s="3" t="s">
        <v>18</v>
      </c>
      <c r="B80" s="16">
        <v>4</v>
      </c>
      <c r="C80" s="22">
        <v>8</v>
      </c>
      <c r="D80" s="16">
        <v>2</v>
      </c>
      <c r="E80" s="22">
        <v>2</v>
      </c>
      <c r="F80" s="16">
        <v>13</v>
      </c>
      <c r="G80" s="22">
        <v>26</v>
      </c>
      <c r="H80" s="28">
        <v>5</v>
      </c>
      <c r="I80" s="5">
        <v>5</v>
      </c>
      <c r="J80" s="28">
        <v>5</v>
      </c>
      <c r="K80" s="5">
        <v>5</v>
      </c>
      <c r="L80" s="28">
        <v>8</v>
      </c>
      <c r="M80" s="5">
        <v>8</v>
      </c>
    </row>
    <row r="81" spans="1:13" ht="15" thickBot="1">
      <c r="A81" s="6" t="s">
        <v>19</v>
      </c>
      <c r="B81" s="17">
        <v>6</v>
      </c>
      <c r="C81" s="23">
        <v>3</v>
      </c>
      <c r="D81" s="17">
        <v>2</v>
      </c>
      <c r="E81" s="23">
        <v>2</v>
      </c>
      <c r="F81" s="25">
        <v>17</v>
      </c>
      <c r="G81" s="23">
        <v>19</v>
      </c>
      <c r="H81" s="29">
        <v>6</v>
      </c>
      <c r="I81" s="7">
        <v>7</v>
      </c>
      <c r="J81" s="29">
        <v>4</v>
      </c>
      <c r="K81" s="7">
        <v>3</v>
      </c>
      <c r="L81" s="29">
        <v>4</v>
      </c>
      <c r="M81" s="7">
        <v>9</v>
      </c>
    </row>
    <row r="82" spans="1:13" ht="15" thickBot="1">
      <c r="A82" s="11" t="s">
        <v>20</v>
      </c>
      <c r="B82" s="18" t="s">
        <v>22</v>
      </c>
      <c r="C82" s="11" t="s">
        <v>22</v>
      </c>
      <c r="D82" s="11" t="s">
        <v>22</v>
      </c>
      <c r="E82" s="11" t="s">
        <v>22</v>
      </c>
      <c r="F82" s="26" t="s">
        <v>46</v>
      </c>
      <c r="G82" s="26" t="s">
        <v>46</v>
      </c>
      <c r="H82" s="12" t="s">
        <v>47</v>
      </c>
      <c r="I82" s="12" t="s">
        <v>47</v>
      </c>
      <c r="J82" s="30" t="s">
        <v>21</v>
      </c>
      <c r="K82" s="12" t="s">
        <v>21</v>
      </c>
      <c r="L82" s="12" t="s">
        <v>22</v>
      </c>
      <c r="M82" s="12" t="s">
        <v>22</v>
      </c>
    </row>
    <row r="83" spans="1:13" ht="15" thickBot="1">
      <c r="A83" s="8" t="s">
        <v>23</v>
      </c>
      <c r="B83" s="19">
        <f t="shared" ref="B83:M83" si="14">AVERAGE(B67:B81)</f>
        <v>4.2</v>
      </c>
      <c r="C83" s="20">
        <f t="shared" si="14"/>
        <v>5.333333333333333</v>
      </c>
      <c r="D83" s="19">
        <f t="shared" si="14"/>
        <v>2.4</v>
      </c>
      <c r="E83" s="20">
        <f t="shared" si="14"/>
        <v>3.2</v>
      </c>
      <c r="F83" s="19">
        <f t="shared" si="14"/>
        <v>16.133333333333333</v>
      </c>
      <c r="G83" s="20">
        <f t="shared" si="14"/>
        <v>17.733333333333334</v>
      </c>
      <c r="H83" s="31">
        <f t="shared" si="14"/>
        <v>5.9333333333333336</v>
      </c>
      <c r="I83" s="20">
        <f t="shared" si="14"/>
        <v>7.6</v>
      </c>
      <c r="J83" s="31">
        <f t="shared" si="14"/>
        <v>4.333333333333333</v>
      </c>
      <c r="K83" s="20">
        <f t="shared" si="14"/>
        <v>4.5333333333333332</v>
      </c>
      <c r="L83" s="31">
        <f t="shared" si="14"/>
        <v>8.6</v>
      </c>
      <c r="M83" s="20">
        <f t="shared" si="14"/>
        <v>7.7333333333333334</v>
      </c>
    </row>
    <row r="84" spans="1:13" ht="15" thickBot="1">
      <c r="A84" s="9" t="s">
        <v>24</v>
      </c>
      <c r="B84" s="71">
        <f>((B83+C83)/2)*242*(1/0.25)</f>
        <v>4614.1333333333332</v>
      </c>
      <c r="C84" s="72"/>
      <c r="D84" s="71">
        <f>((D83+E83)/2)*242*(1/0.25)</f>
        <v>2710.3999999999996</v>
      </c>
      <c r="E84" s="72"/>
      <c r="F84" s="71">
        <f>((F83+G83)/2)*10*242*(1/0.25)</f>
        <v>163914.66666666669</v>
      </c>
      <c r="G84" s="72"/>
      <c r="H84" s="71">
        <f>((H83+I83)/2)*242*(1/0.25)</f>
        <v>6550.1333333333332</v>
      </c>
      <c r="I84" s="72"/>
      <c r="J84" s="71">
        <f>((J83+K83)/2)*10^3*242*(1/0.25)</f>
        <v>4291466.666666667</v>
      </c>
      <c r="K84" s="72"/>
      <c r="L84" s="71">
        <f>((L83+M83)/2)*242*(1/0.25)</f>
        <v>7905.333333333333</v>
      </c>
      <c r="M84" s="72"/>
    </row>
    <row r="85" spans="1:13" ht="15" thickBot="1"/>
    <row r="86" spans="1:13" ht="15" thickBot="1">
      <c r="F86" s="14" t="s">
        <v>52</v>
      </c>
      <c r="G86" s="24" t="s">
        <v>52</v>
      </c>
      <c r="H86" s="14" t="s">
        <v>53</v>
      </c>
      <c r="I86" s="24" t="s">
        <v>53</v>
      </c>
      <c r="J86" s="14" t="s">
        <v>54</v>
      </c>
      <c r="K86" s="24" t="s">
        <v>54</v>
      </c>
      <c r="L86" s="14" t="s">
        <v>55</v>
      </c>
      <c r="M86" s="24" t="s">
        <v>55</v>
      </c>
    </row>
    <row r="87" spans="1:13" ht="15" thickTop="1">
      <c r="F87" s="15">
        <v>4</v>
      </c>
      <c r="G87" s="21">
        <v>3</v>
      </c>
      <c r="H87" s="27">
        <v>7</v>
      </c>
      <c r="I87" s="4">
        <v>21</v>
      </c>
      <c r="J87" s="27">
        <v>3</v>
      </c>
      <c r="K87" s="4">
        <v>6</v>
      </c>
      <c r="L87" s="27">
        <v>4</v>
      </c>
      <c r="M87" s="4">
        <v>16</v>
      </c>
    </row>
    <row r="88" spans="1:13">
      <c r="F88" s="16">
        <v>4</v>
      </c>
      <c r="G88" s="22">
        <v>2</v>
      </c>
      <c r="H88" s="28">
        <v>8</v>
      </c>
      <c r="I88" s="5">
        <v>12</v>
      </c>
      <c r="J88" s="28">
        <v>4</v>
      </c>
      <c r="K88" s="5">
        <v>5</v>
      </c>
      <c r="L88" s="28">
        <v>9</v>
      </c>
      <c r="M88" s="5">
        <v>13</v>
      </c>
    </row>
    <row r="89" spans="1:13">
      <c r="F89" s="16">
        <v>4</v>
      </c>
      <c r="G89" s="22">
        <v>2</v>
      </c>
      <c r="H89" s="28">
        <v>9</v>
      </c>
      <c r="I89" s="5">
        <v>11</v>
      </c>
      <c r="J89" s="28">
        <v>3</v>
      </c>
      <c r="K89" s="5">
        <v>6</v>
      </c>
      <c r="L89" s="28">
        <v>6</v>
      </c>
      <c r="M89" s="5">
        <v>10</v>
      </c>
    </row>
    <row r="90" spans="1:13">
      <c r="F90" s="16">
        <v>6</v>
      </c>
      <c r="G90" s="22">
        <v>2</v>
      </c>
      <c r="H90" s="28">
        <v>6</v>
      </c>
      <c r="I90" s="5">
        <v>15</v>
      </c>
      <c r="J90" s="28">
        <v>6</v>
      </c>
      <c r="K90" s="5">
        <v>6</v>
      </c>
      <c r="L90" s="28">
        <v>10</v>
      </c>
      <c r="M90" s="5">
        <v>8</v>
      </c>
    </row>
    <row r="91" spans="1:13">
      <c r="F91" s="16">
        <v>1</v>
      </c>
      <c r="G91" s="22">
        <v>5</v>
      </c>
      <c r="H91" s="28">
        <v>6</v>
      </c>
      <c r="I91" s="5">
        <v>13</v>
      </c>
      <c r="J91" s="28">
        <v>8</v>
      </c>
      <c r="K91" s="5">
        <v>5</v>
      </c>
      <c r="L91" s="28">
        <v>6</v>
      </c>
      <c r="M91" s="5">
        <v>12</v>
      </c>
    </row>
    <row r="92" spans="1:13">
      <c r="F92" s="16">
        <v>4</v>
      </c>
      <c r="G92" s="22">
        <v>3</v>
      </c>
      <c r="H92" s="28">
        <v>10</v>
      </c>
      <c r="I92" s="5">
        <v>13</v>
      </c>
      <c r="J92" s="28">
        <v>7</v>
      </c>
      <c r="K92" s="5">
        <v>6</v>
      </c>
      <c r="L92" s="28">
        <v>13</v>
      </c>
      <c r="M92" s="5">
        <v>11</v>
      </c>
    </row>
    <row r="93" spans="1:13">
      <c r="F93" s="16">
        <v>2</v>
      </c>
      <c r="G93" s="22">
        <v>5</v>
      </c>
      <c r="H93" s="28">
        <v>9</v>
      </c>
      <c r="I93" s="5">
        <v>9</v>
      </c>
      <c r="J93" s="28">
        <v>8</v>
      </c>
      <c r="K93" s="5">
        <v>8</v>
      </c>
      <c r="L93" s="28">
        <v>10</v>
      </c>
      <c r="M93" s="5">
        <v>10</v>
      </c>
    </row>
    <row r="94" spans="1:13">
      <c r="F94" s="16">
        <v>7</v>
      </c>
      <c r="G94" s="22">
        <v>2</v>
      </c>
      <c r="H94" s="28">
        <v>9</v>
      </c>
      <c r="I94" s="5">
        <v>12</v>
      </c>
      <c r="J94" s="28">
        <v>7</v>
      </c>
      <c r="K94" s="5">
        <v>10</v>
      </c>
      <c r="L94" s="28">
        <v>8</v>
      </c>
      <c r="M94" s="5">
        <v>11</v>
      </c>
    </row>
    <row r="95" spans="1:13">
      <c r="F95" s="16">
        <v>5</v>
      </c>
      <c r="G95" s="22">
        <v>2</v>
      </c>
      <c r="H95" s="28">
        <v>17</v>
      </c>
      <c r="I95" s="5">
        <v>7</v>
      </c>
      <c r="J95" s="28">
        <v>6</v>
      </c>
      <c r="K95" s="5">
        <v>3</v>
      </c>
      <c r="L95" s="28">
        <v>15</v>
      </c>
      <c r="M95" s="5">
        <v>8</v>
      </c>
    </row>
    <row r="96" spans="1:13">
      <c r="F96" s="16">
        <v>3</v>
      </c>
      <c r="G96" s="22">
        <v>5</v>
      </c>
      <c r="H96" s="28">
        <v>12</v>
      </c>
      <c r="I96" s="5">
        <v>14</v>
      </c>
      <c r="J96" s="28">
        <v>6</v>
      </c>
      <c r="K96" s="5">
        <v>7</v>
      </c>
      <c r="L96" s="28">
        <v>17</v>
      </c>
      <c r="M96" s="5">
        <v>13</v>
      </c>
    </row>
    <row r="97" spans="6:13">
      <c r="F97" s="16">
        <v>3</v>
      </c>
      <c r="G97" s="22">
        <v>2</v>
      </c>
      <c r="H97" s="28">
        <v>16</v>
      </c>
      <c r="I97" s="5">
        <v>17</v>
      </c>
      <c r="J97" s="28">
        <v>9</v>
      </c>
      <c r="K97" s="5">
        <v>3</v>
      </c>
      <c r="L97" s="28">
        <v>15</v>
      </c>
      <c r="M97" s="5">
        <v>14</v>
      </c>
    </row>
    <row r="98" spans="6:13">
      <c r="F98" s="16">
        <v>5</v>
      </c>
      <c r="G98" s="22">
        <v>4</v>
      </c>
      <c r="H98" s="28">
        <v>11</v>
      </c>
      <c r="I98" s="5">
        <v>8</v>
      </c>
      <c r="J98" s="28">
        <v>9</v>
      </c>
      <c r="K98" s="5">
        <v>9</v>
      </c>
      <c r="L98" s="28">
        <v>12</v>
      </c>
      <c r="M98" s="5">
        <v>13</v>
      </c>
    </row>
    <row r="99" spans="6:13">
      <c r="F99" s="16">
        <v>4</v>
      </c>
      <c r="G99" s="22">
        <v>7</v>
      </c>
      <c r="H99" s="28">
        <v>15</v>
      </c>
      <c r="I99" s="5">
        <v>16</v>
      </c>
      <c r="J99" s="28">
        <v>6</v>
      </c>
      <c r="K99" s="5">
        <v>7</v>
      </c>
      <c r="L99" s="28">
        <v>14</v>
      </c>
      <c r="M99" s="5">
        <v>12</v>
      </c>
    </row>
    <row r="100" spans="6:13">
      <c r="F100" s="16">
        <v>3</v>
      </c>
      <c r="G100" s="22">
        <v>6</v>
      </c>
      <c r="H100" s="28">
        <v>18</v>
      </c>
      <c r="I100" s="5">
        <v>11</v>
      </c>
      <c r="J100" s="28">
        <v>6</v>
      </c>
      <c r="K100" s="5">
        <v>7</v>
      </c>
      <c r="L100" s="28">
        <v>15</v>
      </c>
      <c r="M100" s="5">
        <v>15</v>
      </c>
    </row>
    <row r="101" spans="6:13" ht="15" thickBot="1">
      <c r="F101" s="25">
        <v>5</v>
      </c>
      <c r="G101" s="23">
        <v>4</v>
      </c>
      <c r="H101" s="29">
        <v>12</v>
      </c>
      <c r="I101" s="7">
        <v>16</v>
      </c>
      <c r="J101" s="29">
        <v>7</v>
      </c>
      <c r="K101" s="7">
        <v>5</v>
      </c>
      <c r="L101" s="29">
        <v>13</v>
      </c>
      <c r="M101" s="7">
        <v>14</v>
      </c>
    </row>
    <row r="102" spans="6:13" ht="15" thickBot="1">
      <c r="F102" s="26" t="s">
        <v>56</v>
      </c>
      <c r="G102" s="26" t="s">
        <v>56</v>
      </c>
      <c r="H102" s="30" t="s">
        <v>22</v>
      </c>
      <c r="I102" s="30" t="s">
        <v>22</v>
      </c>
      <c r="J102" s="26" t="s">
        <v>56</v>
      </c>
      <c r="K102" s="26" t="s">
        <v>56</v>
      </c>
      <c r="L102" s="30" t="s">
        <v>22</v>
      </c>
      <c r="M102" s="30" t="s">
        <v>22</v>
      </c>
    </row>
    <row r="103" spans="6:13" ht="15" thickBot="1">
      <c r="F103" s="19">
        <f t="shared" ref="F103:M103" si="15">AVERAGE(F87:F101)</f>
        <v>4</v>
      </c>
      <c r="G103" s="20">
        <f t="shared" si="15"/>
        <v>3.6</v>
      </c>
      <c r="H103" s="31">
        <f t="shared" si="15"/>
        <v>11</v>
      </c>
      <c r="I103" s="20">
        <f t="shared" si="15"/>
        <v>13</v>
      </c>
      <c r="J103" s="31">
        <f t="shared" si="15"/>
        <v>6.333333333333333</v>
      </c>
      <c r="K103" s="20">
        <f t="shared" si="15"/>
        <v>6.2</v>
      </c>
      <c r="L103" s="31">
        <f t="shared" si="15"/>
        <v>11.133333333333333</v>
      </c>
      <c r="M103" s="20">
        <f t="shared" si="15"/>
        <v>12</v>
      </c>
    </row>
    <row r="104" spans="6:13" ht="15" thickBot="1">
      <c r="F104" s="71">
        <f>((F103+G103)/2)*10^5*242*(1/0.25)</f>
        <v>367840000</v>
      </c>
      <c r="G104" s="72"/>
      <c r="H104" s="71">
        <f>((H103+I103)/2)*242*(1/0.25)</f>
        <v>11616</v>
      </c>
      <c r="I104" s="72"/>
      <c r="J104" s="71">
        <f>((J103+K103)/2)*10^5*242*(1/0.25)</f>
        <v>606613333.33333325</v>
      </c>
      <c r="K104" s="72"/>
      <c r="L104" s="71">
        <f>((L103+M103)/2)*242*(1/0.25)</f>
        <v>11196.533333333333</v>
      </c>
      <c r="M104" s="72"/>
    </row>
    <row r="105" spans="6:13" ht="15" thickBot="1"/>
    <row r="106" spans="6:13" ht="15" thickBot="1">
      <c r="F106" s="14" t="s">
        <v>52</v>
      </c>
      <c r="G106" s="24" t="s">
        <v>52</v>
      </c>
      <c r="H106" s="14" t="s">
        <v>53</v>
      </c>
      <c r="I106" s="24" t="s">
        <v>53</v>
      </c>
      <c r="J106" s="14" t="s">
        <v>54</v>
      </c>
      <c r="K106" s="24" t="s">
        <v>54</v>
      </c>
      <c r="L106" s="14" t="s">
        <v>55</v>
      </c>
      <c r="M106" s="24" t="s">
        <v>55</v>
      </c>
    </row>
    <row r="107" spans="6:13" ht="15" thickTop="1">
      <c r="F107" s="15">
        <v>6</v>
      </c>
      <c r="G107" s="21">
        <v>6</v>
      </c>
      <c r="H107" s="27">
        <v>7</v>
      </c>
      <c r="I107" s="4">
        <v>6</v>
      </c>
      <c r="J107" s="27">
        <v>5</v>
      </c>
      <c r="K107" s="4">
        <v>9</v>
      </c>
      <c r="L107" s="27">
        <v>21</v>
      </c>
      <c r="M107" s="4">
        <v>9</v>
      </c>
    </row>
    <row r="108" spans="6:13">
      <c r="F108" s="16">
        <v>2</v>
      </c>
      <c r="G108" s="22">
        <v>2</v>
      </c>
      <c r="H108" s="28">
        <v>9</v>
      </c>
      <c r="I108" s="5">
        <v>4</v>
      </c>
      <c r="J108" s="28">
        <v>9</v>
      </c>
      <c r="K108" s="5">
        <v>17</v>
      </c>
      <c r="L108" s="28">
        <v>13</v>
      </c>
      <c r="M108" s="5">
        <v>5</v>
      </c>
    </row>
    <row r="109" spans="6:13">
      <c r="F109" s="16">
        <v>1</v>
      </c>
      <c r="G109" s="22">
        <v>3</v>
      </c>
      <c r="H109" s="28">
        <v>7</v>
      </c>
      <c r="I109" s="5">
        <v>15</v>
      </c>
      <c r="J109" s="28">
        <v>6</v>
      </c>
      <c r="K109" s="5">
        <v>8</v>
      </c>
      <c r="L109" s="28">
        <v>12</v>
      </c>
      <c r="M109" s="5">
        <v>10</v>
      </c>
    </row>
    <row r="110" spans="6:13">
      <c r="F110" s="16">
        <v>3</v>
      </c>
      <c r="G110" s="22">
        <v>3</v>
      </c>
      <c r="H110" s="28">
        <v>10</v>
      </c>
      <c r="I110" s="5">
        <v>7</v>
      </c>
      <c r="J110" s="28">
        <v>8</v>
      </c>
      <c r="K110" s="5">
        <v>2</v>
      </c>
      <c r="L110" s="28">
        <v>13</v>
      </c>
      <c r="M110" s="5">
        <v>9</v>
      </c>
    </row>
    <row r="111" spans="6:13">
      <c r="F111" s="16">
        <v>2</v>
      </c>
      <c r="G111" s="22">
        <v>4</v>
      </c>
      <c r="H111" s="28">
        <v>7</v>
      </c>
      <c r="I111" s="5">
        <v>14</v>
      </c>
      <c r="J111" s="28">
        <v>11</v>
      </c>
      <c r="K111" s="5">
        <v>3</v>
      </c>
      <c r="L111" s="28">
        <v>18</v>
      </c>
      <c r="M111" s="5">
        <v>14</v>
      </c>
    </row>
    <row r="112" spans="6:13">
      <c r="F112" s="16">
        <v>3</v>
      </c>
      <c r="G112" s="22">
        <v>2</v>
      </c>
      <c r="H112" s="28">
        <v>12</v>
      </c>
      <c r="I112" s="5">
        <v>14</v>
      </c>
      <c r="J112" s="28">
        <v>9</v>
      </c>
      <c r="K112" s="5">
        <v>5</v>
      </c>
      <c r="L112" s="28">
        <v>16</v>
      </c>
      <c r="M112" s="5">
        <v>14</v>
      </c>
    </row>
    <row r="113" spans="6:13">
      <c r="F113" s="16">
        <v>7</v>
      </c>
      <c r="G113" s="22">
        <v>5</v>
      </c>
      <c r="H113" s="28">
        <v>9</v>
      </c>
      <c r="I113" s="5">
        <v>13</v>
      </c>
      <c r="J113" s="28">
        <v>10</v>
      </c>
      <c r="K113" s="5">
        <v>5</v>
      </c>
      <c r="L113" s="28">
        <v>16</v>
      </c>
      <c r="M113" s="5">
        <v>19</v>
      </c>
    </row>
    <row r="114" spans="6:13">
      <c r="F114" s="16">
        <v>5</v>
      </c>
      <c r="G114" s="22">
        <v>4</v>
      </c>
      <c r="H114" s="28">
        <v>4</v>
      </c>
      <c r="I114" s="5">
        <v>16</v>
      </c>
      <c r="J114" s="28">
        <v>6</v>
      </c>
      <c r="K114" s="5">
        <v>5</v>
      </c>
      <c r="L114" s="28">
        <v>21</v>
      </c>
      <c r="M114" s="5">
        <v>19</v>
      </c>
    </row>
    <row r="115" spans="6:13">
      <c r="F115" s="16">
        <v>7</v>
      </c>
      <c r="G115" s="22">
        <v>3</v>
      </c>
      <c r="H115" s="28">
        <v>9</v>
      </c>
      <c r="I115" s="5">
        <v>20</v>
      </c>
      <c r="J115" s="28">
        <v>3</v>
      </c>
      <c r="K115" s="5">
        <v>4</v>
      </c>
      <c r="L115" s="28">
        <v>15</v>
      </c>
      <c r="M115" s="5">
        <v>21</v>
      </c>
    </row>
    <row r="116" spans="6:13">
      <c r="F116" s="16">
        <v>2</v>
      </c>
      <c r="G116" s="22">
        <v>2</v>
      </c>
      <c r="H116" s="28">
        <v>11</v>
      </c>
      <c r="I116" s="5">
        <v>14</v>
      </c>
      <c r="J116" s="28">
        <v>6</v>
      </c>
      <c r="K116" s="5">
        <v>6</v>
      </c>
      <c r="L116" s="28">
        <v>17</v>
      </c>
      <c r="M116" s="5">
        <v>24</v>
      </c>
    </row>
    <row r="117" spans="6:13">
      <c r="F117" s="16">
        <v>3</v>
      </c>
      <c r="G117" s="22">
        <v>5</v>
      </c>
      <c r="H117" s="28">
        <v>7</v>
      </c>
      <c r="I117" s="5">
        <v>11</v>
      </c>
      <c r="J117" s="28">
        <v>9</v>
      </c>
      <c r="K117" s="5">
        <v>9</v>
      </c>
      <c r="L117" s="28">
        <v>14</v>
      </c>
      <c r="M117" s="5">
        <v>22</v>
      </c>
    </row>
    <row r="118" spans="6:13">
      <c r="F118" s="16">
        <v>3</v>
      </c>
      <c r="G118" s="22">
        <v>4</v>
      </c>
      <c r="H118" s="28">
        <v>9</v>
      </c>
      <c r="I118" s="5">
        <v>5</v>
      </c>
      <c r="J118" s="28">
        <v>9</v>
      </c>
      <c r="K118" s="5">
        <v>12</v>
      </c>
      <c r="L118" s="28">
        <v>20</v>
      </c>
      <c r="M118" s="5">
        <v>21</v>
      </c>
    </row>
    <row r="119" spans="6:13">
      <c r="F119" s="16">
        <v>4</v>
      </c>
      <c r="G119" s="22">
        <v>4</v>
      </c>
      <c r="H119" s="28">
        <v>7</v>
      </c>
      <c r="I119" s="5">
        <v>9</v>
      </c>
      <c r="J119" s="28">
        <v>6</v>
      </c>
      <c r="K119" s="5">
        <v>10</v>
      </c>
      <c r="L119" s="28">
        <v>18</v>
      </c>
      <c r="M119" s="5">
        <v>22</v>
      </c>
    </row>
    <row r="120" spans="6:13">
      <c r="F120" s="16">
        <v>4</v>
      </c>
      <c r="G120" s="22">
        <v>2</v>
      </c>
      <c r="H120" s="28">
        <v>8</v>
      </c>
      <c r="I120" s="5">
        <v>11</v>
      </c>
      <c r="J120" s="28">
        <v>6</v>
      </c>
      <c r="K120" s="5">
        <v>8</v>
      </c>
      <c r="L120" s="28">
        <v>15</v>
      </c>
      <c r="M120" s="5">
        <v>12</v>
      </c>
    </row>
    <row r="121" spans="6:13" ht="15" thickBot="1">
      <c r="F121" s="25">
        <v>3</v>
      </c>
      <c r="G121" s="23">
        <v>3</v>
      </c>
      <c r="H121" s="29">
        <v>12</v>
      </c>
      <c r="I121" s="7">
        <v>10</v>
      </c>
      <c r="J121" s="29">
        <v>7</v>
      </c>
      <c r="K121" s="7">
        <v>6</v>
      </c>
      <c r="L121" s="29">
        <v>20</v>
      </c>
      <c r="M121" s="7">
        <v>23</v>
      </c>
    </row>
    <row r="122" spans="6:13" ht="15" thickBot="1">
      <c r="F122" s="26" t="s">
        <v>56</v>
      </c>
      <c r="G122" s="26" t="s">
        <v>56</v>
      </c>
      <c r="H122" s="30" t="s">
        <v>22</v>
      </c>
      <c r="I122" s="30" t="s">
        <v>22</v>
      </c>
      <c r="J122" s="26" t="s">
        <v>56</v>
      </c>
      <c r="K122" s="26" t="s">
        <v>56</v>
      </c>
      <c r="L122" s="30" t="s">
        <v>22</v>
      </c>
      <c r="M122" s="30" t="s">
        <v>22</v>
      </c>
    </row>
    <row r="123" spans="6:13" ht="15" thickBot="1">
      <c r="F123" s="19">
        <f t="shared" ref="F123:M123" si="16">AVERAGE(F107:F121)</f>
        <v>3.6666666666666665</v>
      </c>
      <c r="G123" s="20">
        <f t="shared" si="16"/>
        <v>3.4666666666666668</v>
      </c>
      <c r="H123" s="31">
        <f t="shared" si="16"/>
        <v>8.5333333333333332</v>
      </c>
      <c r="I123" s="20">
        <f t="shared" si="16"/>
        <v>11.266666666666667</v>
      </c>
      <c r="J123" s="31">
        <f t="shared" si="16"/>
        <v>7.333333333333333</v>
      </c>
      <c r="K123" s="20">
        <f t="shared" si="16"/>
        <v>7.2666666666666666</v>
      </c>
      <c r="L123" s="31">
        <f t="shared" si="16"/>
        <v>16.600000000000001</v>
      </c>
      <c r="M123" s="20">
        <f t="shared" si="16"/>
        <v>16.266666666666666</v>
      </c>
    </row>
    <row r="124" spans="6:13" ht="15" thickBot="1">
      <c r="F124" s="71">
        <f>((F123+G123)/2)*10^5*242*(1/0.25)</f>
        <v>345253333.33333331</v>
      </c>
      <c r="G124" s="72"/>
      <c r="H124" s="71">
        <f>((H123+I123)/2)*242*(1/0.25)</f>
        <v>9583.2000000000007</v>
      </c>
      <c r="I124" s="72"/>
      <c r="J124" s="71">
        <f>((J123+K123)/2)*10^5*242*(1/0.25)</f>
        <v>706640000</v>
      </c>
      <c r="K124" s="72"/>
      <c r="L124" s="71">
        <f>((L123+M123)/2)*242*(1/0.25)</f>
        <v>15907.466666666667</v>
      </c>
      <c r="M124" s="72"/>
    </row>
    <row r="125" spans="6:13" ht="15" thickBot="1"/>
    <row r="126" spans="6:13" ht="15" thickBot="1">
      <c r="F126" s="14" t="s">
        <v>52</v>
      </c>
      <c r="G126" s="24" t="s">
        <v>52</v>
      </c>
      <c r="H126" s="14" t="s">
        <v>53</v>
      </c>
      <c r="I126" s="24" t="s">
        <v>53</v>
      </c>
      <c r="J126" s="14" t="s">
        <v>54</v>
      </c>
      <c r="K126" s="24" t="s">
        <v>54</v>
      </c>
      <c r="L126" s="14" t="s">
        <v>55</v>
      </c>
      <c r="M126" s="24" t="s">
        <v>55</v>
      </c>
    </row>
    <row r="127" spans="6:13" ht="15" thickTop="1">
      <c r="F127" s="15">
        <v>4</v>
      </c>
      <c r="G127" s="21">
        <v>3</v>
      </c>
      <c r="H127" s="27">
        <v>15</v>
      </c>
      <c r="I127" s="4">
        <v>13</v>
      </c>
      <c r="J127" s="27">
        <v>9</v>
      </c>
      <c r="K127" s="4">
        <v>5</v>
      </c>
      <c r="L127" s="27">
        <v>17</v>
      </c>
      <c r="M127" s="4">
        <v>18</v>
      </c>
    </row>
    <row r="128" spans="6:13">
      <c r="F128" s="16">
        <v>3</v>
      </c>
      <c r="G128" s="22">
        <v>6</v>
      </c>
      <c r="H128" s="28">
        <v>10</v>
      </c>
      <c r="I128" s="5">
        <v>7</v>
      </c>
      <c r="J128" s="28">
        <v>6</v>
      </c>
      <c r="K128" s="5">
        <v>3</v>
      </c>
      <c r="L128" s="28">
        <v>13</v>
      </c>
      <c r="M128" s="5">
        <v>12</v>
      </c>
    </row>
    <row r="129" spans="6:13">
      <c r="F129" s="16">
        <v>5</v>
      </c>
      <c r="G129" s="22">
        <v>3</v>
      </c>
      <c r="H129" s="28">
        <v>11</v>
      </c>
      <c r="I129" s="5">
        <v>13</v>
      </c>
      <c r="J129" s="28">
        <v>7</v>
      </c>
      <c r="K129" s="5">
        <v>5</v>
      </c>
      <c r="L129" s="28">
        <v>11</v>
      </c>
      <c r="M129" s="5">
        <v>8</v>
      </c>
    </row>
    <row r="130" spans="6:13">
      <c r="F130" s="16">
        <v>2</v>
      </c>
      <c r="G130" s="22">
        <v>5</v>
      </c>
      <c r="H130" s="28">
        <v>14</v>
      </c>
      <c r="I130" s="5">
        <v>8</v>
      </c>
      <c r="J130" s="28">
        <v>6</v>
      </c>
      <c r="K130" s="5">
        <v>7</v>
      </c>
      <c r="L130" s="28">
        <v>9</v>
      </c>
      <c r="M130" s="5">
        <v>14</v>
      </c>
    </row>
    <row r="131" spans="6:13">
      <c r="F131" s="16">
        <v>8</v>
      </c>
      <c r="G131" s="22">
        <v>6</v>
      </c>
      <c r="H131" s="28">
        <v>12</v>
      </c>
      <c r="I131" s="5">
        <v>17</v>
      </c>
      <c r="J131" s="28">
        <v>8</v>
      </c>
      <c r="K131" s="5">
        <v>8</v>
      </c>
      <c r="L131" s="28">
        <v>13</v>
      </c>
      <c r="M131" s="5">
        <v>12</v>
      </c>
    </row>
    <row r="132" spans="6:13">
      <c r="F132" s="16">
        <v>3</v>
      </c>
      <c r="G132" s="22">
        <v>5</v>
      </c>
      <c r="H132" s="28">
        <v>6</v>
      </c>
      <c r="I132" s="5">
        <v>10</v>
      </c>
      <c r="J132" s="28">
        <v>4</v>
      </c>
      <c r="K132" s="5">
        <v>9</v>
      </c>
      <c r="L132" s="28">
        <v>9</v>
      </c>
      <c r="M132" s="5">
        <v>15</v>
      </c>
    </row>
    <row r="133" spans="6:13">
      <c r="F133" s="16">
        <v>4</v>
      </c>
      <c r="G133" s="22">
        <v>3</v>
      </c>
      <c r="H133" s="28">
        <v>6</v>
      </c>
      <c r="I133" s="5">
        <v>6</v>
      </c>
      <c r="J133" s="28">
        <v>9</v>
      </c>
      <c r="K133" s="5">
        <v>7</v>
      </c>
      <c r="L133" s="28">
        <v>15</v>
      </c>
      <c r="M133" s="5">
        <v>20</v>
      </c>
    </row>
    <row r="134" spans="6:13">
      <c r="F134" s="16">
        <v>5</v>
      </c>
      <c r="G134" s="22">
        <v>2</v>
      </c>
      <c r="H134" s="28">
        <v>8</v>
      </c>
      <c r="I134" s="5">
        <v>15</v>
      </c>
      <c r="J134" s="28">
        <v>8</v>
      </c>
      <c r="K134" s="5">
        <v>8</v>
      </c>
      <c r="L134" s="28">
        <v>9</v>
      </c>
      <c r="M134" s="5">
        <v>20</v>
      </c>
    </row>
    <row r="135" spans="6:13">
      <c r="F135" s="16">
        <v>2</v>
      </c>
      <c r="G135" s="22">
        <v>4</v>
      </c>
      <c r="H135" s="28">
        <v>7</v>
      </c>
      <c r="I135" s="5">
        <v>5</v>
      </c>
      <c r="J135" s="28">
        <v>5</v>
      </c>
      <c r="K135" s="5">
        <v>8</v>
      </c>
      <c r="L135" s="28">
        <v>11</v>
      </c>
      <c r="M135" s="5">
        <v>11</v>
      </c>
    </row>
    <row r="136" spans="6:13">
      <c r="F136" s="16">
        <v>5</v>
      </c>
      <c r="G136" s="22">
        <v>2</v>
      </c>
      <c r="H136" s="28">
        <v>11</v>
      </c>
      <c r="I136" s="5">
        <v>9</v>
      </c>
      <c r="J136" s="28">
        <v>4</v>
      </c>
      <c r="K136" s="5">
        <v>7</v>
      </c>
      <c r="L136" s="28">
        <v>14</v>
      </c>
      <c r="M136" s="5">
        <v>18</v>
      </c>
    </row>
    <row r="137" spans="6:13">
      <c r="F137" s="16">
        <v>4</v>
      </c>
      <c r="G137" s="22">
        <v>3</v>
      </c>
      <c r="H137" s="28">
        <v>12</v>
      </c>
      <c r="I137" s="5">
        <v>8</v>
      </c>
      <c r="J137" s="28">
        <v>5</v>
      </c>
      <c r="K137" s="5">
        <v>5</v>
      </c>
      <c r="L137" s="28">
        <v>16</v>
      </c>
      <c r="M137" s="5">
        <v>21</v>
      </c>
    </row>
    <row r="138" spans="6:13">
      <c r="F138" s="16">
        <v>1</v>
      </c>
      <c r="G138" s="22">
        <v>4</v>
      </c>
      <c r="H138" s="28">
        <v>7</v>
      </c>
      <c r="I138" s="5">
        <v>8</v>
      </c>
      <c r="J138" s="28">
        <v>9</v>
      </c>
      <c r="K138" s="5">
        <v>11</v>
      </c>
      <c r="L138" s="28">
        <v>12</v>
      </c>
      <c r="M138" s="5">
        <v>23</v>
      </c>
    </row>
    <row r="139" spans="6:13">
      <c r="F139" s="16">
        <v>2</v>
      </c>
      <c r="G139" s="22">
        <v>2</v>
      </c>
      <c r="H139" s="28">
        <v>9</v>
      </c>
      <c r="I139" s="5">
        <v>9</v>
      </c>
      <c r="J139" s="28">
        <v>7</v>
      </c>
      <c r="K139" s="5">
        <v>7</v>
      </c>
      <c r="L139" s="28">
        <v>26</v>
      </c>
      <c r="M139" s="5">
        <v>17</v>
      </c>
    </row>
    <row r="140" spans="6:13">
      <c r="F140" s="16">
        <v>4</v>
      </c>
      <c r="G140" s="22">
        <v>7</v>
      </c>
      <c r="H140" s="28">
        <v>8</v>
      </c>
      <c r="I140" s="5">
        <v>11</v>
      </c>
      <c r="J140" s="28">
        <v>4</v>
      </c>
      <c r="K140" s="5">
        <v>7</v>
      </c>
      <c r="L140" s="28">
        <v>24</v>
      </c>
      <c r="M140" s="5">
        <v>20</v>
      </c>
    </row>
    <row r="141" spans="6:13" ht="15" thickBot="1">
      <c r="F141" s="25">
        <v>2</v>
      </c>
      <c r="G141" s="23">
        <v>4</v>
      </c>
      <c r="H141" s="29">
        <v>7</v>
      </c>
      <c r="I141" s="7">
        <v>7</v>
      </c>
      <c r="J141" s="29">
        <v>5</v>
      </c>
      <c r="K141" s="7">
        <v>3</v>
      </c>
      <c r="L141" s="29">
        <v>20</v>
      </c>
      <c r="M141" s="7">
        <v>28</v>
      </c>
    </row>
    <row r="142" spans="6:13" ht="15" thickBot="1">
      <c r="F142" s="26" t="s">
        <v>56</v>
      </c>
      <c r="G142" s="26" t="s">
        <v>56</v>
      </c>
      <c r="H142" s="30" t="s">
        <v>22</v>
      </c>
      <c r="I142" s="30" t="s">
        <v>22</v>
      </c>
      <c r="J142" s="26" t="s">
        <v>56</v>
      </c>
      <c r="K142" s="26" t="s">
        <v>56</v>
      </c>
      <c r="L142" s="30" t="s">
        <v>22</v>
      </c>
      <c r="M142" s="30" t="s">
        <v>22</v>
      </c>
    </row>
    <row r="143" spans="6:13" ht="15" thickBot="1">
      <c r="F143" s="19">
        <f t="shared" ref="F143:M143" si="17">AVERAGE(F127:F141)</f>
        <v>3.6</v>
      </c>
      <c r="G143" s="20">
        <f t="shared" si="17"/>
        <v>3.9333333333333331</v>
      </c>
      <c r="H143" s="31">
        <f t="shared" si="17"/>
        <v>9.5333333333333332</v>
      </c>
      <c r="I143" s="20">
        <f t="shared" si="17"/>
        <v>9.7333333333333325</v>
      </c>
      <c r="J143" s="31">
        <f t="shared" si="17"/>
        <v>6.4</v>
      </c>
      <c r="K143" s="20">
        <f t="shared" si="17"/>
        <v>6.666666666666667</v>
      </c>
      <c r="L143" s="31">
        <f t="shared" si="17"/>
        <v>14.6</v>
      </c>
      <c r="M143" s="20">
        <f t="shared" si="17"/>
        <v>17.133333333333333</v>
      </c>
    </row>
    <row r="144" spans="6:13" ht="15" thickBot="1">
      <c r="F144" s="71">
        <f>((F143+G143)/2)*10^5*242*(1/0.25)</f>
        <v>364613333.33333337</v>
      </c>
      <c r="G144" s="72"/>
      <c r="H144" s="71">
        <f>((H143+I143)/2)*242*(1/0.25)</f>
        <v>9325.0666666666657</v>
      </c>
      <c r="I144" s="72"/>
      <c r="J144" s="71">
        <f>((J143+K143)/2)*10^5*242*(1/0.25)</f>
        <v>632426666.66666675</v>
      </c>
      <c r="K144" s="72"/>
      <c r="L144" s="71">
        <f>((L143+M143)/2)*242*(1/0.25)</f>
        <v>15358.933333333334</v>
      </c>
      <c r="M144" s="72"/>
    </row>
  </sheetData>
  <mergeCells count="41">
    <mergeCell ref="F144:G144"/>
    <mergeCell ref="H144:I144"/>
    <mergeCell ref="J144:K144"/>
    <mergeCell ref="L144:M144"/>
    <mergeCell ref="O29:U29"/>
    <mergeCell ref="A65:M65"/>
    <mergeCell ref="B84:C84"/>
    <mergeCell ref="D84:E84"/>
    <mergeCell ref="F84:G84"/>
    <mergeCell ref="H84:I84"/>
    <mergeCell ref="J84:K84"/>
    <mergeCell ref="L84:M84"/>
    <mergeCell ref="A44:M44"/>
    <mergeCell ref="B63:C63"/>
    <mergeCell ref="D63:E63"/>
    <mergeCell ref="F63:G63"/>
    <mergeCell ref="H63:I63"/>
    <mergeCell ref="J63:K63"/>
    <mergeCell ref="L63:M63"/>
    <mergeCell ref="J20:K20"/>
    <mergeCell ref="L20:M20"/>
    <mergeCell ref="A23:M23"/>
    <mergeCell ref="B42:C42"/>
    <mergeCell ref="D42:E42"/>
    <mergeCell ref="F42:G42"/>
    <mergeCell ref="H42:I42"/>
    <mergeCell ref="J42:K42"/>
    <mergeCell ref="L42:M42"/>
    <mergeCell ref="A1:M1"/>
    <mergeCell ref="B20:C20"/>
    <mergeCell ref="D20:E20"/>
    <mergeCell ref="F20:G20"/>
    <mergeCell ref="H20:I20"/>
    <mergeCell ref="F104:G104"/>
    <mergeCell ref="F124:G124"/>
    <mergeCell ref="H104:I104"/>
    <mergeCell ref="J104:K104"/>
    <mergeCell ref="L104:M104"/>
    <mergeCell ref="H124:I124"/>
    <mergeCell ref="J124:K124"/>
    <mergeCell ref="L124:M124"/>
  </mergeCells>
  <phoneticPr fontId="1" type="noConversion"/>
  <pageMargins left="0.7" right="0.7" top="0.75" bottom="0.75" header="0.3" footer="0.3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dacAop</vt:lpstr>
      <vt:lpstr>dacAKD</vt:lpstr>
      <vt:lpstr>dacAopMut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</dc:creator>
  <cp:keywords/>
  <dc:description/>
  <cp:lastModifiedBy>Lee, Jeonghoon</cp:lastModifiedBy>
  <cp:revision/>
  <dcterms:created xsi:type="dcterms:W3CDTF">2018-02-14T21:42:30Z</dcterms:created>
  <dcterms:modified xsi:type="dcterms:W3CDTF">2025-08-22T04:45:38Z</dcterms:modified>
  <cp:category/>
  <cp:contentStatus/>
</cp:coreProperties>
</file>