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risha/Dropbox/Manuscripts/Miedlar/"/>
    </mc:Choice>
  </mc:AlternateContent>
  <xr:revisionPtr revIDLastSave="0" documentId="13_ncr:1_{F59F3F85-E558-B64E-A6CC-5043E1478816}" xr6:coauthVersionLast="47" xr6:coauthVersionMax="47" xr10:uidLastSave="{00000000-0000-0000-0000-000000000000}"/>
  <bookViews>
    <workbookView xWindow="11980" yWindow="500" windowWidth="26120" windowHeight="26560" activeTab="1" xr2:uid="{C1B57193-3E04-4DD7-9AB5-175C04CB127F}"/>
  </bookViews>
  <sheets>
    <sheet name="Bead binding Data Figure 2A" sheetId="3" r:id="rId1"/>
    <sheet name="Rupture Force Data Figure 2B" sheetId="1" r:id="rId2"/>
    <sheet name="Replicat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M3" i="1"/>
  <c r="L7" i="3"/>
  <c r="L8" i="3"/>
  <c r="K8" i="3"/>
  <c r="J8" i="3"/>
  <c r="K7" i="3"/>
  <c r="J7" i="3"/>
  <c r="L6" i="3"/>
  <c r="K6" i="3"/>
  <c r="J6" i="3"/>
  <c r="L5" i="3"/>
  <c r="K5" i="3"/>
  <c r="J5" i="3"/>
  <c r="L4" i="3"/>
  <c r="K4" i="3"/>
  <c r="L3" i="3"/>
  <c r="K3" i="3"/>
  <c r="J4" i="3"/>
  <c r="J3" i="3"/>
  <c r="G23" i="3"/>
  <c r="G22" i="3"/>
  <c r="G21" i="3"/>
  <c r="G20" i="3"/>
  <c r="G19" i="3"/>
  <c r="G18" i="3"/>
  <c r="G17" i="3"/>
  <c r="G16" i="3"/>
  <c r="G15" i="3"/>
  <c r="G14" i="3"/>
  <c r="G12" i="3" l="1"/>
  <c r="G11" i="3"/>
  <c r="G10" i="3"/>
  <c r="G9" i="3"/>
  <c r="G8" i="3"/>
  <c r="G7" i="3"/>
  <c r="G6" i="3"/>
  <c r="G5" i="3"/>
  <c r="G4" i="3"/>
  <c r="G3" i="3"/>
  <c r="O6" i="1" l="1"/>
  <c r="N6" i="1"/>
  <c r="M6" i="1"/>
  <c r="L6" i="1"/>
  <c r="O5" i="1"/>
  <c r="N5" i="1"/>
  <c r="M5" i="1"/>
  <c r="L5" i="1"/>
  <c r="O4" i="1"/>
  <c r="N4" i="1"/>
  <c r="M4" i="1"/>
  <c r="L4" i="1"/>
  <c r="O3" i="1"/>
  <c r="L3" i="1"/>
  <c r="H376" i="1" l="1"/>
  <c r="H375" i="1"/>
  <c r="H368" i="1"/>
  <c r="H367" i="1"/>
  <c r="H362" i="1"/>
  <c r="H361" i="1"/>
  <c r="H346" i="1"/>
  <c r="H345" i="1"/>
  <c r="H335" i="1"/>
  <c r="H334" i="1"/>
  <c r="H326" i="1"/>
  <c r="H325" i="1"/>
  <c r="H314" i="1"/>
  <c r="H313" i="1"/>
  <c r="H292" i="1"/>
  <c r="H291" i="1"/>
  <c r="H284" i="1"/>
  <c r="H283" i="1"/>
  <c r="H267" i="1"/>
  <c r="H266" i="1"/>
  <c r="H251" i="1"/>
  <c r="H250" i="1"/>
  <c r="H238" i="1"/>
  <c r="H237" i="1"/>
  <c r="H231" i="1"/>
  <c r="H230" i="1"/>
  <c r="H226" i="1"/>
  <c r="H225" i="1"/>
  <c r="H208" i="1"/>
  <c r="H207" i="1"/>
  <c r="H203" i="1"/>
  <c r="H202" i="1"/>
  <c r="H183" i="1"/>
  <c r="H182" i="1"/>
  <c r="H173" i="1"/>
  <c r="H172" i="1"/>
  <c r="H166" i="1"/>
  <c r="H165" i="1"/>
  <c r="H151" i="1"/>
  <c r="H150" i="1"/>
  <c r="H145" i="1"/>
  <c r="H144" i="1"/>
  <c r="H132" i="1"/>
  <c r="H131" i="1"/>
  <c r="H121" i="1"/>
  <c r="H120" i="1"/>
  <c r="H115" i="1"/>
  <c r="H114" i="1"/>
  <c r="H100" i="1"/>
  <c r="H99" i="1"/>
  <c r="H80" i="1"/>
  <c r="H79" i="1"/>
  <c r="H65" i="1"/>
  <c r="H64" i="1"/>
  <c r="H59" i="1"/>
  <c r="H58" i="1"/>
  <c r="H42" i="1"/>
  <c r="H3" i="1"/>
  <c r="H19" i="1"/>
  <c r="H35" i="1"/>
  <c r="H41" i="1"/>
  <c r="H36" i="1"/>
  <c r="H20" i="1"/>
  <c r="H4" i="1"/>
</calcChain>
</file>

<file path=xl/sharedStrings.xml><?xml version="1.0" encoding="utf-8"?>
<sst xmlns="http://schemas.openxmlformats.org/spreadsheetml/2006/main" count="971" uniqueCount="427">
  <si>
    <t>File</t>
  </si>
  <si>
    <t>Rupture Force (pN)</t>
  </si>
  <si>
    <t>Censored?</t>
  </si>
  <si>
    <t>Condition</t>
  </si>
  <si>
    <t>23_0628_114831</t>
  </si>
  <si>
    <t>right</t>
  </si>
  <si>
    <t>23_0628_115259</t>
  </si>
  <si>
    <t>23_0628_115503</t>
  </si>
  <si>
    <t>23_0628_115634</t>
  </si>
  <si>
    <t>23_0628_120527</t>
  </si>
  <si>
    <t>23_0628_120749</t>
  </si>
  <si>
    <t>23_0628_121837</t>
  </si>
  <si>
    <t>23_0628_122056</t>
  </si>
  <si>
    <t>23_0628_122617</t>
  </si>
  <si>
    <t>23_0628_124018</t>
  </si>
  <si>
    <t>23_0628_124329</t>
  </si>
  <si>
    <t>23_0628_124531</t>
  </si>
  <si>
    <t>23_0628_125039</t>
  </si>
  <si>
    <t>23_0628_125549</t>
  </si>
  <si>
    <t>23_0628_125707</t>
  </si>
  <si>
    <t>23_0701_030026</t>
  </si>
  <si>
    <t>23_0701_025843</t>
  </si>
  <si>
    <t>23_0701_025304</t>
  </si>
  <si>
    <t>23_0701_024339</t>
  </si>
  <si>
    <t>23_0701_024231</t>
  </si>
  <si>
    <t>23_0701_024037</t>
  </si>
  <si>
    <t>23_0701_023905</t>
  </si>
  <si>
    <t>23_0701_023712</t>
  </si>
  <si>
    <t>23_0701_023227</t>
  </si>
  <si>
    <t>23_0701_022855</t>
  </si>
  <si>
    <t>23_0701_022658</t>
  </si>
  <si>
    <t>23_0701_031425</t>
  </si>
  <si>
    <t>23_0701_031328</t>
  </si>
  <si>
    <t>23_0701_030956</t>
  </si>
  <si>
    <t>23_0701_030507</t>
  </si>
  <si>
    <t>CCEN-NCP, OA, 2D MIND, Ndc80c, Dam1c</t>
  </si>
  <si>
    <t>N right censored</t>
  </si>
  <si>
    <t>N left censored</t>
  </si>
  <si>
    <t>23_0629_113031</t>
  </si>
  <si>
    <t>23_0629_113452</t>
  </si>
  <si>
    <t>23_0629_113710</t>
  </si>
  <si>
    <t>23_0629_114603</t>
  </si>
  <si>
    <t>23_0629_114718</t>
  </si>
  <si>
    <t>CCEN-NCP, Mif2, 2D MIND, Ndc80c, Dam1c</t>
  </si>
  <si>
    <t>23_0630_015018</t>
  </si>
  <si>
    <t>23_0630_021427</t>
  </si>
  <si>
    <t>23_0630_022330</t>
  </si>
  <si>
    <t>23_0630_022539</t>
  </si>
  <si>
    <t>23_0630_023901</t>
  </si>
  <si>
    <t>23_0630_023952</t>
  </si>
  <si>
    <t>23_0630_024136</t>
  </si>
  <si>
    <t>23_0630_024336</t>
  </si>
  <si>
    <t>23_0630_024455</t>
  </si>
  <si>
    <t>23_0630_024647</t>
  </si>
  <si>
    <t>23_0630_024751</t>
  </si>
  <si>
    <t>23_0630_024853</t>
  </si>
  <si>
    <t>23_0630_025043</t>
  </si>
  <si>
    <t>23_0630_025147</t>
  </si>
  <si>
    <t>23_0630_030034</t>
  </si>
  <si>
    <t>23_0630_030223</t>
  </si>
  <si>
    <t>W601-NCP, OA, 2D MIND, Ndc80c, Dam1c</t>
  </si>
  <si>
    <t>23_0629_053513</t>
  </si>
  <si>
    <t>23_0629_053632</t>
  </si>
  <si>
    <t>23_0629_053752</t>
  </si>
  <si>
    <t>23_0629_055239</t>
  </si>
  <si>
    <t>23_0630_105358</t>
  </si>
  <si>
    <t>W601-NCP, Mif2, 2D MIND, Ndc80c, Dam1c</t>
  </si>
  <si>
    <t>23_0801_110052</t>
  </si>
  <si>
    <t>23_0801_111053</t>
  </si>
  <si>
    <t>23_0801_111439</t>
  </si>
  <si>
    <t>23_0801_112227</t>
  </si>
  <si>
    <t>23_0801_112539</t>
  </si>
  <si>
    <t>23_0801_112908</t>
  </si>
  <si>
    <t>23_0801_113411</t>
  </si>
  <si>
    <t>23_0801_113847</t>
  </si>
  <si>
    <t>23_0801_114600</t>
  </si>
  <si>
    <t>23_0801_114601</t>
  </si>
  <si>
    <t>23_0801_114602</t>
  </si>
  <si>
    <t>23_0801_114603</t>
  </si>
  <si>
    <t>23_0801_114604</t>
  </si>
  <si>
    <t>23_0801_114605</t>
  </si>
  <si>
    <t>23_0803_024551</t>
  </si>
  <si>
    <t>23_0803_025506</t>
  </si>
  <si>
    <t>23_0803_025935</t>
  </si>
  <si>
    <t>23_0803_030050</t>
  </si>
  <si>
    <t>23_0803_030340</t>
  </si>
  <si>
    <t>23_0803_030734</t>
  </si>
  <si>
    <t>23_0803_031059</t>
  </si>
  <si>
    <t>23_0803_031217</t>
  </si>
  <si>
    <t>23_0803_031546</t>
  </si>
  <si>
    <t>23_0803_031735</t>
  </si>
  <si>
    <t>23_0803_032304</t>
  </si>
  <si>
    <t>23_0803_032736</t>
  </si>
  <si>
    <t>23_0803_032900</t>
  </si>
  <si>
    <t>23_0803_033513</t>
  </si>
  <si>
    <t>23_0803_033731</t>
  </si>
  <si>
    <t>23_0803_034548</t>
  </si>
  <si>
    <t>23_0803_035213</t>
  </si>
  <si>
    <t>23_0803_035408</t>
  </si>
  <si>
    <t>23_0803_035854</t>
  </si>
  <si>
    <t>23_0804_110517</t>
  </si>
  <si>
    <t>23_0804_110653</t>
  </si>
  <si>
    <t>23_0804_110910</t>
  </si>
  <si>
    <t>23_0804_111046</t>
  </si>
  <si>
    <t>23_0804_112257</t>
  </si>
  <si>
    <t>23_0804_113443</t>
  </si>
  <si>
    <t>23_0804_114227</t>
  </si>
  <si>
    <t>23_0804_114441</t>
  </si>
  <si>
    <t>23_0804_115145</t>
  </si>
  <si>
    <t>23_0804_115449</t>
  </si>
  <si>
    <t>23_0804_120019</t>
  </si>
  <si>
    <t>23_0804_120322</t>
  </si>
  <si>
    <t>23_0804_120416</t>
  </si>
  <si>
    <t>23_0804_121335</t>
  </si>
  <si>
    <t>23_0801_034859</t>
  </si>
  <si>
    <t>23_0801_034710</t>
  </si>
  <si>
    <t>23_0801_034520</t>
  </si>
  <si>
    <t>23_0801_034021</t>
  </si>
  <si>
    <t>23_0801_030643</t>
  </si>
  <si>
    <t>23_0802_024724</t>
  </si>
  <si>
    <t>23_0802_025110</t>
  </si>
  <si>
    <t>slide median</t>
  </si>
  <si>
    <t>23_0802_024322</t>
  </si>
  <si>
    <t>23_0802_025509</t>
  </si>
  <si>
    <t>23_0802_030210</t>
  </si>
  <si>
    <t>23_0802_030432</t>
  </si>
  <si>
    <t>23_0802_031216</t>
  </si>
  <si>
    <t>23_0802_031414</t>
  </si>
  <si>
    <t>23_0802_032851</t>
  </si>
  <si>
    <t>23_0802_033058</t>
  </si>
  <si>
    <t>23_0802_113008</t>
  </si>
  <si>
    <t>23_0802_113919</t>
  </si>
  <si>
    <t>23_0802_115548</t>
  </si>
  <si>
    <t>23_0802_115747</t>
  </si>
  <si>
    <t>23_0802_120225</t>
  </si>
  <si>
    <t>23_0802_120653</t>
  </si>
  <si>
    <t>23_0802_120803</t>
  </si>
  <si>
    <t>23_0802_120948</t>
  </si>
  <si>
    <t>23_0802_121817</t>
  </si>
  <si>
    <t>23_0802_121953</t>
  </si>
  <si>
    <t>23_0802_122509</t>
  </si>
  <si>
    <t>23_0802_122559</t>
  </si>
  <si>
    <t>23_0803_113655</t>
  </si>
  <si>
    <t>23_0803_114802</t>
  </si>
  <si>
    <t>23_0803_115710</t>
  </si>
  <si>
    <t>23_0803_120053</t>
  </si>
  <si>
    <t>23_0803_121936</t>
  </si>
  <si>
    <t>23_0804_023735</t>
  </si>
  <si>
    <t>23_0804_024005</t>
  </si>
  <si>
    <t>23_0804_024121</t>
  </si>
  <si>
    <t>23_0804_024613</t>
  </si>
  <si>
    <t>23_0804_024822</t>
  </si>
  <si>
    <t>23_0804_025008</t>
  </si>
  <si>
    <t>23_0804_025235</t>
  </si>
  <si>
    <t>23_0804_025358</t>
  </si>
  <si>
    <t>23_0804_025720</t>
  </si>
  <si>
    <t>23_0804_025802</t>
  </si>
  <si>
    <t>23_0804_030217</t>
  </si>
  <si>
    <t>23_0804_030743</t>
  </si>
  <si>
    <t>23_0804_030923</t>
  </si>
  <si>
    <t>23_0804_031337</t>
  </si>
  <si>
    <t>23_0805_033751</t>
  </si>
  <si>
    <t>23_0805_034210</t>
  </si>
  <si>
    <t>23_0805_040544</t>
  </si>
  <si>
    <t>23_0805_040718</t>
  </si>
  <si>
    <t>23_0805_041331</t>
  </si>
  <si>
    <t>23_0805_041432</t>
  </si>
  <si>
    <t>23_0805_114948</t>
  </si>
  <si>
    <t>23_0805_115537</t>
  </si>
  <si>
    <t>23_0805_120324</t>
  </si>
  <si>
    <t>23_0805_120745</t>
  </si>
  <si>
    <t>23_0805_122306</t>
  </si>
  <si>
    <t>23_0805_122625</t>
  </si>
  <si>
    <t>23_0805_123555</t>
  </si>
  <si>
    <t>23_0805_125448</t>
  </si>
  <si>
    <t>23_0805_125634</t>
  </si>
  <si>
    <t>24_0321_111235</t>
  </si>
  <si>
    <t>24_0321_111445</t>
  </si>
  <si>
    <t>24_0321_111559</t>
  </si>
  <si>
    <t>24_0321_111728</t>
  </si>
  <si>
    <t>24_0321_112017</t>
  </si>
  <si>
    <t>24_0321_112149</t>
  </si>
  <si>
    <t>24_0321_112355</t>
  </si>
  <si>
    <t>24_0321_112519</t>
  </si>
  <si>
    <t>24_0321_112619</t>
  </si>
  <si>
    <t>24_0321_113000</t>
  </si>
  <si>
    <t>24_0321_113135</t>
  </si>
  <si>
    <t>24_0321_113400</t>
  </si>
  <si>
    <t>24_0321_113531</t>
  </si>
  <si>
    <t>24_0321_113717</t>
  </si>
  <si>
    <t>24_0321_113837</t>
  </si>
  <si>
    <t>24_0321_114837</t>
  </si>
  <si>
    <t>24_0321_115146</t>
  </si>
  <si>
    <t>24_0321_115235</t>
  </si>
  <si>
    <t>24_0321_115554</t>
  </si>
  <si>
    <t>24_0320_103727</t>
  </si>
  <si>
    <t>24_0320_104244</t>
  </si>
  <si>
    <t>24_0320_110540</t>
  </si>
  <si>
    <t>24_0320_043311</t>
  </si>
  <si>
    <t>24_0320_043457</t>
  </si>
  <si>
    <t>24_0320_043733</t>
  </si>
  <si>
    <t>24_0320_043906</t>
  </si>
  <si>
    <t>24_0320_044026</t>
  </si>
  <si>
    <t>24_0320_044502</t>
  </si>
  <si>
    <t>24_0320_044711</t>
  </si>
  <si>
    <t>24_0320_044903</t>
  </si>
  <si>
    <t>24_0320_045130</t>
  </si>
  <si>
    <t>24_0320_050046</t>
  </si>
  <si>
    <t>24_0320_050543</t>
  </si>
  <si>
    <t>24_0320_050708</t>
  </si>
  <si>
    <t>24_0320_050910</t>
  </si>
  <si>
    <t>24_0320_051111</t>
  </si>
  <si>
    <t>24_0320_051614</t>
  </si>
  <si>
    <t>24_0320_052151</t>
  </si>
  <si>
    <t>24_0320_052259</t>
  </si>
  <si>
    <t>24_0321_021650</t>
  </si>
  <si>
    <t>24_0321_022326</t>
  </si>
  <si>
    <t>24_0321_022459</t>
  </si>
  <si>
    <t>24_0322_112242</t>
  </si>
  <si>
    <t>24_0322_112643</t>
  </si>
  <si>
    <t>24_0322_115015</t>
  </si>
  <si>
    <t>24_0322_115617</t>
  </si>
  <si>
    <t>24_0322_120025</t>
  </si>
  <si>
    <t>24_0322_120532</t>
  </si>
  <si>
    <t>24_0321_041046</t>
  </si>
  <si>
    <t>24_0321_041225</t>
  </si>
  <si>
    <t>24_0321_041427</t>
  </si>
  <si>
    <t>24_0321_042015</t>
  </si>
  <si>
    <t>24_0321_042603</t>
  </si>
  <si>
    <t>24_0321_043107</t>
  </si>
  <si>
    <t>24_0321_043408</t>
  </si>
  <si>
    <t>24_0321_043636</t>
  </si>
  <si>
    <t>24_0321_043737</t>
  </si>
  <si>
    <t>24_0321_044318</t>
  </si>
  <si>
    <t>24_0321_044524</t>
  </si>
  <si>
    <t>24_0321_044946</t>
  </si>
  <si>
    <t>24_0323_042606</t>
  </si>
  <si>
    <t>24_0323_042800</t>
  </si>
  <si>
    <t>24_0323_042914</t>
  </si>
  <si>
    <t>24_0323_043158</t>
  </si>
  <si>
    <t>24_0323_043305</t>
  </si>
  <si>
    <t>24_0323_043536</t>
  </si>
  <si>
    <t>24_0323_043707</t>
  </si>
  <si>
    <t>24_0323_043913</t>
  </si>
  <si>
    <t>24_0323_044058</t>
  </si>
  <si>
    <t>24_0323_044257</t>
  </si>
  <si>
    <t>24_0323_044754</t>
  </si>
  <si>
    <t>24_0323_044931</t>
  </si>
  <si>
    <t>24_0323_045424</t>
  </si>
  <si>
    <t>24_0323_045742</t>
  </si>
  <si>
    <t>24_0323_045929</t>
  </si>
  <si>
    <t>24_0320_021927</t>
  </si>
  <si>
    <t>24_0320_022017</t>
  </si>
  <si>
    <t>24_0320_022316</t>
  </si>
  <si>
    <t>24_0320_022715</t>
  </si>
  <si>
    <t>24_0320_022945</t>
  </si>
  <si>
    <t>24_0320_023852</t>
  </si>
  <si>
    <t>24_0320_014232</t>
  </si>
  <si>
    <t>24_0320_014359</t>
  </si>
  <si>
    <t>24_0320_014819</t>
  </si>
  <si>
    <t>24_0320_015101</t>
  </si>
  <si>
    <t>24_0320_015350</t>
  </si>
  <si>
    <t>24_0320_015735</t>
  </si>
  <si>
    <t>24_0320_020249</t>
  </si>
  <si>
    <t>24_0320_020435</t>
  </si>
  <si>
    <t>24_0320_021313</t>
  </si>
  <si>
    <t>24_0320_021636</t>
  </si>
  <si>
    <t>24_0322_022737</t>
  </si>
  <si>
    <t>24_0322_024150</t>
  </si>
  <si>
    <t>24_0322_025441</t>
  </si>
  <si>
    <t>24_0322_031229</t>
  </si>
  <si>
    <t>24_0322_031331</t>
  </si>
  <si>
    <t>24_0322_031752</t>
  </si>
  <si>
    <t>24_0322_031901</t>
  </si>
  <si>
    <t>3.26.24</t>
  </si>
  <si>
    <t>24_0329_021745</t>
  </si>
  <si>
    <t>24_0329_022136</t>
  </si>
  <si>
    <t>24_0329_022252</t>
  </si>
  <si>
    <t>24_0329_022426</t>
  </si>
  <si>
    <t>24_0329_022711</t>
  </si>
  <si>
    <t>24_0329_023014</t>
  </si>
  <si>
    <t>24_0329_023212</t>
  </si>
  <si>
    <t>24_0329_023333</t>
  </si>
  <si>
    <t>24_0329_023543</t>
  </si>
  <si>
    <t>24_0329_023623</t>
  </si>
  <si>
    <t>24_0329_023818</t>
  </si>
  <si>
    <t>24_0329_023943</t>
  </si>
  <si>
    <t>24_0329_024226</t>
  </si>
  <si>
    <t>24_0329_024432</t>
  </si>
  <si>
    <t>24_0329_024852</t>
  </si>
  <si>
    <t>24_0329_025130</t>
  </si>
  <si>
    <t>24_0329_025223</t>
  </si>
  <si>
    <t>24_0329_025410</t>
  </si>
  <si>
    <t>24_0329_025558</t>
  </si>
  <si>
    <t>24_0329_025857</t>
  </si>
  <si>
    <t>24_0329_030124</t>
  </si>
  <si>
    <t>24_0326_045810</t>
  </si>
  <si>
    <t>24_0326_050324</t>
  </si>
  <si>
    <t>24_0326_050525</t>
  </si>
  <si>
    <t>24_0326_050826</t>
  </si>
  <si>
    <t>24_0326_051128</t>
  </si>
  <si>
    <t>24_0326_051640</t>
  </si>
  <si>
    <t>24_0326_052615</t>
  </si>
  <si>
    <t>24_0326_053226</t>
  </si>
  <si>
    <t>24_0326_053333</t>
  </si>
  <si>
    <t>24_0326_053618</t>
  </si>
  <si>
    <t>24_0326_053910</t>
  </si>
  <si>
    <t>24_0327_021546</t>
  </si>
  <si>
    <t>24_0327_021755</t>
  </si>
  <si>
    <t>24_0327_022420</t>
  </si>
  <si>
    <t>24_0327_023149</t>
  </si>
  <si>
    <t>24_0327_023433</t>
  </si>
  <si>
    <t>24_0327_023724</t>
  </si>
  <si>
    <t>24_0327_024841</t>
  </si>
  <si>
    <t>24_0327_025447</t>
  </si>
  <si>
    <t>24_0328_022019</t>
  </si>
  <si>
    <t>24_0328_022526</t>
  </si>
  <si>
    <t>24_0328_022748</t>
  </si>
  <si>
    <t>24_0328_024024</t>
  </si>
  <si>
    <t>24_0328_030211</t>
  </si>
  <si>
    <t>24_0328_030330</t>
  </si>
  <si>
    <t>24_0328_030735</t>
  </si>
  <si>
    <t>24_0328_031123</t>
  </si>
  <si>
    <t>24_0328_031605</t>
  </si>
  <si>
    <t>24_0328_031732</t>
  </si>
  <si>
    <t>24_0328_111141</t>
  </si>
  <si>
    <t>24_0328_111431</t>
  </si>
  <si>
    <t>24_0328_111524</t>
  </si>
  <si>
    <t>24_0328_111941</t>
  </si>
  <si>
    <t>24_0328_112238</t>
  </si>
  <si>
    <t>24_0328_112734</t>
  </si>
  <si>
    <t>24_0328_112849</t>
  </si>
  <si>
    <t>24_0328_113135</t>
  </si>
  <si>
    <t>24_0328_113229</t>
  </si>
  <si>
    <t>24_0328_113812</t>
  </si>
  <si>
    <t>24_0328_114029</t>
  </si>
  <si>
    <t>24_0328_114214</t>
  </si>
  <si>
    <t>24_0328_114430</t>
  </si>
  <si>
    <t>24_0328_114740</t>
  </si>
  <si>
    <t>24_0328_115043</t>
  </si>
  <si>
    <t>24_0327_104916</t>
  </si>
  <si>
    <t>24_0327_111839</t>
  </si>
  <si>
    <t>24_0327_112907</t>
  </si>
  <si>
    <t>24_0327_113430</t>
  </si>
  <si>
    <t>24_0327_113621</t>
  </si>
  <si>
    <t>24_0329_105649</t>
  </si>
  <si>
    <t>24_0329_111012</t>
  </si>
  <si>
    <t>24_0329_111109</t>
  </si>
  <si>
    <t>24_0329_113505</t>
  </si>
  <si>
    <t>24_0329_113916</t>
  </si>
  <si>
    <t>24_0329_114132</t>
  </si>
  <si>
    <t>24_0329_114627</t>
  </si>
  <si>
    <t>24_0330_110634</t>
  </si>
  <si>
    <t>24_0330_111450</t>
  </si>
  <si>
    <t>24_0330_113856</t>
  </si>
  <si>
    <t>24_0330_114631</t>
  </si>
  <si>
    <t xml:space="preserve">CCEN-OA </t>
  </si>
  <si>
    <t>Summary</t>
  </si>
  <si>
    <t>CCEN-Mif2</t>
  </si>
  <si>
    <t>W601-OA</t>
  </si>
  <si>
    <t>W601-Mif2</t>
  </si>
  <si>
    <t>Wrapped nucleosomes</t>
  </si>
  <si>
    <t>Biological replicate</t>
  </si>
  <si>
    <t>Nucleosome expressed from plasmid pScKl2</t>
  </si>
  <si>
    <t>W601 DNA Oligonucleotide</t>
  </si>
  <si>
    <t>CCEN DNA Oligonucleotide</t>
  </si>
  <si>
    <t>OA-Flag expressed from plasmid pGH3</t>
  </si>
  <si>
    <t>Mif2-MBP expressed from plasmid pAZ144</t>
  </si>
  <si>
    <t>2D-MIND-Flag expressed from plasmid pGH62</t>
  </si>
  <si>
    <t>Truncated 2D-MIND-Flag expressed from plasmid pEHM4</t>
  </si>
  <si>
    <t>Ndc80c-Flag expressed from plasmids pJT48 and Ndc80/Nuf2</t>
  </si>
  <si>
    <t>Dam1c-Flag expressed from plasmid pJT44</t>
  </si>
  <si>
    <t>Tubulin purifed from bovine brain</t>
  </si>
  <si>
    <t>Biological Replicate</t>
  </si>
  <si>
    <t>#1</t>
  </si>
  <si>
    <t>Reagents for each Biological Replicate</t>
  </si>
  <si>
    <t>Reagent and Date of Preparation</t>
  </si>
  <si>
    <t>#2</t>
  </si>
  <si>
    <t>#3</t>
  </si>
  <si>
    <t>#4</t>
  </si>
  <si>
    <t>Number of Technical Replicates for each condition of each biological replicate for Rupture Force data in Figure 2B</t>
  </si>
  <si>
    <t>NCP</t>
  </si>
  <si>
    <t>total beads</t>
  </si>
  <si>
    <t>3.19.24</t>
  </si>
  <si>
    <t>Mif2</t>
  </si>
  <si>
    <t>3.20.24</t>
  </si>
  <si>
    <t>3.21.24</t>
  </si>
  <si>
    <t>OA</t>
  </si>
  <si>
    <t>3.22.24</t>
  </si>
  <si>
    <t>OA-CCEN</t>
  </si>
  <si>
    <t>OA-W601</t>
  </si>
  <si>
    <t>CCEN alone</t>
  </si>
  <si>
    <t>W601 alone</t>
  </si>
  <si>
    <t>Number of Technical Replicates for each condition of each biological replicate for Bead binding data in Figure 2A</t>
  </si>
  <si>
    <t>3.27.24</t>
  </si>
  <si>
    <t>-</t>
  </si>
  <si>
    <t>3.28.24</t>
  </si>
  <si>
    <t>3.29.24</t>
  </si>
  <si>
    <t>3.30.24</t>
  </si>
  <si>
    <t>Biologcial replicate</t>
  </si>
  <si>
    <t>Date of technical replicate</t>
  </si>
  <si>
    <t>Kinetochore protein</t>
  </si>
  <si>
    <t>bound</t>
  </si>
  <si>
    <t>not bound</t>
  </si>
  <si>
    <t>CCEN</t>
  </si>
  <si>
    <t>W601</t>
  </si>
  <si>
    <t>Mif2-CCEN</t>
  </si>
  <si>
    <t>Mif2-W601</t>
  </si>
  <si>
    <t>Beads Bound</t>
  </si>
  <si>
    <t>Beads not bound</t>
  </si>
  <si>
    <t>Total beads</t>
  </si>
  <si>
    <t>Bead binding data for each Technical Replicate for Figure 2A</t>
  </si>
  <si>
    <t>Rupture Force Data from each Technical Replicate for data in Figure 2B</t>
  </si>
  <si>
    <t>Summary per technical replicate</t>
  </si>
  <si>
    <t>N included*</t>
  </si>
  <si>
    <t>* Includes right censored data but not left censored data as described in Materals and Methods</t>
  </si>
  <si>
    <t xml:space="preserve">slide median </t>
  </si>
  <si>
    <t>slide medianian</t>
  </si>
  <si>
    <t>Date of Technical replicate</t>
  </si>
  <si>
    <t>CCEN-NCP OA</t>
  </si>
  <si>
    <t>W601-NCP OA</t>
  </si>
  <si>
    <t>CCEN-NCP Mif2</t>
  </si>
  <si>
    <t>W601-NCP Mif2</t>
  </si>
  <si>
    <t>CCEN-NCP alone</t>
  </si>
  <si>
    <t>W601-NCP alone</t>
  </si>
  <si>
    <t>N RupF*</t>
  </si>
  <si>
    <t>Med. RupF (pN)*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</si>
</sst>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6" formatCode="mm/dd/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CEE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166" fontId="0" fillId="0" borderId="1" xfId="0" applyNumberFormat="1" applyBorder="1"/>
    <xf numFmtId="166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/>
    <xf numFmtId="1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Fill="1" applyBorder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66" fontId="0" fillId="0" borderId="0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4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094D-C17F-F04B-B87F-8A1E2115FE77}">
  <dimension ref="A1:L23"/>
  <sheetViews>
    <sheetView zoomScale="175" zoomScaleNormal="175" workbookViewId="0">
      <selection activeCell="I18" sqref="I18"/>
    </sheetView>
  </sheetViews>
  <sheetFormatPr baseColWidth="10" defaultRowHeight="15" x14ac:dyDescent="0.2"/>
  <cols>
    <col min="1" max="4" width="10.83203125" style="22"/>
  </cols>
  <sheetData>
    <row r="1" spans="1:12" x14ac:dyDescent="0.2">
      <c r="A1" s="27" t="s">
        <v>411</v>
      </c>
      <c r="B1" s="28"/>
      <c r="C1" s="28"/>
      <c r="D1" s="28"/>
      <c r="E1" s="28"/>
      <c r="F1" s="28"/>
      <c r="G1" s="29"/>
      <c r="I1" s="15" t="s">
        <v>357</v>
      </c>
      <c r="J1" s="15"/>
      <c r="K1" s="15"/>
      <c r="L1" s="15"/>
    </row>
    <row r="2" spans="1:12" s="2" customFormat="1" ht="48" x14ac:dyDescent="0.2">
      <c r="A2" s="4" t="s">
        <v>399</v>
      </c>
      <c r="B2" s="4" t="s">
        <v>400</v>
      </c>
      <c r="C2" s="4" t="s">
        <v>381</v>
      </c>
      <c r="D2" s="4" t="s">
        <v>401</v>
      </c>
      <c r="E2" s="4" t="s">
        <v>402</v>
      </c>
      <c r="F2" s="4" t="s">
        <v>403</v>
      </c>
      <c r="G2" s="4" t="s">
        <v>382</v>
      </c>
      <c r="I2" s="3" t="s">
        <v>3</v>
      </c>
      <c r="J2" s="3" t="s">
        <v>408</v>
      </c>
      <c r="K2" s="3" t="s">
        <v>409</v>
      </c>
      <c r="L2" s="3" t="s">
        <v>410</v>
      </c>
    </row>
    <row r="3" spans="1:12" x14ac:dyDescent="0.2">
      <c r="A3" s="20">
        <v>3</v>
      </c>
      <c r="B3" s="20" t="s">
        <v>383</v>
      </c>
      <c r="C3" s="20" t="s">
        <v>404</v>
      </c>
      <c r="D3" s="20" t="s">
        <v>384</v>
      </c>
      <c r="E3" s="5">
        <v>15</v>
      </c>
      <c r="F3" s="5">
        <v>3</v>
      </c>
      <c r="G3" s="5">
        <f>SUM(E3:F3)</f>
        <v>18</v>
      </c>
      <c r="I3" s="5" t="s">
        <v>389</v>
      </c>
      <c r="J3" s="5">
        <f>SUM(E8,E21)</f>
        <v>23</v>
      </c>
      <c r="K3" s="5">
        <f>SUM(F8,F21)</f>
        <v>1</v>
      </c>
      <c r="L3" s="5">
        <f>SUM(J3:K3)</f>
        <v>24</v>
      </c>
    </row>
    <row r="4" spans="1:12" x14ac:dyDescent="0.2">
      <c r="A4" s="20">
        <v>3</v>
      </c>
      <c r="B4" s="20" t="s">
        <v>383</v>
      </c>
      <c r="C4" s="20" t="s">
        <v>405</v>
      </c>
      <c r="D4" s="20" t="s">
        <v>384</v>
      </c>
      <c r="E4" s="5">
        <v>21</v>
      </c>
      <c r="F4" s="5">
        <v>3</v>
      </c>
      <c r="G4" s="5">
        <f t="shared" ref="G4:G12" si="0">SUM(E4:F4)</f>
        <v>24</v>
      </c>
      <c r="I4" s="5" t="s">
        <v>390</v>
      </c>
      <c r="J4" s="5">
        <f>SUM(E10,E18)</f>
        <v>21</v>
      </c>
      <c r="K4" s="5">
        <f>SUM(F10,F18)</f>
        <v>1</v>
      </c>
      <c r="L4" s="5">
        <f>SUM(J4:K4)</f>
        <v>22</v>
      </c>
    </row>
    <row r="5" spans="1:12" x14ac:dyDescent="0.2">
      <c r="A5" s="20">
        <v>3</v>
      </c>
      <c r="B5" s="20" t="s">
        <v>385</v>
      </c>
      <c r="C5" s="20" t="s">
        <v>404</v>
      </c>
      <c r="D5" s="20" t="s">
        <v>384</v>
      </c>
      <c r="E5" s="5">
        <v>7</v>
      </c>
      <c r="F5" s="5">
        <v>6</v>
      </c>
      <c r="G5" s="5">
        <f t="shared" si="0"/>
        <v>13</v>
      </c>
      <c r="I5" s="5" t="s">
        <v>406</v>
      </c>
      <c r="J5" s="5">
        <f>SUM(E3,E5,E7,E9,E11,E14,E16,E19)</f>
        <v>99</v>
      </c>
      <c r="K5" s="5">
        <f>SUM(F3,F5,F7,F9,F11,F14,F16,F19,)</f>
        <v>27</v>
      </c>
      <c r="L5" s="5">
        <f>SUM(J5:K5)</f>
        <v>126</v>
      </c>
    </row>
    <row r="6" spans="1:12" x14ac:dyDescent="0.2">
      <c r="A6" s="20">
        <v>3</v>
      </c>
      <c r="B6" s="20" t="s">
        <v>385</v>
      </c>
      <c r="C6" s="20" t="s">
        <v>405</v>
      </c>
      <c r="D6" s="20" t="s">
        <v>384</v>
      </c>
      <c r="E6" s="5">
        <v>15</v>
      </c>
      <c r="F6" s="5">
        <v>1</v>
      </c>
      <c r="G6" s="5">
        <f t="shared" si="0"/>
        <v>16</v>
      </c>
      <c r="I6" s="5" t="s">
        <v>407</v>
      </c>
      <c r="J6" s="5">
        <f>SUM(E4,E6,E12,E15,E20,E23)</f>
        <v>89</v>
      </c>
      <c r="K6" s="5">
        <f>SUM(F4,F6,F12,F15,F20,F23)</f>
        <v>17</v>
      </c>
      <c r="L6" s="5">
        <f>SUM(J6:K6)</f>
        <v>106</v>
      </c>
    </row>
    <row r="7" spans="1:12" x14ac:dyDescent="0.2">
      <c r="A7" s="20">
        <v>3</v>
      </c>
      <c r="B7" s="20" t="s">
        <v>385</v>
      </c>
      <c r="C7" s="20" t="s">
        <v>404</v>
      </c>
      <c r="D7" s="20" t="s">
        <v>384</v>
      </c>
      <c r="E7" s="5">
        <v>12</v>
      </c>
      <c r="F7" s="5">
        <v>1</v>
      </c>
      <c r="G7" s="5">
        <f t="shared" si="0"/>
        <v>13</v>
      </c>
      <c r="I7" s="5" t="s">
        <v>391</v>
      </c>
      <c r="J7" s="5">
        <f>E22</f>
        <v>0</v>
      </c>
      <c r="K7" s="5">
        <f>F22</f>
        <v>23</v>
      </c>
      <c r="L7" s="5">
        <f t="shared" ref="L7:L8" si="1">SUM(J7:K7)</f>
        <v>23</v>
      </c>
    </row>
    <row r="8" spans="1:12" x14ac:dyDescent="0.2">
      <c r="A8" s="20">
        <v>3</v>
      </c>
      <c r="B8" s="20" t="s">
        <v>386</v>
      </c>
      <c r="C8" s="20" t="s">
        <v>404</v>
      </c>
      <c r="D8" s="20" t="s">
        <v>387</v>
      </c>
      <c r="E8" s="5">
        <v>10</v>
      </c>
      <c r="F8" s="5">
        <v>1</v>
      </c>
      <c r="G8" s="5">
        <f>SUM(E8:F8)</f>
        <v>11</v>
      </c>
      <c r="I8" s="5" t="s">
        <v>392</v>
      </c>
      <c r="J8" s="5">
        <f>E17</f>
        <v>0</v>
      </c>
      <c r="K8" s="5">
        <f>F17</f>
        <v>23</v>
      </c>
      <c r="L8" s="5">
        <f t="shared" si="1"/>
        <v>23</v>
      </c>
    </row>
    <row r="9" spans="1:12" x14ac:dyDescent="0.2">
      <c r="A9" s="20">
        <v>3</v>
      </c>
      <c r="B9" s="20" t="s">
        <v>386</v>
      </c>
      <c r="C9" s="20" t="s">
        <v>404</v>
      </c>
      <c r="D9" s="20" t="s">
        <v>384</v>
      </c>
      <c r="E9" s="5">
        <v>11</v>
      </c>
      <c r="F9" s="5">
        <v>2</v>
      </c>
      <c r="G9" s="5">
        <f t="shared" si="0"/>
        <v>13</v>
      </c>
    </row>
    <row r="10" spans="1:12" x14ac:dyDescent="0.2">
      <c r="A10" s="20">
        <v>3</v>
      </c>
      <c r="B10" s="20" t="s">
        <v>386</v>
      </c>
      <c r="C10" s="20" t="s">
        <v>405</v>
      </c>
      <c r="D10" s="20" t="s">
        <v>387</v>
      </c>
      <c r="E10" s="5">
        <v>11</v>
      </c>
      <c r="F10" s="5">
        <v>1</v>
      </c>
      <c r="G10" s="5">
        <f t="shared" si="0"/>
        <v>12</v>
      </c>
    </row>
    <row r="11" spans="1:12" x14ac:dyDescent="0.2">
      <c r="A11" s="20">
        <v>3</v>
      </c>
      <c r="B11" s="20" t="s">
        <v>388</v>
      </c>
      <c r="C11" s="20" t="s">
        <v>404</v>
      </c>
      <c r="D11" s="20" t="s">
        <v>384</v>
      </c>
      <c r="E11" s="5">
        <v>16</v>
      </c>
      <c r="F11" s="5">
        <v>3</v>
      </c>
      <c r="G11" s="5">
        <f t="shared" si="0"/>
        <v>19</v>
      </c>
    </row>
    <row r="12" spans="1:12" x14ac:dyDescent="0.2">
      <c r="A12" s="20">
        <v>3</v>
      </c>
      <c r="B12" s="20" t="s">
        <v>388</v>
      </c>
      <c r="C12" s="20" t="s">
        <v>405</v>
      </c>
      <c r="D12" s="20" t="s">
        <v>384</v>
      </c>
      <c r="E12" s="5">
        <v>12</v>
      </c>
      <c r="F12" s="5">
        <v>5</v>
      </c>
      <c r="G12" s="5">
        <f t="shared" si="0"/>
        <v>17</v>
      </c>
    </row>
    <row r="14" spans="1:12" x14ac:dyDescent="0.2">
      <c r="A14" s="20">
        <v>4</v>
      </c>
      <c r="B14" s="20" t="s">
        <v>274</v>
      </c>
      <c r="C14" s="20" t="s">
        <v>404</v>
      </c>
      <c r="D14" s="20" t="s">
        <v>384</v>
      </c>
      <c r="E14" s="5">
        <v>12</v>
      </c>
      <c r="F14" s="5">
        <v>4</v>
      </c>
      <c r="G14" s="5">
        <f t="shared" ref="G14:G23" si="2">SUM(E14:F14)</f>
        <v>16</v>
      </c>
    </row>
    <row r="15" spans="1:12" x14ac:dyDescent="0.2">
      <c r="A15" s="20">
        <v>4</v>
      </c>
      <c r="B15" s="20" t="s">
        <v>394</v>
      </c>
      <c r="C15" s="20" t="s">
        <v>405</v>
      </c>
      <c r="D15" s="20" t="s">
        <v>384</v>
      </c>
      <c r="E15" s="5">
        <v>13</v>
      </c>
      <c r="F15" s="5">
        <v>3</v>
      </c>
      <c r="G15" s="5">
        <f t="shared" si="2"/>
        <v>16</v>
      </c>
    </row>
    <row r="16" spans="1:12" x14ac:dyDescent="0.2">
      <c r="A16" s="20">
        <v>4</v>
      </c>
      <c r="B16" s="20" t="s">
        <v>394</v>
      </c>
      <c r="C16" s="20" t="s">
        <v>404</v>
      </c>
      <c r="D16" s="20" t="s">
        <v>384</v>
      </c>
      <c r="E16" s="5">
        <v>11</v>
      </c>
      <c r="F16" s="5">
        <v>5</v>
      </c>
      <c r="G16" s="5">
        <f t="shared" si="2"/>
        <v>16</v>
      </c>
    </row>
    <row r="17" spans="1:7" x14ac:dyDescent="0.2">
      <c r="A17" s="20">
        <v>4</v>
      </c>
      <c r="B17" s="20" t="s">
        <v>394</v>
      </c>
      <c r="C17" s="20" t="s">
        <v>405</v>
      </c>
      <c r="D17" s="20" t="s">
        <v>395</v>
      </c>
      <c r="E17" s="5">
        <v>0</v>
      </c>
      <c r="F17" s="5">
        <v>23</v>
      </c>
      <c r="G17" s="5">
        <f t="shared" si="2"/>
        <v>23</v>
      </c>
    </row>
    <row r="18" spans="1:7" x14ac:dyDescent="0.2">
      <c r="A18" s="20">
        <v>4</v>
      </c>
      <c r="B18" s="20" t="s">
        <v>396</v>
      </c>
      <c r="C18" s="20" t="s">
        <v>405</v>
      </c>
      <c r="D18" s="20" t="s">
        <v>387</v>
      </c>
      <c r="E18" s="5">
        <v>10</v>
      </c>
      <c r="F18" s="5">
        <v>0</v>
      </c>
      <c r="G18" s="5">
        <f t="shared" si="2"/>
        <v>10</v>
      </c>
    </row>
    <row r="19" spans="1:7" x14ac:dyDescent="0.2">
      <c r="A19" s="20">
        <v>4</v>
      </c>
      <c r="B19" s="20" t="s">
        <v>396</v>
      </c>
      <c r="C19" s="20" t="s">
        <v>404</v>
      </c>
      <c r="D19" s="20" t="s">
        <v>384</v>
      </c>
      <c r="E19" s="5">
        <v>15</v>
      </c>
      <c r="F19" s="5">
        <v>3</v>
      </c>
      <c r="G19" s="5">
        <f t="shared" si="2"/>
        <v>18</v>
      </c>
    </row>
    <row r="20" spans="1:7" x14ac:dyDescent="0.2">
      <c r="A20" s="20">
        <v>4</v>
      </c>
      <c r="B20" s="20" t="s">
        <v>397</v>
      </c>
      <c r="C20" s="20" t="s">
        <v>405</v>
      </c>
      <c r="D20" s="20" t="s">
        <v>384</v>
      </c>
      <c r="E20" s="5">
        <v>14</v>
      </c>
      <c r="F20" s="5">
        <v>1</v>
      </c>
      <c r="G20" s="5">
        <f t="shared" si="2"/>
        <v>15</v>
      </c>
    </row>
    <row r="21" spans="1:7" x14ac:dyDescent="0.2">
      <c r="A21" s="20">
        <v>4</v>
      </c>
      <c r="B21" s="20" t="s">
        <v>397</v>
      </c>
      <c r="C21" s="20" t="s">
        <v>404</v>
      </c>
      <c r="D21" s="20" t="s">
        <v>387</v>
      </c>
      <c r="E21" s="5">
        <v>13</v>
      </c>
      <c r="F21" s="5">
        <v>0</v>
      </c>
      <c r="G21" s="5">
        <f t="shared" si="2"/>
        <v>13</v>
      </c>
    </row>
    <row r="22" spans="1:7" x14ac:dyDescent="0.2">
      <c r="A22" s="20">
        <v>4</v>
      </c>
      <c r="B22" s="20" t="s">
        <v>397</v>
      </c>
      <c r="C22" s="20" t="s">
        <v>404</v>
      </c>
      <c r="D22" s="20" t="s">
        <v>395</v>
      </c>
      <c r="E22" s="5">
        <v>0</v>
      </c>
      <c r="F22" s="5">
        <v>23</v>
      </c>
      <c r="G22" s="5">
        <f t="shared" si="2"/>
        <v>23</v>
      </c>
    </row>
    <row r="23" spans="1:7" x14ac:dyDescent="0.2">
      <c r="A23" s="20">
        <v>4</v>
      </c>
      <c r="B23" s="20" t="s">
        <v>398</v>
      </c>
      <c r="C23" s="20" t="s">
        <v>405</v>
      </c>
      <c r="D23" s="20" t="s">
        <v>384</v>
      </c>
      <c r="E23" s="5">
        <v>14</v>
      </c>
      <c r="F23" s="5">
        <v>4</v>
      </c>
      <c r="G23" s="5">
        <f t="shared" si="2"/>
        <v>18</v>
      </c>
    </row>
  </sheetData>
  <mergeCells count="2">
    <mergeCell ref="A1:G1"/>
    <mergeCell ref="I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4E1A-5E24-4290-B51F-9776E0AB96F9}">
  <dimension ref="A1:O378"/>
  <sheetViews>
    <sheetView tabSelected="1" zoomScale="147" zoomScaleNormal="147" workbookViewId="0">
      <pane ySplit="2" topLeftCell="A70" activePane="bottomLeft" state="frozen"/>
      <selection pane="bottomLeft" activeCell="L3" sqref="L3"/>
    </sheetView>
  </sheetViews>
  <sheetFormatPr baseColWidth="10" defaultColWidth="8.6640625" defaultRowHeight="15" x14ac:dyDescent="0.2"/>
  <cols>
    <col min="1" max="1" width="14.33203125" style="22" customWidth="1"/>
    <col min="2" max="2" width="15.83203125" style="22" bestFit="1" customWidth="1"/>
    <col min="3" max="3" width="14.5" bestFit="1" customWidth="1"/>
    <col min="4" max="4" width="17" bestFit="1" customWidth="1"/>
    <col min="5" max="5" width="9.83203125" bestFit="1" customWidth="1"/>
    <col min="6" max="6" width="37.5" style="22" bestFit="1" customWidth="1"/>
    <col min="7" max="7" width="14.83203125" bestFit="1" customWidth="1"/>
    <col min="8" max="8" width="9.83203125" customWidth="1"/>
    <col min="11" max="11" width="9.6640625" bestFit="1" customWidth="1"/>
    <col min="12" max="12" width="13.33203125" bestFit="1" customWidth="1"/>
    <col min="14" max="14" width="13.1640625" bestFit="1" customWidth="1"/>
    <col min="15" max="15" width="14.1640625" bestFit="1" customWidth="1"/>
  </cols>
  <sheetData>
    <row r="1" spans="1:15" x14ac:dyDescent="0.2">
      <c r="A1" s="15" t="s">
        <v>412</v>
      </c>
      <c r="B1" s="15"/>
      <c r="C1" s="15"/>
      <c r="D1" s="15"/>
      <c r="E1" s="15"/>
      <c r="F1" s="15"/>
      <c r="G1" s="15"/>
      <c r="H1" s="15"/>
      <c r="K1" s="30" t="s">
        <v>357</v>
      </c>
      <c r="L1" s="26"/>
      <c r="M1" s="26"/>
      <c r="N1" s="26"/>
      <c r="O1" s="26"/>
    </row>
    <row r="2" spans="1:15" s="2" customFormat="1" ht="32" x14ac:dyDescent="0.2">
      <c r="A2" s="4" t="s">
        <v>362</v>
      </c>
      <c r="B2" s="4" t="s">
        <v>418</v>
      </c>
      <c r="C2" s="3" t="s">
        <v>0</v>
      </c>
      <c r="D2" s="3" t="s">
        <v>1</v>
      </c>
      <c r="E2" s="3" t="s">
        <v>2</v>
      </c>
      <c r="F2" s="4" t="s">
        <v>3</v>
      </c>
      <c r="G2" s="14" t="s">
        <v>413</v>
      </c>
      <c r="H2" s="14"/>
      <c r="L2" s="2" t="s">
        <v>426</v>
      </c>
      <c r="M2" s="2" t="s">
        <v>425</v>
      </c>
      <c r="N2" s="2" t="s">
        <v>37</v>
      </c>
      <c r="O2" s="2" t="s">
        <v>36</v>
      </c>
    </row>
    <row r="3" spans="1:15" x14ac:dyDescent="0.2">
      <c r="A3" s="32">
        <v>1</v>
      </c>
      <c r="B3" s="41">
        <v>45105</v>
      </c>
      <c r="C3" s="31" t="s">
        <v>4</v>
      </c>
      <c r="D3" s="31">
        <v>5.1429</v>
      </c>
      <c r="E3" s="31" t="s">
        <v>5</v>
      </c>
      <c r="F3" s="32" t="s">
        <v>35</v>
      </c>
      <c r="G3" s="31" t="s">
        <v>414</v>
      </c>
      <c r="H3" s="31">
        <f>COUNT(D3:D17)</f>
        <v>15</v>
      </c>
      <c r="K3" t="s">
        <v>356</v>
      </c>
      <c r="L3" s="1">
        <f>MEDIAN(D3:D17,D19:D33,D64:D77,D79:D97,D99:D112,D182:D200,D291:D311)</f>
        <v>5.9955999999999996</v>
      </c>
      <c r="M3">
        <f>COUNT(D3:D33,D64:D112,D182:D200,D291:D311)</f>
        <v>117</v>
      </c>
      <c r="N3">
        <f>8+5+10+0+6+3+2</f>
        <v>34</v>
      </c>
      <c r="O3">
        <f>2+0+1+9+3+0+1</f>
        <v>16</v>
      </c>
    </row>
    <row r="4" spans="1:15" x14ac:dyDescent="0.2">
      <c r="A4" s="32">
        <v>1</v>
      </c>
      <c r="B4" s="41">
        <v>45105</v>
      </c>
      <c r="C4" s="31" t="s">
        <v>6</v>
      </c>
      <c r="D4" s="31">
        <v>3.2644000000000002</v>
      </c>
      <c r="E4" s="31"/>
      <c r="F4" s="32" t="s">
        <v>35</v>
      </c>
      <c r="G4" s="31" t="s">
        <v>121</v>
      </c>
      <c r="H4" s="31">
        <f>MEDIAN(D3:D17)</f>
        <v>5.1429</v>
      </c>
      <c r="K4" t="s">
        <v>358</v>
      </c>
      <c r="L4" s="1">
        <f>MEDIAN(D35:D39,D114:D148,D202:D235,D313:D343)</f>
        <v>2.8483000000000001</v>
      </c>
      <c r="M4">
        <f>COUNT(D35:D39,D114:D148,D202:D235,D313:D343)</f>
        <v>95</v>
      </c>
      <c r="N4">
        <f>0+13+18+5+15+5+10+16+22+11+11+16</f>
        <v>142</v>
      </c>
      <c r="O4">
        <f>0+0+1+3+0+0+0+0+0+0+0+0</f>
        <v>4</v>
      </c>
    </row>
    <row r="5" spans="1:15" x14ac:dyDescent="0.2">
      <c r="A5" s="32">
        <v>1</v>
      </c>
      <c r="B5" s="41">
        <v>45105</v>
      </c>
      <c r="C5" s="31" t="s">
        <v>7</v>
      </c>
      <c r="D5" s="31">
        <v>3.2101000000000002</v>
      </c>
      <c r="E5" s="31"/>
      <c r="F5" s="32" t="s">
        <v>35</v>
      </c>
      <c r="G5" s="31" t="s">
        <v>37</v>
      </c>
      <c r="H5" s="31">
        <v>8</v>
      </c>
      <c r="K5" t="s">
        <v>359</v>
      </c>
      <c r="L5" s="1">
        <f>MEDIAN(D41:D56,D150:D163,D237:D264,D345:D359)</f>
        <v>4.1661999999999999</v>
      </c>
      <c r="M5">
        <f>COUNT(D41:D56,D150:D163,D237:D264,D345:D359)</f>
        <v>72</v>
      </c>
      <c r="N5">
        <f>3+2+6+0+1</f>
        <v>12</v>
      </c>
      <c r="O5">
        <f>0+1+0+0+0</f>
        <v>1</v>
      </c>
    </row>
    <row r="6" spans="1:15" x14ac:dyDescent="0.2">
      <c r="A6" s="32">
        <v>1</v>
      </c>
      <c r="B6" s="41">
        <v>45105</v>
      </c>
      <c r="C6" s="31" t="s">
        <v>8</v>
      </c>
      <c r="D6" s="31">
        <v>2.5501999999999998</v>
      </c>
      <c r="E6" s="31"/>
      <c r="F6" s="32" t="s">
        <v>35</v>
      </c>
      <c r="G6" s="31" t="s">
        <v>36</v>
      </c>
      <c r="H6" s="31">
        <v>2</v>
      </c>
      <c r="K6" t="s">
        <v>360</v>
      </c>
      <c r="L6" s="1">
        <f>MEDIAN(D58:D62,D165:D180,D266:D289,D361:D378)</f>
        <v>2.5266000000000002</v>
      </c>
      <c r="M6">
        <f>COUNT(D58:D62,D165:D180,D266:D289,D361:D378)</f>
        <v>59</v>
      </c>
      <c r="N6">
        <f>8+10+20+14+9+16+15+16</f>
        <v>108</v>
      </c>
      <c r="O6">
        <f>0+0+0+0+0+0+0+0</f>
        <v>0</v>
      </c>
    </row>
    <row r="7" spans="1:15" x14ac:dyDescent="0.2">
      <c r="A7" s="32">
        <v>1</v>
      </c>
      <c r="B7" s="41">
        <v>45105</v>
      </c>
      <c r="C7" s="31" t="s">
        <v>9</v>
      </c>
      <c r="D7" s="31">
        <v>1.8236000000000001</v>
      </c>
      <c r="E7" s="31"/>
      <c r="F7" s="32" t="s">
        <v>35</v>
      </c>
      <c r="G7" s="31"/>
      <c r="H7" s="31"/>
    </row>
    <row r="8" spans="1:15" x14ac:dyDescent="0.2">
      <c r="A8" s="32">
        <v>1</v>
      </c>
      <c r="B8" s="41">
        <v>45105</v>
      </c>
      <c r="C8" s="31" t="s">
        <v>10</v>
      </c>
      <c r="D8" s="31">
        <v>7.1660000000000004</v>
      </c>
      <c r="E8" s="31"/>
      <c r="F8" s="32" t="s">
        <v>35</v>
      </c>
      <c r="G8" s="31"/>
      <c r="H8" s="31"/>
      <c r="K8" t="s">
        <v>415</v>
      </c>
    </row>
    <row r="9" spans="1:15" x14ac:dyDescent="0.2">
      <c r="A9" s="32">
        <v>1</v>
      </c>
      <c r="B9" s="41">
        <v>45105</v>
      </c>
      <c r="C9" s="31" t="s">
        <v>11</v>
      </c>
      <c r="D9" s="31">
        <v>4.9960000000000004</v>
      </c>
      <c r="E9" s="31"/>
      <c r="F9" s="32" t="s">
        <v>35</v>
      </c>
      <c r="G9" s="31"/>
      <c r="H9" s="31"/>
    </row>
    <row r="10" spans="1:15" x14ac:dyDescent="0.2">
      <c r="A10" s="32">
        <v>1</v>
      </c>
      <c r="B10" s="41">
        <v>45105</v>
      </c>
      <c r="C10" s="31" t="s">
        <v>12</v>
      </c>
      <c r="D10" s="31">
        <v>7.141</v>
      </c>
      <c r="E10" s="31"/>
      <c r="F10" s="32" t="s">
        <v>35</v>
      </c>
      <c r="G10" s="31"/>
      <c r="H10" s="31"/>
    </row>
    <row r="11" spans="1:15" x14ac:dyDescent="0.2">
      <c r="A11" s="32">
        <v>1</v>
      </c>
      <c r="B11" s="41">
        <v>45105</v>
      </c>
      <c r="C11" s="31" t="s">
        <v>13</v>
      </c>
      <c r="D11" s="31">
        <v>6.1208</v>
      </c>
      <c r="E11" s="31"/>
      <c r="F11" s="32" t="s">
        <v>35</v>
      </c>
      <c r="G11" s="31"/>
      <c r="H11" s="31"/>
    </row>
    <row r="12" spans="1:15" x14ac:dyDescent="0.2">
      <c r="A12" s="32">
        <v>1</v>
      </c>
      <c r="B12" s="41">
        <v>45105</v>
      </c>
      <c r="C12" s="31" t="s">
        <v>14</v>
      </c>
      <c r="D12" s="31">
        <v>4.2195999999999998</v>
      </c>
      <c r="E12" s="31" t="s">
        <v>5</v>
      </c>
      <c r="F12" s="32" t="s">
        <v>35</v>
      </c>
      <c r="G12" s="31"/>
      <c r="H12" s="31"/>
    </row>
    <row r="13" spans="1:15" x14ac:dyDescent="0.2">
      <c r="A13" s="32">
        <v>1</v>
      </c>
      <c r="B13" s="41">
        <v>45105</v>
      </c>
      <c r="C13" s="31" t="s">
        <v>15</v>
      </c>
      <c r="D13" s="31">
        <v>4.8874000000000004</v>
      </c>
      <c r="E13" s="31"/>
      <c r="F13" s="32" t="s">
        <v>35</v>
      </c>
      <c r="G13" s="31"/>
      <c r="H13" s="31"/>
    </row>
    <row r="14" spans="1:15" x14ac:dyDescent="0.2">
      <c r="A14" s="32">
        <v>1</v>
      </c>
      <c r="B14" s="41">
        <v>45105</v>
      </c>
      <c r="C14" s="31" t="s">
        <v>16</v>
      </c>
      <c r="D14" s="31">
        <v>5.9532999999999996</v>
      </c>
      <c r="E14" s="31"/>
      <c r="F14" s="32" t="s">
        <v>35</v>
      </c>
      <c r="G14" s="31"/>
      <c r="H14" s="31"/>
    </row>
    <row r="15" spans="1:15" x14ac:dyDescent="0.2">
      <c r="A15" s="32">
        <v>1</v>
      </c>
      <c r="B15" s="41">
        <v>45105</v>
      </c>
      <c r="C15" s="31" t="s">
        <v>17</v>
      </c>
      <c r="D15" s="31">
        <v>6.4439000000000002</v>
      </c>
      <c r="E15" s="31"/>
      <c r="F15" s="32" t="s">
        <v>35</v>
      </c>
      <c r="G15" s="31"/>
      <c r="H15" s="31"/>
    </row>
    <row r="16" spans="1:15" x14ac:dyDescent="0.2">
      <c r="A16" s="32">
        <v>1</v>
      </c>
      <c r="B16" s="41">
        <v>45105</v>
      </c>
      <c r="C16" s="31" t="s">
        <v>18</v>
      </c>
      <c r="D16" s="31">
        <v>5.7359</v>
      </c>
      <c r="E16" s="31"/>
      <c r="F16" s="32" t="s">
        <v>35</v>
      </c>
      <c r="G16" s="31"/>
      <c r="H16" s="31"/>
    </row>
    <row r="17" spans="1:11" x14ac:dyDescent="0.2">
      <c r="A17" s="32">
        <v>1</v>
      </c>
      <c r="B17" s="41">
        <v>45105</v>
      </c>
      <c r="C17" s="31" t="s">
        <v>19</v>
      </c>
      <c r="D17" s="31">
        <v>7.5567000000000002</v>
      </c>
      <c r="E17" s="31"/>
      <c r="F17" s="32" t="s">
        <v>35</v>
      </c>
      <c r="G17" s="31"/>
      <c r="H17" s="31"/>
      <c r="K17" s="21"/>
    </row>
    <row r="18" spans="1:11" x14ac:dyDescent="0.2">
      <c r="A18" s="32"/>
      <c r="B18" s="41"/>
      <c r="C18" s="31"/>
      <c r="D18" s="31"/>
      <c r="E18" s="31"/>
      <c r="F18" s="32"/>
      <c r="G18" s="31"/>
      <c r="H18" s="31"/>
      <c r="K18" s="21"/>
    </row>
    <row r="19" spans="1:11" x14ac:dyDescent="0.2">
      <c r="A19" s="32">
        <v>1</v>
      </c>
      <c r="B19" s="41">
        <v>45108</v>
      </c>
      <c r="C19" s="31" t="s">
        <v>20</v>
      </c>
      <c r="D19" s="31">
        <v>5.9207999999999998</v>
      </c>
      <c r="E19" s="31"/>
      <c r="F19" s="32" t="s">
        <v>35</v>
      </c>
      <c r="G19" s="31" t="s">
        <v>414</v>
      </c>
      <c r="H19" s="31">
        <f>COUNT(D19:D33)</f>
        <v>15</v>
      </c>
      <c r="K19" s="21"/>
    </row>
    <row r="20" spans="1:11" x14ac:dyDescent="0.2">
      <c r="A20" s="32">
        <v>1</v>
      </c>
      <c r="B20" s="41">
        <v>45108</v>
      </c>
      <c r="C20" s="31" t="s">
        <v>21</v>
      </c>
      <c r="D20" s="31">
        <v>2.3797000000000001</v>
      </c>
      <c r="E20" s="31"/>
      <c r="F20" s="32" t="s">
        <v>35</v>
      </c>
      <c r="G20" s="31" t="s">
        <v>416</v>
      </c>
      <c r="H20" s="31">
        <f>MEDIAN(D19:D33)</f>
        <v>5.9207999999999998</v>
      </c>
      <c r="K20" s="21"/>
    </row>
    <row r="21" spans="1:11" x14ac:dyDescent="0.2">
      <c r="A21" s="32">
        <v>1</v>
      </c>
      <c r="B21" s="41">
        <v>45108</v>
      </c>
      <c r="C21" s="31" t="s">
        <v>22</v>
      </c>
      <c r="D21" s="31">
        <v>5.9439000000000002</v>
      </c>
      <c r="E21" s="31"/>
      <c r="F21" s="32" t="s">
        <v>35</v>
      </c>
      <c r="G21" s="31" t="s">
        <v>37</v>
      </c>
      <c r="H21" s="31">
        <v>5</v>
      </c>
    </row>
    <row r="22" spans="1:11" x14ac:dyDescent="0.2">
      <c r="A22" s="32">
        <v>1</v>
      </c>
      <c r="B22" s="41">
        <v>45108</v>
      </c>
      <c r="C22" s="31" t="s">
        <v>23</v>
      </c>
      <c r="D22" s="31">
        <v>7.5945999999999998</v>
      </c>
      <c r="E22" s="31"/>
      <c r="F22" s="32" t="s">
        <v>35</v>
      </c>
      <c r="G22" s="31" t="s">
        <v>36</v>
      </c>
      <c r="H22" s="31">
        <v>0</v>
      </c>
    </row>
    <row r="23" spans="1:11" x14ac:dyDescent="0.2">
      <c r="A23" s="32">
        <v>1</v>
      </c>
      <c r="B23" s="41">
        <v>45108</v>
      </c>
      <c r="C23" s="31" t="s">
        <v>24</v>
      </c>
      <c r="D23" s="31">
        <v>1.8763000000000001</v>
      </c>
      <c r="E23" s="31"/>
      <c r="F23" s="32" t="s">
        <v>35</v>
      </c>
      <c r="G23" s="31"/>
      <c r="H23" s="31"/>
    </row>
    <row r="24" spans="1:11" x14ac:dyDescent="0.2">
      <c r="A24" s="32">
        <v>1</v>
      </c>
      <c r="B24" s="41">
        <v>45108</v>
      </c>
      <c r="C24" s="31" t="s">
        <v>25</v>
      </c>
      <c r="D24" s="31">
        <v>7.3909000000000002</v>
      </c>
      <c r="E24" s="31"/>
      <c r="F24" s="32" t="s">
        <v>35</v>
      </c>
      <c r="G24" s="31"/>
      <c r="H24" s="31"/>
    </row>
    <row r="25" spans="1:11" x14ac:dyDescent="0.2">
      <c r="A25" s="32">
        <v>1</v>
      </c>
      <c r="B25" s="41">
        <v>45108</v>
      </c>
      <c r="C25" s="31" t="s">
        <v>26</v>
      </c>
      <c r="D25" s="31">
        <v>9.0396999999999998</v>
      </c>
      <c r="E25" s="31"/>
      <c r="F25" s="32" t="s">
        <v>35</v>
      </c>
      <c r="G25" s="31"/>
      <c r="H25" s="31"/>
    </row>
    <row r="26" spans="1:11" x14ac:dyDescent="0.2">
      <c r="A26" s="32">
        <v>1</v>
      </c>
      <c r="B26" s="41">
        <v>45108</v>
      </c>
      <c r="C26" s="31" t="s">
        <v>27</v>
      </c>
      <c r="D26" s="31">
        <v>2.5918999999999999</v>
      </c>
      <c r="E26" s="31"/>
      <c r="F26" s="32" t="s">
        <v>35</v>
      </c>
      <c r="G26" s="31"/>
      <c r="H26" s="31"/>
    </row>
    <row r="27" spans="1:11" x14ac:dyDescent="0.2">
      <c r="A27" s="32">
        <v>1</v>
      </c>
      <c r="B27" s="41">
        <v>45108</v>
      </c>
      <c r="C27" s="31" t="s">
        <v>28</v>
      </c>
      <c r="D27" s="31">
        <v>7.9406999999999996</v>
      </c>
      <c r="E27" s="31"/>
      <c r="F27" s="32" t="s">
        <v>35</v>
      </c>
      <c r="G27" s="31"/>
      <c r="H27" s="31"/>
    </row>
    <row r="28" spans="1:11" x14ac:dyDescent="0.2">
      <c r="A28" s="32">
        <v>1</v>
      </c>
      <c r="B28" s="41">
        <v>45108</v>
      </c>
      <c r="C28" s="31" t="s">
        <v>29</v>
      </c>
      <c r="D28" s="31">
        <v>2.1857000000000002</v>
      </c>
      <c r="E28" s="31"/>
      <c r="F28" s="32" t="s">
        <v>35</v>
      </c>
      <c r="G28" s="31"/>
      <c r="H28" s="31"/>
    </row>
    <row r="29" spans="1:11" x14ac:dyDescent="0.2">
      <c r="A29" s="32">
        <v>1</v>
      </c>
      <c r="B29" s="41">
        <v>45108</v>
      </c>
      <c r="C29" s="31" t="s">
        <v>30</v>
      </c>
      <c r="D29" s="31">
        <v>8.4565999999999999</v>
      </c>
      <c r="E29" s="31"/>
      <c r="F29" s="32" t="s">
        <v>35</v>
      </c>
      <c r="G29" s="31"/>
      <c r="H29" s="31"/>
    </row>
    <row r="30" spans="1:11" x14ac:dyDescent="0.2">
      <c r="A30" s="32">
        <v>1</v>
      </c>
      <c r="B30" s="41">
        <v>45108</v>
      </c>
      <c r="C30" s="31" t="s">
        <v>31</v>
      </c>
      <c r="D30" s="31">
        <v>3.5926999999999998</v>
      </c>
      <c r="E30" s="31"/>
      <c r="F30" s="32" t="s">
        <v>35</v>
      </c>
      <c r="G30" s="31"/>
      <c r="H30" s="31"/>
    </row>
    <row r="31" spans="1:11" x14ac:dyDescent="0.2">
      <c r="A31" s="32">
        <v>1</v>
      </c>
      <c r="B31" s="41">
        <v>45108</v>
      </c>
      <c r="C31" s="31" t="s">
        <v>32</v>
      </c>
      <c r="D31" s="31">
        <v>2.1735000000000002</v>
      </c>
      <c r="E31" s="31"/>
      <c r="F31" s="32" t="s">
        <v>35</v>
      </c>
      <c r="G31" s="31"/>
      <c r="H31" s="31"/>
    </row>
    <row r="32" spans="1:11" x14ac:dyDescent="0.2">
      <c r="A32" s="32">
        <v>1</v>
      </c>
      <c r="B32" s="41">
        <v>45108</v>
      </c>
      <c r="C32" s="31" t="s">
        <v>33</v>
      </c>
      <c r="D32" s="31">
        <v>1.9551000000000001</v>
      </c>
      <c r="E32" s="31"/>
      <c r="F32" s="32" t="s">
        <v>35</v>
      </c>
      <c r="G32" s="31"/>
      <c r="H32" s="31"/>
    </row>
    <row r="33" spans="1:8" x14ac:dyDescent="0.2">
      <c r="A33" s="32">
        <v>1</v>
      </c>
      <c r="B33" s="41">
        <v>45108</v>
      </c>
      <c r="C33" s="31" t="s">
        <v>34</v>
      </c>
      <c r="D33" s="31">
        <v>7.2034000000000002</v>
      </c>
      <c r="E33" s="31"/>
      <c r="F33" s="32" t="s">
        <v>35</v>
      </c>
      <c r="G33" s="31"/>
      <c r="H33" s="31"/>
    </row>
    <row r="34" spans="1:8" x14ac:dyDescent="0.2">
      <c r="A34" s="32"/>
      <c r="B34" s="41"/>
      <c r="C34" s="31"/>
      <c r="D34" s="31"/>
      <c r="E34" s="31"/>
      <c r="F34" s="32"/>
      <c r="G34" s="31"/>
      <c r="H34" s="31"/>
    </row>
    <row r="35" spans="1:8" x14ac:dyDescent="0.2">
      <c r="A35" s="32">
        <v>1</v>
      </c>
      <c r="B35" s="41">
        <v>45106</v>
      </c>
      <c r="C35" s="31" t="s">
        <v>38</v>
      </c>
      <c r="D35" s="31">
        <v>10.692</v>
      </c>
      <c r="E35" s="31"/>
      <c r="F35" s="32" t="s">
        <v>43</v>
      </c>
      <c r="G35" s="31" t="s">
        <v>414</v>
      </c>
      <c r="H35" s="31">
        <f>COUNT(D35:D39)</f>
        <v>5</v>
      </c>
    </row>
    <row r="36" spans="1:8" x14ac:dyDescent="0.2">
      <c r="A36" s="32">
        <v>1</v>
      </c>
      <c r="B36" s="41">
        <v>45106</v>
      </c>
      <c r="C36" s="31" t="s">
        <v>39</v>
      </c>
      <c r="D36" s="31">
        <v>6.8167999999999997</v>
      </c>
      <c r="E36" s="31"/>
      <c r="F36" s="32" t="s">
        <v>43</v>
      </c>
      <c r="G36" s="31" t="s">
        <v>121</v>
      </c>
      <c r="H36" s="31">
        <f>MEDIAN(D35:D39)</f>
        <v>6.1387</v>
      </c>
    </row>
    <row r="37" spans="1:8" x14ac:dyDescent="0.2">
      <c r="A37" s="32">
        <v>1</v>
      </c>
      <c r="B37" s="41">
        <v>45106</v>
      </c>
      <c r="C37" s="31" t="s">
        <v>40</v>
      </c>
      <c r="D37" s="31">
        <v>5.7709000000000001</v>
      </c>
      <c r="E37" s="31"/>
      <c r="F37" s="32" t="s">
        <v>43</v>
      </c>
      <c r="G37" s="31" t="s">
        <v>37</v>
      </c>
      <c r="H37" s="31">
        <v>0</v>
      </c>
    </row>
    <row r="38" spans="1:8" x14ac:dyDescent="0.2">
      <c r="A38" s="32">
        <v>1</v>
      </c>
      <c r="B38" s="41">
        <v>45106</v>
      </c>
      <c r="C38" s="31" t="s">
        <v>41</v>
      </c>
      <c r="D38" s="31">
        <v>4.9135</v>
      </c>
      <c r="E38" s="31"/>
      <c r="F38" s="32" t="s">
        <v>43</v>
      </c>
      <c r="G38" s="31" t="s">
        <v>36</v>
      </c>
      <c r="H38" s="31">
        <v>0</v>
      </c>
    </row>
    <row r="39" spans="1:8" x14ac:dyDescent="0.2">
      <c r="A39" s="32">
        <v>1</v>
      </c>
      <c r="B39" s="41">
        <v>45106</v>
      </c>
      <c r="C39" s="31" t="s">
        <v>42</v>
      </c>
      <c r="D39" s="31">
        <v>6.1387</v>
      </c>
      <c r="E39" s="31"/>
      <c r="F39" s="32" t="s">
        <v>43</v>
      </c>
      <c r="G39" s="31"/>
      <c r="H39" s="31"/>
    </row>
    <row r="40" spans="1:8" x14ac:dyDescent="0.2">
      <c r="A40" s="32"/>
      <c r="B40" s="41"/>
      <c r="C40" s="31"/>
      <c r="D40" s="31"/>
      <c r="E40" s="31"/>
      <c r="F40" s="32"/>
      <c r="G40" s="31"/>
      <c r="H40" s="31"/>
    </row>
    <row r="41" spans="1:8" x14ac:dyDescent="0.2">
      <c r="A41" s="32">
        <v>1</v>
      </c>
      <c r="B41" s="41">
        <v>45107</v>
      </c>
      <c r="C41" s="31" t="s">
        <v>44</v>
      </c>
      <c r="D41" s="31">
        <v>1.9185000000000001</v>
      </c>
      <c r="E41" s="31"/>
      <c r="F41" s="32" t="s">
        <v>60</v>
      </c>
      <c r="G41" s="31" t="s">
        <v>414</v>
      </c>
      <c r="H41" s="31">
        <f>COUNT(D41:D56)</f>
        <v>16</v>
      </c>
    </row>
    <row r="42" spans="1:8" x14ac:dyDescent="0.2">
      <c r="A42" s="32">
        <v>1</v>
      </c>
      <c r="B42" s="41">
        <v>45107</v>
      </c>
      <c r="C42" s="31" t="s">
        <v>45</v>
      </c>
      <c r="D42" s="31">
        <v>4.8540000000000001</v>
      </c>
      <c r="E42" s="31"/>
      <c r="F42" s="32" t="s">
        <v>60</v>
      </c>
      <c r="G42" s="31" t="s">
        <v>121</v>
      </c>
      <c r="H42" s="31">
        <f>MEDIAN(D41:D56)</f>
        <v>4.6631999999999998</v>
      </c>
    </row>
    <row r="43" spans="1:8" x14ac:dyDescent="0.2">
      <c r="A43" s="32">
        <v>1</v>
      </c>
      <c r="B43" s="41">
        <v>45107</v>
      </c>
      <c r="C43" s="31" t="s">
        <v>46</v>
      </c>
      <c r="D43" s="31">
        <v>14.176</v>
      </c>
      <c r="E43" s="31"/>
      <c r="F43" s="32" t="s">
        <v>60</v>
      </c>
      <c r="G43" s="31" t="s">
        <v>37</v>
      </c>
      <c r="H43" s="31">
        <v>3</v>
      </c>
    </row>
    <row r="44" spans="1:8" x14ac:dyDescent="0.2">
      <c r="A44" s="32">
        <v>1</v>
      </c>
      <c r="B44" s="41">
        <v>45107</v>
      </c>
      <c r="C44" s="31" t="s">
        <v>47</v>
      </c>
      <c r="D44" s="31">
        <v>4.6738999999999997</v>
      </c>
      <c r="E44" s="31"/>
      <c r="F44" s="32" t="s">
        <v>60</v>
      </c>
      <c r="G44" s="31" t="s">
        <v>36</v>
      </c>
      <c r="H44" s="31">
        <v>0</v>
      </c>
    </row>
    <row r="45" spans="1:8" x14ac:dyDescent="0.2">
      <c r="A45" s="32">
        <v>1</v>
      </c>
      <c r="B45" s="41">
        <v>45107</v>
      </c>
      <c r="C45" s="31" t="s">
        <v>48</v>
      </c>
      <c r="D45" s="31">
        <v>3.6135999999999999</v>
      </c>
      <c r="E45" s="31"/>
      <c r="F45" s="32" t="s">
        <v>60</v>
      </c>
      <c r="G45" s="31"/>
      <c r="H45" s="31"/>
    </row>
    <row r="46" spans="1:8" x14ac:dyDescent="0.2">
      <c r="A46" s="32">
        <v>1</v>
      </c>
      <c r="B46" s="41">
        <v>45107</v>
      </c>
      <c r="C46" s="31" t="s">
        <v>49</v>
      </c>
      <c r="D46" s="31">
        <v>8.5831</v>
      </c>
      <c r="E46" s="31"/>
      <c r="F46" s="32" t="s">
        <v>60</v>
      </c>
      <c r="G46" s="31"/>
      <c r="H46" s="31"/>
    </row>
    <row r="47" spans="1:8" x14ac:dyDescent="0.2">
      <c r="A47" s="32">
        <v>1</v>
      </c>
      <c r="B47" s="41">
        <v>45107</v>
      </c>
      <c r="C47" s="31" t="s">
        <v>50</v>
      </c>
      <c r="D47" s="31">
        <v>6.2999000000000001</v>
      </c>
      <c r="E47" s="31"/>
      <c r="F47" s="32" t="s">
        <v>60</v>
      </c>
      <c r="G47" s="31"/>
      <c r="H47" s="31"/>
    </row>
    <row r="48" spans="1:8" x14ac:dyDescent="0.2">
      <c r="A48" s="32">
        <v>1</v>
      </c>
      <c r="B48" s="41">
        <v>45107</v>
      </c>
      <c r="C48" s="31" t="s">
        <v>51</v>
      </c>
      <c r="D48" s="31">
        <v>12.994</v>
      </c>
      <c r="E48" s="31"/>
      <c r="F48" s="32" t="s">
        <v>60</v>
      </c>
      <c r="G48" s="31"/>
      <c r="H48" s="31"/>
    </row>
    <row r="49" spans="1:8" x14ac:dyDescent="0.2">
      <c r="A49" s="32">
        <v>1</v>
      </c>
      <c r="B49" s="41">
        <v>45107</v>
      </c>
      <c r="C49" s="31" t="s">
        <v>52</v>
      </c>
      <c r="D49" s="31">
        <v>3.9914000000000001</v>
      </c>
      <c r="E49" s="31"/>
      <c r="F49" s="32" t="s">
        <v>60</v>
      </c>
      <c r="G49" s="31"/>
      <c r="H49" s="31"/>
    </row>
    <row r="50" spans="1:8" x14ac:dyDescent="0.2">
      <c r="A50" s="32">
        <v>1</v>
      </c>
      <c r="B50" s="41">
        <v>45107</v>
      </c>
      <c r="C50" s="31" t="s">
        <v>53</v>
      </c>
      <c r="D50" s="31">
        <v>7.2798999999999996</v>
      </c>
      <c r="E50" s="31"/>
      <c r="F50" s="32" t="s">
        <v>60</v>
      </c>
      <c r="G50" s="31"/>
      <c r="H50" s="31"/>
    </row>
    <row r="51" spans="1:8" x14ac:dyDescent="0.2">
      <c r="A51" s="32">
        <v>1</v>
      </c>
      <c r="B51" s="41">
        <v>45107</v>
      </c>
      <c r="C51" s="31" t="s">
        <v>54</v>
      </c>
      <c r="D51" s="31">
        <v>4.3491999999999997</v>
      </c>
      <c r="E51" s="31"/>
      <c r="F51" s="32" t="s">
        <v>60</v>
      </c>
      <c r="G51" s="31"/>
      <c r="H51" s="31"/>
    </row>
    <row r="52" spans="1:8" x14ac:dyDescent="0.2">
      <c r="A52" s="32">
        <v>1</v>
      </c>
      <c r="B52" s="41">
        <v>45107</v>
      </c>
      <c r="C52" s="31" t="s">
        <v>55</v>
      </c>
      <c r="D52" s="31">
        <v>3.6069</v>
      </c>
      <c r="E52" s="31"/>
      <c r="F52" s="32" t="s">
        <v>60</v>
      </c>
      <c r="G52" s="31"/>
      <c r="H52" s="31"/>
    </row>
    <row r="53" spans="1:8" x14ac:dyDescent="0.2">
      <c r="A53" s="32">
        <v>1</v>
      </c>
      <c r="B53" s="41">
        <v>45107</v>
      </c>
      <c r="C53" s="31" t="s">
        <v>56</v>
      </c>
      <c r="D53" s="31">
        <v>4.6524999999999999</v>
      </c>
      <c r="E53" s="31"/>
      <c r="F53" s="32" t="s">
        <v>60</v>
      </c>
      <c r="G53" s="31"/>
      <c r="H53" s="31"/>
    </row>
    <row r="54" spans="1:8" x14ac:dyDescent="0.2">
      <c r="A54" s="32">
        <v>1</v>
      </c>
      <c r="B54" s="41">
        <v>45107</v>
      </c>
      <c r="C54" s="31" t="s">
        <v>57</v>
      </c>
      <c r="D54" s="31">
        <v>8.5973000000000006</v>
      </c>
      <c r="E54" s="31"/>
      <c r="F54" s="32" t="s">
        <v>60</v>
      </c>
      <c r="G54" s="31"/>
      <c r="H54" s="31"/>
    </row>
    <row r="55" spans="1:8" x14ac:dyDescent="0.2">
      <c r="A55" s="32">
        <v>1</v>
      </c>
      <c r="B55" s="41">
        <v>45107</v>
      </c>
      <c r="C55" s="31" t="s">
        <v>58</v>
      </c>
      <c r="D55" s="31">
        <v>3.9950000000000001</v>
      </c>
      <c r="E55" s="31"/>
      <c r="F55" s="32" t="s">
        <v>60</v>
      </c>
      <c r="G55" s="31"/>
      <c r="H55" s="31"/>
    </row>
    <row r="56" spans="1:8" x14ac:dyDescent="0.2">
      <c r="A56" s="32">
        <v>1</v>
      </c>
      <c r="B56" s="41">
        <v>45107</v>
      </c>
      <c r="C56" s="31" t="s">
        <v>59</v>
      </c>
      <c r="D56" s="31">
        <v>3.8532999999999999</v>
      </c>
      <c r="E56" s="31"/>
      <c r="F56" s="32" t="s">
        <v>60</v>
      </c>
      <c r="G56" s="31"/>
      <c r="H56" s="31"/>
    </row>
    <row r="57" spans="1:8" x14ac:dyDescent="0.2">
      <c r="A57" s="32"/>
      <c r="B57" s="41"/>
      <c r="C57" s="31"/>
      <c r="D57" s="31"/>
      <c r="E57" s="31"/>
      <c r="F57" s="32"/>
      <c r="G57" s="31"/>
      <c r="H57" s="31"/>
    </row>
    <row r="58" spans="1:8" x14ac:dyDescent="0.2">
      <c r="A58" s="32">
        <v>1</v>
      </c>
      <c r="B58" s="41">
        <v>45106</v>
      </c>
      <c r="C58" s="31" t="s">
        <v>61</v>
      </c>
      <c r="D58" s="31">
        <v>2.7046000000000001</v>
      </c>
      <c r="E58" s="31"/>
      <c r="F58" s="32" t="s">
        <v>66</v>
      </c>
      <c r="G58" s="31" t="s">
        <v>414</v>
      </c>
      <c r="H58" s="31">
        <f>COUNT(D58:D62)</f>
        <v>5</v>
      </c>
    </row>
    <row r="59" spans="1:8" x14ac:dyDescent="0.2">
      <c r="A59" s="32">
        <v>1</v>
      </c>
      <c r="B59" s="41">
        <v>45106</v>
      </c>
      <c r="C59" s="31" t="s">
        <v>62</v>
      </c>
      <c r="D59" s="31">
        <v>1.6797</v>
      </c>
      <c r="E59" s="31"/>
      <c r="F59" s="32" t="s">
        <v>66</v>
      </c>
      <c r="G59" s="31" t="s">
        <v>121</v>
      </c>
      <c r="H59" s="31">
        <f>MEDIAN(D58:D62)</f>
        <v>2.6579999999999999</v>
      </c>
    </row>
    <row r="60" spans="1:8" x14ac:dyDescent="0.2">
      <c r="A60" s="32">
        <v>1</v>
      </c>
      <c r="B60" s="41">
        <v>45106</v>
      </c>
      <c r="C60" s="31" t="s">
        <v>63</v>
      </c>
      <c r="D60" s="31">
        <v>1.6707000000000001</v>
      </c>
      <c r="E60" s="31"/>
      <c r="F60" s="32" t="s">
        <v>66</v>
      </c>
      <c r="G60" s="31" t="s">
        <v>37</v>
      </c>
      <c r="H60" s="31">
        <v>8</v>
      </c>
    </row>
    <row r="61" spans="1:8" x14ac:dyDescent="0.2">
      <c r="A61" s="32">
        <v>1</v>
      </c>
      <c r="B61" s="41">
        <v>45106</v>
      </c>
      <c r="C61" s="31" t="s">
        <v>64</v>
      </c>
      <c r="D61" s="31">
        <v>2.6579999999999999</v>
      </c>
      <c r="E61" s="31"/>
      <c r="F61" s="32" t="s">
        <v>66</v>
      </c>
      <c r="G61" s="31" t="s">
        <v>36</v>
      </c>
      <c r="H61" s="31">
        <v>0</v>
      </c>
    </row>
    <row r="62" spans="1:8" x14ac:dyDescent="0.2">
      <c r="A62" s="32">
        <v>1</v>
      </c>
      <c r="B62" s="41">
        <v>45106</v>
      </c>
      <c r="C62" s="31" t="s">
        <v>65</v>
      </c>
      <c r="D62" s="31">
        <v>3.9973000000000001</v>
      </c>
      <c r="E62" s="31"/>
      <c r="F62" s="32" t="s">
        <v>66</v>
      </c>
      <c r="G62" s="31"/>
      <c r="H62" s="31"/>
    </row>
    <row r="63" spans="1:8" x14ac:dyDescent="0.2">
      <c r="A63" s="20"/>
      <c r="B63" s="42"/>
      <c r="C63" s="5"/>
      <c r="D63" s="5"/>
      <c r="E63" s="5"/>
      <c r="F63" s="20"/>
      <c r="G63" s="5"/>
      <c r="H63" s="5"/>
    </row>
    <row r="64" spans="1:8" x14ac:dyDescent="0.2">
      <c r="A64" s="34">
        <v>2</v>
      </c>
      <c r="B64" s="43">
        <v>45139</v>
      </c>
      <c r="C64" s="33" t="s">
        <v>67</v>
      </c>
      <c r="D64" s="33">
        <v>3.5419</v>
      </c>
      <c r="E64" s="33"/>
      <c r="F64" s="34" t="s">
        <v>35</v>
      </c>
      <c r="G64" s="33" t="s">
        <v>414</v>
      </c>
      <c r="H64" s="33">
        <f>COUNT(D64:D77)</f>
        <v>14</v>
      </c>
    </row>
    <row r="65" spans="1:8" x14ac:dyDescent="0.2">
      <c r="A65" s="34">
        <v>2</v>
      </c>
      <c r="B65" s="43">
        <v>45139</v>
      </c>
      <c r="C65" s="33" t="s">
        <v>68</v>
      </c>
      <c r="D65" s="33">
        <v>6.5743999999999998</v>
      </c>
      <c r="E65" s="33"/>
      <c r="F65" s="34" t="s">
        <v>35</v>
      </c>
      <c r="G65" s="33" t="s">
        <v>121</v>
      </c>
      <c r="H65" s="33">
        <f>MEDIAN(D64:D77)</f>
        <v>5.8654999999999999</v>
      </c>
    </row>
    <row r="66" spans="1:8" x14ac:dyDescent="0.2">
      <c r="A66" s="34">
        <v>2</v>
      </c>
      <c r="B66" s="43">
        <v>45139</v>
      </c>
      <c r="C66" s="33" t="s">
        <v>69</v>
      </c>
      <c r="D66" s="33">
        <v>8.4953000000000003</v>
      </c>
      <c r="E66" s="33"/>
      <c r="F66" s="34" t="s">
        <v>35</v>
      </c>
      <c r="G66" s="33" t="s">
        <v>37</v>
      </c>
      <c r="H66" s="33">
        <v>10</v>
      </c>
    </row>
    <row r="67" spans="1:8" x14ac:dyDescent="0.2">
      <c r="A67" s="34">
        <v>2</v>
      </c>
      <c r="B67" s="43">
        <v>45139</v>
      </c>
      <c r="C67" s="33" t="s">
        <v>70</v>
      </c>
      <c r="D67" s="33">
        <v>6.4377000000000004</v>
      </c>
      <c r="E67" s="33"/>
      <c r="F67" s="34" t="s">
        <v>35</v>
      </c>
      <c r="G67" s="33" t="s">
        <v>36</v>
      </c>
      <c r="H67" s="33">
        <v>1</v>
      </c>
    </row>
    <row r="68" spans="1:8" x14ac:dyDescent="0.2">
      <c r="A68" s="34">
        <v>2</v>
      </c>
      <c r="B68" s="43">
        <v>45139</v>
      </c>
      <c r="C68" s="33" t="s">
        <v>71</v>
      </c>
      <c r="D68" s="33">
        <v>2.508</v>
      </c>
      <c r="E68" s="33"/>
      <c r="F68" s="34" t="s">
        <v>35</v>
      </c>
      <c r="G68" s="33"/>
      <c r="H68" s="33"/>
    </row>
    <row r="69" spans="1:8" x14ac:dyDescent="0.2">
      <c r="A69" s="34">
        <v>2</v>
      </c>
      <c r="B69" s="43">
        <v>45139</v>
      </c>
      <c r="C69" s="33" t="s">
        <v>72</v>
      </c>
      <c r="D69" s="33">
        <v>2.2345000000000002</v>
      </c>
      <c r="E69" s="33"/>
      <c r="F69" s="34" t="s">
        <v>35</v>
      </c>
      <c r="G69" s="33"/>
      <c r="H69" s="33"/>
    </row>
    <row r="70" spans="1:8" x14ac:dyDescent="0.2">
      <c r="A70" s="34">
        <v>2</v>
      </c>
      <c r="B70" s="43">
        <v>45139</v>
      </c>
      <c r="C70" s="33" t="s">
        <v>73</v>
      </c>
      <c r="D70" s="33">
        <v>6.7050999999999998</v>
      </c>
      <c r="E70" s="33"/>
      <c r="F70" s="34" t="s">
        <v>35</v>
      </c>
      <c r="G70" s="33"/>
      <c r="H70" s="33"/>
    </row>
    <row r="71" spans="1:8" x14ac:dyDescent="0.2">
      <c r="A71" s="34">
        <v>2</v>
      </c>
      <c r="B71" s="43">
        <v>45139</v>
      </c>
      <c r="C71" s="33" t="s">
        <v>74</v>
      </c>
      <c r="D71" s="33">
        <v>5.3834999999999997</v>
      </c>
      <c r="E71" s="33"/>
      <c r="F71" s="34" t="s">
        <v>35</v>
      </c>
      <c r="G71" s="33"/>
      <c r="H71" s="33"/>
    </row>
    <row r="72" spans="1:8" x14ac:dyDescent="0.2">
      <c r="A72" s="34">
        <v>2</v>
      </c>
      <c r="B72" s="43">
        <v>45139</v>
      </c>
      <c r="C72" s="33" t="s">
        <v>75</v>
      </c>
      <c r="D72" s="33">
        <v>4.5742000000000003</v>
      </c>
      <c r="E72" s="33"/>
      <c r="F72" s="34" t="s">
        <v>35</v>
      </c>
      <c r="G72" s="33"/>
      <c r="H72" s="33"/>
    </row>
    <row r="73" spans="1:8" x14ac:dyDescent="0.2">
      <c r="A73" s="34">
        <v>2</v>
      </c>
      <c r="B73" s="43">
        <v>45139</v>
      </c>
      <c r="C73" s="33" t="s">
        <v>76</v>
      </c>
      <c r="D73" s="33">
        <v>15.342000000000001</v>
      </c>
      <c r="E73" s="35" t="s">
        <v>5</v>
      </c>
      <c r="F73" s="34" t="s">
        <v>35</v>
      </c>
      <c r="G73" s="33"/>
      <c r="H73" s="33"/>
    </row>
    <row r="74" spans="1:8" x14ac:dyDescent="0.2">
      <c r="A74" s="34">
        <v>2</v>
      </c>
      <c r="B74" s="43">
        <v>45139</v>
      </c>
      <c r="C74" s="33" t="s">
        <v>77</v>
      </c>
      <c r="D74" s="33">
        <v>6.3475000000000001</v>
      </c>
      <c r="E74" s="33"/>
      <c r="F74" s="34" t="s">
        <v>35</v>
      </c>
      <c r="G74" s="33"/>
      <c r="H74" s="33"/>
    </row>
    <row r="75" spans="1:8" x14ac:dyDescent="0.2">
      <c r="A75" s="34">
        <v>2</v>
      </c>
      <c r="B75" s="43">
        <v>45139</v>
      </c>
      <c r="C75" s="33" t="s">
        <v>78</v>
      </c>
      <c r="D75" s="33">
        <v>2.2035999999999998</v>
      </c>
      <c r="E75" s="33"/>
      <c r="F75" s="34" t="s">
        <v>35</v>
      </c>
      <c r="G75" s="33"/>
      <c r="H75" s="33"/>
    </row>
    <row r="76" spans="1:8" x14ac:dyDescent="0.2">
      <c r="A76" s="34">
        <v>2</v>
      </c>
      <c r="B76" s="43">
        <v>45139</v>
      </c>
      <c r="C76" s="33" t="s">
        <v>79</v>
      </c>
      <c r="D76" s="33">
        <v>3.8067000000000002</v>
      </c>
      <c r="E76" s="33"/>
      <c r="F76" s="34" t="s">
        <v>35</v>
      </c>
      <c r="G76" s="33"/>
      <c r="H76" s="33"/>
    </row>
    <row r="77" spans="1:8" x14ac:dyDescent="0.2">
      <c r="A77" s="34">
        <v>2</v>
      </c>
      <c r="B77" s="43">
        <v>45139</v>
      </c>
      <c r="C77" s="33" t="s">
        <v>80</v>
      </c>
      <c r="D77" s="33">
        <v>11.141999999999999</v>
      </c>
      <c r="E77" s="33"/>
      <c r="F77" s="34" t="s">
        <v>35</v>
      </c>
      <c r="G77" s="33"/>
      <c r="H77" s="33"/>
    </row>
    <row r="78" spans="1:8" x14ac:dyDescent="0.2">
      <c r="A78" s="34"/>
      <c r="B78" s="43"/>
      <c r="C78" s="33"/>
      <c r="D78" s="33"/>
      <c r="E78" s="33"/>
      <c r="F78" s="34"/>
      <c r="G78" s="33"/>
      <c r="H78" s="33"/>
    </row>
    <row r="79" spans="1:8" x14ac:dyDescent="0.2">
      <c r="A79" s="34">
        <v>2</v>
      </c>
      <c r="B79" s="43">
        <v>45141</v>
      </c>
      <c r="C79" s="33" t="s">
        <v>81</v>
      </c>
      <c r="D79" s="33">
        <v>8.4992999999999999</v>
      </c>
      <c r="E79" s="35" t="s">
        <v>5</v>
      </c>
      <c r="F79" s="34" t="s">
        <v>35</v>
      </c>
      <c r="G79" s="33" t="s">
        <v>414</v>
      </c>
      <c r="H79" s="33">
        <f>COUNT(D79:D97)</f>
        <v>19</v>
      </c>
    </row>
    <row r="80" spans="1:8" x14ac:dyDescent="0.2">
      <c r="A80" s="34">
        <v>2</v>
      </c>
      <c r="B80" s="43">
        <v>45141</v>
      </c>
      <c r="C80" s="33" t="s">
        <v>82</v>
      </c>
      <c r="D80" s="33">
        <v>7.5170000000000003</v>
      </c>
      <c r="E80" s="35" t="s">
        <v>5</v>
      </c>
      <c r="F80" s="34" t="s">
        <v>35</v>
      </c>
      <c r="G80" s="33" t="s">
        <v>121</v>
      </c>
      <c r="H80" s="33">
        <f>MEDIAN(D79:D97)</f>
        <v>7.8734999999999999</v>
      </c>
    </row>
    <row r="81" spans="1:8" x14ac:dyDescent="0.2">
      <c r="A81" s="34">
        <v>2</v>
      </c>
      <c r="B81" s="43">
        <v>45141</v>
      </c>
      <c r="C81" s="33" t="s">
        <v>83</v>
      </c>
      <c r="D81" s="33">
        <v>7.0641999999999996</v>
      </c>
      <c r="E81" s="35" t="s">
        <v>5</v>
      </c>
      <c r="F81" s="34" t="s">
        <v>35</v>
      </c>
      <c r="G81" s="33" t="s">
        <v>37</v>
      </c>
      <c r="H81" s="33">
        <v>0</v>
      </c>
    </row>
    <row r="82" spans="1:8" x14ac:dyDescent="0.2">
      <c r="A82" s="34">
        <v>2</v>
      </c>
      <c r="B82" s="43">
        <v>45141</v>
      </c>
      <c r="C82" s="33" t="s">
        <v>84</v>
      </c>
      <c r="D82" s="33">
        <v>8.1303999999999998</v>
      </c>
      <c r="E82" s="35" t="s">
        <v>5</v>
      </c>
      <c r="F82" s="34" t="s">
        <v>35</v>
      </c>
      <c r="G82" s="33" t="s">
        <v>36</v>
      </c>
      <c r="H82" s="33">
        <v>9</v>
      </c>
    </row>
    <row r="83" spans="1:8" x14ac:dyDescent="0.2">
      <c r="A83" s="34">
        <v>2</v>
      </c>
      <c r="B83" s="43">
        <v>45141</v>
      </c>
      <c r="C83" s="33" t="s">
        <v>85</v>
      </c>
      <c r="D83" s="33">
        <v>2.6850000000000001</v>
      </c>
      <c r="E83" s="33"/>
      <c r="F83" s="34" t="s">
        <v>35</v>
      </c>
      <c r="G83" s="33"/>
      <c r="H83" s="33"/>
    </row>
    <row r="84" spans="1:8" x14ac:dyDescent="0.2">
      <c r="A84" s="34">
        <v>2</v>
      </c>
      <c r="B84" s="43">
        <v>45141</v>
      </c>
      <c r="C84" s="33" t="s">
        <v>86</v>
      </c>
      <c r="D84" s="33">
        <v>8.7254000000000005</v>
      </c>
      <c r="E84" s="33"/>
      <c r="F84" s="34" t="s">
        <v>35</v>
      </c>
      <c r="G84" s="33"/>
      <c r="H84" s="33"/>
    </row>
    <row r="85" spans="1:8" x14ac:dyDescent="0.2">
      <c r="A85" s="34">
        <v>2</v>
      </c>
      <c r="B85" s="43">
        <v>45141</v>
      </c>
      <c r="C85" s="33" t="s">
        <v>87</v>
      </c>
      <c r="D85" s="33">
        <v>8.1943000000000001</v>
      </c>
      <c r="E85" s="33"/>
      <c r="F85" s="34" t="s">
        <v>35</v>
      </c>
      <c r="G85" s="33"/>
      <c r="H85" s="33"/>
    </row>
    <row r="86" spans="1:8" x14ac:dyDescent="0.2">
      <c r="A86" s="34">
        <v>2</v>
      </c>
      <c r="B86" s="43">
        <v>45141</v>
      </c>
      <c r="C86" s="33" t="s">
        <v>88</v>
      </c>
      <c r="D86" s="33">
        <v>11.006</v>
      </c>
      <c r="E86" s="33"/>
      <c r="F86" s="34" t="s">
        <v>35</v>
      </c>
      <c r="G86" s="33"/>
      <c r="H86" s="33"/>
    </row>
    <row r="87" spans="1:8" x14ac:dyDescent="0.2">
      <c r="A87" s="34">
        <v>2</v>
      </c>
      <c r="B87" s="43">
        <v>45141</v>
      </c>
      <c r="C87" s="33" t="s">
        <v>89</v>
      </c>
      <c r="D87" s="33">
        <v>4.7823000000000002</v>
      </c>
      <c r="E87" s="33"/>
      <c r="F87" s="34" t="s">
        <v>35</v>
      </c>
      <c r="G87" s="33"/>
      <c r="H87" s="33"/>
    </row>
    <row r="88" spans="1:8" x14ac:dyDescent="0.2">
      <c r="A88" s="34">
        <v>2</v>
      </c>
      <c r="B88" s="43">
        <v>45141</v>
      </c>
      <c r="C88" s="33" t="s">
        <v>90</v>
      </c>
      <c r="D88" s="33">
        <v>8.1265999999999998</v>
      </c>
      <c r="E88" s="35" t="s">
        <v>5</v>
      </c>
      <c r="F88" s="34" t="s">
        <v>35</v>
      </c>
      <c r="G88" s="33"/>
      <c r="H88" s="33"/>
    </row>
    <row r="89" spans="1:8" x14ac:dyDescent="0.2">
      <c r="A89" s="34">
        <v>2</v>
      </c>
      <c r="B89" s="43">
        <v>45141</v>
      </c>
      <c r="C89" s="33" t="s">
        <v>91</v>
      </c>
      <c r="D89" s="33">
        <v>8.3414999999999999</v>
      </c>
      <c r="E89" s="35" t="s">
        <v>5</v>
      </c>
      <c r="F89" s="34" t="s">
        <v>35</v>
      </c>
      <c r="G89" s="33"/>
      <c r="H89" s="33"/>
    </row>
    <row r="90" spans="1:8" x14ac:dyDescent="0.2">
      <c r="A90" s="34">
        <v>2</v>
      </c>
      <c r="B90" s="43">
        <v>45141</v>
      </c>
      <c r="C90" s="33" t="s">
        <v>92</v>
      </c>
      <c r="D90" s="33">
        <v>8.9539000000000009</v>
      </c>
      <c r="E90" s="33"/>
      <c r="F90" s="34" t="s">
        <v>35</v>
      </c>
      <c r="G90" s="33"/>
      <c r="H90" s="33"/>
    </row>
    <row r="91" spans="1:8" x14ac:dyDescent="0.2">
      <c r="A91" s="34">
        <v>2</v>
      </c>
      <c r="B91" s="43">
        <v>45141</v>
      </c>
      <c r="C91" s="33" t="s">
        <v>93</v>
      </c>
      <c r="D91" s="33">
        <v>6.3520000000000003</v>
      </c>
      <c r="E91" s="33"/>
      <c r="F91" s="34" t="s">
        <v>35</v>
      </c>
      <c r="G91" s="33"/>
      <c r="H91" s="33"/>
    </row>
    <row r="92" spans="1:8" x14ac:dyDescent="0.2">
      <c r="A92" s="34">
        <v>2</v>
      </c>
      <c r="B92" s="43">
        <v>45141</v>
      </c>
      <c r="C92" s="33" t="s">
        <v>94</v>
      </c>
      <c r="D92" s="33">
        <v>5.5777000000000001</v>
      </c>
      <c r="E92" s="33"/>
      <c r="F92" s="34" t="s">
        <v>35</v>
      </c>
      <c r="G92" s="33"/>
      <c r="H92" s="33"/>
    </row>
    <row r="93" spans="1:8" x14ac:dyDescent="0.2">
      <c r="A93" s="34">
        <v>2</v>
      </c>
      <c r="B93" s="43">
        <v>45141</v>
      </c>
      <c r="C93" s="33" t="s">
        <v>95</v>
      </c>
      <c r="D93" s="33">
        <v>5.5827</v>
      </c>
      <c r="E93" s="33"/>
      <c r="F93" s="34" t="s">
        <v>35</v>
      </c>
      <c r="G93" s="33"/>
      <c r="H93" s="33"/>
    </row>
    <row r="94" spans="1:8" x14ac:dyDescent="0.2">
      <c r="A94" s="34">
        <v>2</v>
      </c>
      <c r="B94" s="43">
        <v>45141</v>
      </c>
      <c r="C94" s="33" t="s">
        <v>96</v>
      </c>
      <c r="D94" s="33">
        <v>6.1561000000000003</v>
      </c>
      <c r="E94" s="35" t="s">
        <v>5</v>
      </c>
      <c r="F94" s="34" t="s">
        <v>35</v>
      </c>
      <c r="G94" s="33"/>
      <c r="H94" s="33"/>
    </row>
    <row r="95" spans="1:8" x14ac:dyDescent="0.2">
      <c r="A95" s="34">
        <v>2</v>
      </c>
      <c r="B95" s="43">
        <v>45141</v>
      </c>
      <c r="C95" s="33" t="s">
        <v>97</v>
      </c>
      <c r="D95" s="33">
        <v>8.0871999999999993</v>
      </c>
      <c r="E95" s="35" t="s">
        <v>5</v>
      </c>
      <c r="F95" s="34" t="s">
        <v>35</v>
      </c>
      <c r="G95" s="33"/>
      <c r="H95" s="33"/>
    </row>
    <row r="96" spans="1:8" x14ac:dyDescent="0.2">
      <c r="A96" s="34">
        <v>2</v>
      </c>
      <c r="B96" s="43">
        <v>45141</v>
      </c>
      <c r="C96" s="33" t="s">
        <v>98</v>
      </c>
      <c r="D96" s="33">
        <v>7.8734999999999999</v>
      </c>
      <c r="E96" s="35" t="s">
        <v>5</v>
      </c>
      <c r="F96" s="34" t="s">
        <v>35</v>
      </c>
      <c r="G96" s="33"/>
      <c r="H96" s="33"/>
    </row>
    <row r="97" spans="1:8" x14ac:dyDescent="0.2">
      <c r="A97" s="34">
        <v>2</v>
      </c>
      <c r="B97" s="43">
        <v>45141</v>
      </c>
      <c r="C97" s="33" t="s">
        <v>99</v>
      </c>
      <c r="D97" s="33">
        <v>6.6897000000000002</v>
      </c>
      <c r="E97" s="33"/>
      <c r="F97" s="34" t="s">
        <v>35</v>
      </c>
      <c r="G97" s="33"/>
      <c r="H97" s="33"/>
    </row>
    <row r="98" spans="1:8" x14ac:dyDescent="0.2">
      <c r="A98" s="34"/>
      <c r="B98" s="43"/>
      <c r="C98" s="33"/>
      <c r="D98" s="33"/>
      <c r="E98" s="33"/>
      <c r="F98" s="34"/>
      <c r="G98" s="33"/>
      <c r="H98" s="33"/>
    </row>
    <row r="99" spans="1:8" x14ac:dyDescent="0.2">
      <c r="A99" s="34">
        <v>2</v>
      </c>
      <c r="B99" s="43">
        <v>45142</v>
      </c>
      <c r="C99" s="33" t="s">
        <v>100</v>
      </c>
      <c r="D99" s="33">
        <v>7.1576000000000004</v>
      </c>
      <c r="E99" s="33"/>
      <c r="F99" s="34" t="s">
        <v>35</v>
      </c>
      <c r="G99" s="33" t="s">
        <v>414</v>
      </c>
      <c r="H99" s="33">
        <f>COUNT(D99:D112)</f>
        <v>14</v>
      </c>
    </row>
    <row r="100" spans="1:8" x14ac:dyDescent="0.2">
      <c r="A100" s="34">
        <v>2</v>
      </c>
      <c r="B100" s="43">
        <v>45142</v>
      </c>
      <c r="C100" s="33" t="s">
        <v>101</v>
      </c>
      <c r="D100" s="33">
        <v>9.9532000000000007</v>
      </c>
      <c r="E100" s="33"/>
      <c r="F100" s="34" t="s">
        <v>35</v>
      </c>
      <c r="G100" s="33" t="s">
        <v>121</v>
      </c>
      <c r="H100" s="33">
        <f>MEDIAN(D99:D112)</f>
        <v>6.5688499999999994</v>
      </c>
    </row>
    <row r="101" spans="1:8" x14ac:dyDescent="0.2">
      <c r="A101" s="34">
        <v>2</v>
      </c>
      <c r="B101" s="43">
        <v>45142</v>
      </c>
      <c r="C101" s="33" t="s">
        <v>102</v>
      </c>
      <c r="D101" s="33">
        <v>7.5964999999999998</v>
      </c>
      <c r="E101" s="33"/>
      <c r="F101" s="34" t="s">
        <v>35</v>
      </c>
      <c r="G101" s="33" t="s">
        <v>37</v>
      </c>
      <c r="H101" s="33">
        <v>6</v>
      </c>
    </row>
    <row r="102" spans="1:8" x14ac:dyDescent="0.2">
      <c r="A102" s="34">
        <v>2</v>
      </c>
      <c r="B102" s="43">
        <v>45142</v>
      </c>
      <c r="C102" s="33" t="s">
        <v>103</v>
      </c>
      <c r="D102" s="33">
        <v>6.7050000000000001</v>
      </c>
      <c r="E102" s="33"/>
      <c r="F102" s="34" t="s">
        <v>35</v>
      </c>
      <c r="G102" s="33" t="s">
        <v>36</v>
      </c>
      <c r="H102" s="33">
        <v>3</v>
      </c>
    </row>
    <row r="103" spans="1:8" x14ac:dyDescent="0.2">
      <c r="A103" s="34">
        <v>2</v>
      </c>
      <c r="B103" s="43">
        <v>45142</v>
      </c>
      <c r="C103" s="33" t="s">
        <v>104</v>
      </c>
      <c r="D103" s="33">
        <v>6.4326999999999996</v>
      </c>
      <c r="E103" s="33"/>
      <c r="F103" s="34" t="s">
        <v>35</v>
      </c>
      <c r="G103" s="33"/>
      <c r="H103" s="33"/>
    </row>
    <row r="104" spans="1:8" x14ac:dyDescent="0.2">
      <c r="A104" s="34">
        <v>2</v>
      </c>
      <c r="B104" s="43">
        <v>45142</v>
      </c>
      <c r="C104" s="33" t="s">
        <v>105</v>
      </c>
      <c r="D104" s="33">
        <v>4.0221</v>
      </c>
      <c r="E104" s="33"/>
      <c r="F104" s="34" t="s">
        <v>35</v>
      </c>
      <c r="G104" s="33"/>
      <c r="H104" s="33"/>
    </row>
    <row r="105" spans="1:8" x14ac:dyDescent="0.2">
      <c r="A105" s="34">
        <v>2</v>
      </c>
      <c r="B105" s="43">
        <v>45142</v>
      </c>
      <c r="C105" s="33" t="s">
        <v>106</v>
      </c>
      <c r="D105" s="33">
        <v>7.9134000000000002</v>
      </c>
      <c r="E105" s="35" t="s">
        <v>5</v>
      </c>
      <c r="F105" s="34" t="s">
        <v>35</v>
      </c>
      <c r="G105" s="33"/>
      <c r="H105" s="33"/>
    </row>
    <row r="106" spans="1:8" x14ac:dyDescent="0.2">
      <c r="A106" s="34">
        <v>2</v>
      </c>
      <c r="B106" s="43">
        <v>45142</v>
      </c>
      <c r="C106" s="33" t="s">
        <v>107</v>
      </c>
      <c r="D106" s="33">
        <v>7.9402999999999997</v>
      </c>
      <c r="E106" s="35" t="s">
        <v>5</v>
      </c>
      <c r="F106" s="34" t="s">
        <v>35</v>
      </c>
      <c r="G106" s="33"/>
      <c r="H106" s="33"/>
    </row>
    <row r="107" spans="1:8" x14ac:dyDescent="0.2">
      <c r="A107" s="34">
        <v>2</v>
      </c>
      <c r="B107" s="43">
        <v>45142</v>
      </c>
      <c r="C107" s="33" t="s">
        <v>108</v>
      </c>
      <c r="D107" s="33">
        <v>6.0476000000000001</v>
      </c>
      <c r="E107" s="33"/>
      <c r="F107" s="34" t="s">
        <v>35</v>
      </c>
      <c r="G107" s="33"/>
      <c r="H107" s="33"/>
    </row>
    <row r="108" spans="1:8" x14ac:dyDescent="0.2">
      <c r="A108" s="34">
        <v>2</v>
      </c>
      <c r="B108" s="43">
        <v>45142</v>
      </c>
      <c r="C108" s="33" t="s">
        <v>109</v>
      </c>
      <c r="D108" s="33">
        <v>2.2242999999999999</v>
      </c>
      <c r="E108" s="33"/>
      <c r="F108" s="34" t="s">
        <v>35</v>
      </c>
      <c r="G108" s="33"/>
      <c r="H108" s="33"/>
    </row>
    <row r="109" spans="1:8" x14ac:dyDescent="0.2">
      <c r="A109" s="34">
        <v>2</v>
      </c>
      <c r="B109" s="43">
        <v>45142</v>
      </c>
      <c r="C109" s="33" t="s">
        <v>110</v>
      </c>
      <c r="D109" s="33">
        <v>5.0557999999999996</v>
      </c>
      <c r="E109" s="33"/>
      <c r="F109" s="34" t="s">
        <v>35</v>
      </c>
      <c r="G109" s="33"/>
      <c r="H109" s="33"/>
    </row>
    <row r="110" spans="1:8" x14ac:dyDescent="0.2">
      <c r="A110" s="34">
        <v>2</v>
      </c>
      <c r="B110" s="43">
        <v>45142</v>
      </c>
      <c r="C110" s="33" t="s">
        <v>111</v>
      </c>
      <c r="D110" s="33">
        <v>5.3075999999999999</v>
      </c>
      <c r="E110" s="33"/>
      <c r="F110" s="34" t="s">
        <v>35</v>
      </c>
      <c r="G110" s="33"/>
      <c r="H110" s="33"/>
    </row>
    <row r="111" spans="1:8" x14ac:dyDescent="0.2">
      <c r="A111" s="34">
        <v>2</v>
      </c>
      <c r="B111" s="43">
        <v>45142</v>
      </c>
      <c r="C111" s="33" t="s">
        <v>112</v>
      </c>
      <c r="D111" s="33">
        <v>5.9955999999999996</v>
      </c>
      <c r="E111" s="33"/>
      <c r="F111" s="34" t="s">
        <v>35</v>
      </c>
      <c r="G111" s="33"/>
      <c r="H111" s="33"/>
    </row>
    <row r="112" spans="1:8" x14ac:dyDescent="0.2">
      <c r="A112" s="34">
        <v>2</v>
      </c>
      <c r="B112" s="43">
        <v>45142</v>
      </c>
      <c r="C112" s="33" t="s">
        <v>113</v>
      </c>
      <c r="D112" s="33">
        <v>10.499000000000001</v>
      </c>
      <c r="E112" s="35" t="s">
        <v>5</v>
      </c>
      <c r="F112" s="34" t="s">
        <v>35</v>
      </c>
      <c r="G112" s="33"/>
      <c r="H112" s="33"/>
    </row>
    <row r="113" spans="1:8" x14ac:dyDescent="0.2">
      <c r="A113" s="34"/>
      <c r="B113" s="43"/>
      <c r="C113" s="33"/>
      <c r="D113" s="33"/>
      <c r="E113" s="33"/>
      <c r="F113" s="34"/>
      <c r="G113" s="33"/>
      <c r="H113" s="33"/>
    </row>
    <row r="114" spans="1:8" x14ac:dyDescent="0.2">
      <c r="A114" s="34">
        <v>2</v>
      </c>
      <c r="B114" s="43">
        <v>45139</v>
      </c>
      <c r="C114" s="33" t="s">
        <v>114</v>
      </c>
      <c r="D114" s="33">
        <v>2.3062999999999998</v>
      </c>
      <c r="E114" s="33"/>
      <c r="F114" s="34" t="s">
        <v>43</v>
      </c>
      <c r="G114" s="33" t="s">
        <v>414</v>
      </c>
      <c r="H114" s="33">
        <f>COUNT(D114:D118)</f>
        <v>5</v>
      </c>
    </row>
    <row r="115" spans="1:8" x14ac:dyDescent="0.2">
      <c r="A115" s="34">
        <v>2</v>
      </c>
      <c r="B115" s="43">
        <v>45139</v>
      </c>
      <c r="C115" s="33" t="s">
        <v>115</v>
      </c>
      <c r="D115" s="33">
        <v>5.4640000000000004</v>
      </c>
      <c r="E115" s="33"/>
      <c r="F115" s="34" t="s">
        <v>43</v>
      </c>
      <c r="G115" s="33" t="s">
        <v>121</v>
      </c>
      <c r="H115" s="33">
        <f>MEDIAN(D114:D118)</f>
        <v>3.6558999999999999</v>
      </c>
    </row>
    <row r="116" spans="1:8" x14ac:dyDescent="0.2">
      <c r="A116" s="34">
        <v>2</v>
      </c>
      <c r="B116" s="43">
        <v>45139</v>
      </c>
      <c r="C116" s="33" t="s">
        <v>116</v>
      </c>
      <c r="D116" s="33">
        <v>3.6558999999999999</v>
      </c>
      <c r="E116" s="33"/>
      <c r="F116" s="34" t="s">
        <v>43</v>
      </c>
      <c r="G116" s="33" t="s">
        <v>37</v>
      </c>
      <c r="H116" s="33">
        <v>13</v>
      </c>
    </row>
    <row r="117" spans="1:8" x14ac:dyDescent="0.2">
      <c r="A117" s="34">
        <v>2</v>
      </c>
      <c r="B117" s="43">
        <v>45139</v>
      </c>
      <c r="C117" s="33" t="s">
        <v>117</v>
      </c>
      <c r="D117" s="33">
        <v>4.5636000000000001</v>
      </c>
      <c r="E117" s="33"/>
      <c r="F117" s="34" t="s">
        <v>43</v>
      </c>
      <c r="G117" s="33" t="s">
        <v>36</v>
      </c>
      <c r="H117" s="33">
        <v>0</v>
      </c>
    </row>
    <row r="118" spans="1:8" x14ac:dyDescent="0.2">
      <c r="A118" s="34">
        <v>2</v>
      </c>
      <c r="B118" s="43">
        <v>45139</v>
      </c>
      <c r="C118" s="33" t="s">
        <v>118</v>
      </c>
      <c r="D118" s="33">
        <v>2.657</v>
      </c>
      <c r="E118" s="33"/>
      <c r="F118" s="34" t="s">
        <v>43</v>
      </c>
      <c r="G118" s="33"/>
      <c r="H118" s="33"/>
    </row>
    <row r="119" spans="1:8" x14ac:dyDescent="0.2">
      <c r="A119" s="34"/>
      <c r="B119" s="43"/>
      <c r="C119" s="33"/>
      <c r="D119" s="33"/>
      <c r="E119" s="33"/>
      <c r="F119" s="34"/>
      <c r="G119" s="33"/>
      <c r="H119" s="33"/>
    </row>
    <row r="120" spans="1:8" x14ac:dyDescent="0.2">
      <c r="A120" s="34">
        <v>2</v>
      </c>
      <c r="B120" s="43">
        <v>45140</v>
      </c>
      <c r="C120" s="33" t="s">
        <v>119</v>
      </c>
      <c r="D120" s="33">
        <v>4.1604000000000001</v>
      </c>
      <c r="E120" s="33"/>
      <c r="F120" s="34" t="s">
        <v>43</v>
      </c>
      <c r="G120" s="33" t="s">
        <v>414</v>
      </c>
      <c r="H120" s="33">
        <f>COUNT(D120:D129)</f>
        <v>10</v>
      </c>
    </row>
    <row r="121" spans="1:8" x14ac:dyDescent="0.2">
      <c r="A121" s="34">
        <v>2</v>
      </c>
      <c r="B121" s="43">
        <v>45140</v>
      </c>
      <c r="C121" s="33" t="s">
        <v>120</v>
      </c>
      <c r="D121" s="33">
        <v>6.3368000000000002</v>
      </c>
      <c r="E121" s="33"/>
      <c r="F121" s="34" t="s">
        <v>43</v>
      </c>
      <c r="G121" s="33" t="s">
        <v>417</v>
      </c>
      <c r="H121" s="33">
        <f>MEDIAN(D120:D129)</f>
        <v>4.1580500000000002</v>
      </c>
    </row>
    <row r="122" spans="1:8" x14ac:dyDescent="0.2">
      <c r="A122" s="34">
        <v>2</v>
      </c>
      <c r="B122" s="43">
        <v>45140</v>
      </c>
      <c r="C122" s="33" t="s">
        <v>122</v>
      </c>
      <c r="D122" s="33">
        <v>7.1315999999999997</v>
      </c>
      <c r="E122" s="33" t="s">
        <v>5</v>
      </c>
      <c r="F122" s="34" t="s">
        <v>43</v>
      </c>
      <c r="G122" s="33" t="s">
        <v>37</v>
      </c>
      <c r="H122" s="33">
        <v>18</v>
      </c>
    </row>
    <row r="123" spans="1:8" x14ac:dyDescent="0.2">
      <c r="A123" s="34">
        <v>2</v>
      </c>
      <c r="B123" s="43">
        <v>45140</v>
      </c>
      <c r="C123" s="33" t="s">
        <v>123</v>
      </c>
      <c r="D123" s="33">
        <v>2.7197</v>
      </c>
      <c r="E123" s="33"/>
      <c r="F123" s="34" t="s">
        <v>43</v>
      </c>
      <c r="G123" s="33" t="s">
        <v>36</v>
      </c>
      <c r="H123" s="33">
        <v>1</v>
      </c>
    </row>
    <row r="124" spans="1:8" x14ac:dyDescent="0.2">
      <c r="A124" s="34">
        <v>2</v>
      </c>
      <c r="B124" s="43">
        <v>45140</v>
      </c>
      <c r="C124" s="33" t="s">
        <v>124</v>
      </c>
      <c r="D124" s="33">
        <v>2.7946</v>
      </c>
      <c r="E124" s="33"/>
      <c r="F124" s="34" t="s">
        <v>43</v>
      </c>
      <c r="G124" s="33"/>
      <c r="H124" s="33"/>
    </row>
    <row r="125" spans="1:8" x14ac:dyDescent="0.2">
      <c r="A125" s="34">
        <v>2</v>
      </c>
      <c r="B125" s="43">
        <v>45140</v>
      </c>
      <c r="C125" s="33" t="s">
        <v>125</v>
      </c>
      <c r="D125" s="33">
        <v>3.9704999999999999</v>
      </c>
      <c r="E125" s="33"/>
      <c r="F125" s="34" t="s">
        <v>43</v>
      </c>
      <c r="G125" s="33"/>
      <c r="H125" s="33"/>
    </row>
    <row r="126" spans="1:8" x14ac:dyDescent="0.2">
      <c r="A126" s="34">
        <v>2</v>
      </c>
      <c r="B126" s="43">
        <v>45140</v>
      </c>
      <c r="C126" s="33" t="s">
        <v>126</v>
      </c>
      <c r="D126" s="33">
        <v>4.1557000000000004</v>
      </c>
      <c r="E126" s="33"/>
      <c r="F126" s="34" t="s">
        <v>43</v>
      </c>
      <c r="G126" s="33"/>
      <c r="H126" s="33"/>
    </row>
    <row r="127" spans="1:8" x14ac:dyDescent="0.2">
      <c r="A127" s="34">
        <v>2</v>
      </c>
      <c r="B127" s="43">
        <v>45140</v>
      </c>
      <c r="C127" s="33" t="s">
        <v>127</v>
      </c>
      <c r="D127" s="33">
        <v>7.2451999999999996</v>
      </c>
      <c r="E127" s="33"/>
      <c r="F127" s="34" t="s">
        <v>43</v>
      </c>
      <c r="G127" s="33"/>
      <c r="H127" s="33"/>
    </row>
    <row r="128" spans="1:8" x14ac:dyDescent="0.2">
      <c r="A128" s="34">
        <v>2</v>
      </c>
      <c r="B128" s="43">
        <v>45140</v>
      </c>
      <c r="C128" s="33" t="s">
        <v>128</v>
      </c>
      <c r="D128" s="33">
        <v>4.4172000000000002</v>
      </c>
      <c r="E128" s="33"/>
      <c r="F128" s="34" t="s">
        <v>43</v>
      </c>
      <c r="G128" s="33"/>
      <c r="H128" s="33"/>
    </row>
    <row r="129" spans="1:8" x14ac:dyDescent="0.2">
      <c r="A129" s="34">
        <v>2</v>
      </c>
      <c r="B129" s="43">
        <v>45140</v>
      </c>
      <c r="C129" s="33" t="s">
        <v>129</v>
      </c>
      <c r="D129" s="33">
        <v>4.0182000000000002</v>
      </c>
      <c r="E129" s="33"/>
      <c r="F129" s="34" t="s">
        <v>43</v>
      </c>
      <c r="G129" s="33"/>
      <c r="H129" s="33"/>
    </row>
    <row r="130" spans="1:8" x14ac:dyDescent="0.2">
      <c r="A130" s="34"/>
      <c r="B130" s="43"/>
      <c r="C130" s="33"/>
      <c r="D130" s="33"/>
      <c r="E130" s="33"/>
      <c r="F130" s="34"/>
      <c r="G130" s="33"/>
      <c r="H130" s="33"/>
    </row>
    <row r="131" spans="1:8" x14ac:dyDescent="0.2">
      <c r="A131" s="34">
        <v>2</v>
      </c>
      <c r="B131" s="43">
        <v>45140</v>
      </c>
      <c r="C131" s="33" t="s">
        <v>130</v>
      </c>
      <c r="D131" s="33">
        <v>1.7225999999999999</v>
      </c>
      <c r="E131" s="33"/>
      <c r="F131" s="34" t="s">
        <v>43</v>
      </c>
      <c r="G131" s="33" t="s">
        <v>414</v>
      </c>
      <c r="H131" s="33">
        <f>COUNT(D131:D142)</f>
        <v>12</v>
      </c>
    </row>
    <row r="132" spans="1:8" x14ac:dyDescent="0.2">
      <c r="A132" s="34">
        <v>2</v>
      </c>
      <c r="B132" s="43">
        <v>45140</v>
      </c>
      <c r="C132" s="33" t="s">
        <v>131</v>
      </c>
      <c r="D132" s="33">
        <v>6.5846999999999998</v>
      </c>
      <c r="E132" s="33"/>
      <c r="F132" s="34" t="s">
        <v>43</v>
      </c>
      <c r="G132" s="33" t="s">
        <v>121</v>
      </c>
      <c r="H132" s="33">
        <f>MEDIAN(D131:D142)</f>
        <v>4.4531999999999998</v>
      </c>
    </row>
    <row r="133" spans="1:8" x14ac:dyDescent="0.2">
      <c r="A133" s="34">
        <v>2</v>
      </c>
      <c r="B133" s="43">
        <v>45140</v>
      </c>
      <c r="C133" s="33" t="s">
        <v>132</v>
      </c>
      <c r="D133" s="33">
        <v>8.3988999999999994</v>
      </c>
      <c r="E133" s="33" t="s">
        <v>5</v>
      </c>
      <c r="F133" s="34" t="s">
        <v>43</v>
      </c>
      <c r="G133" s="33" t="s">
        <v>37</v>
      </c>
      <c r="H133" s="33">
        <v>5</v>
      </c>
    </row>
    <row r="134" spans="1:8" x14ac:dyDescent="0.2">
      <c r="A134" s="34">
        <v>2</v>
      </c>
      <c r="B134" s="43">
        <v>45140</v>
      </c>
      <c r="C134" s="33" t="s">
        <v>133</v>
      </c>
      <c r="D134" s="33">
        <v>7.9753999999999996</v>
      </c>
      <c r="E134" s="33" t="s">
        <v>5</v>
      </c>
      <c r="F134" s="34" t="s">
        <v>43</v>
      </c>
      <c r="G134" s="33" t="s">
        <v>36</v>
      </c>
      <c r="H134" s="33">
        <v>3</v>
      </c>
    </row>
    <row r="135" spans="1:8" x14ac:dyDescent="0.2">
      <c r="A135" s="34">
        <v>2</v>
      </c>
      <c r="B135" s="43">
        <v>45140</v>
      </c>
      <c r="C135" s="33" t="s">
        <v>134</v>
      </c>
      <c r="D135" s="33">
        <v>3.0539999999999998</v>
      </c>
      <c r="E135" s="33"/>
      <c r="F135" s="34" t="s">
        <v>43</v>
      </c>
      <c r="G135" s="33"/>
      <c r="H135" s="33"/>
    </row>
    <row r="136" spans="1:8" x14ac:dyDescent="0.2">
      <c r="A136" s="34">
        <v>2</v>
      </c>
      <c r="B136" s="43">
        <v>45140</v>
      </c>
      <c r="C136" s="33" t="s">
        <v>135</v>
      </c>
      <c r="D136" s="33">
        <v>2.3010999999999999</v>
      </c>
      <c r="E136" s="33"/>
      <c r="F136" s="34" t="s">
        <v>43</v>
      </c>
      <c r="G136" s="33"/>
      <c r="H136" s="33"/>
    </row>
    <row r="137" spans="1:8" x14ac:dyDescent="0.2">
      <c r="A137" s="34">
        <v>2</v>
      </c>
      <c r="B137" s="43">
        <v>45140</v>
      </c>
      <c r="C137" s="33" t="s">
        <v>136</v>
      </c>
      <c r="D137" s="33">
        <v>1.9478</v>
      </c>
      <c r="E137" s="33"/>
      <c r="F137" s="34" t="s">
        <v>43</v>
      </c>
      <c r="G137" s="33"/>
      <c r="H137" s="33"/>
    </row>
    <row r="138" spans="1:8" x14ac:dyDescent="0.2">
      <c r="A138" s="34">
        <v>2</v>
      </c>
      <c r="B138" s="43">
        <v>45140</v>
      </c>
      <c r="C138" s="33" t="s">
        <v>137</v>
      </c>
      <c r="D138" s="33">
        <v>8.1044</v>
      </c>
      <c r="E138" s="33" t="s">
        <v>5</v>
      </c>
      <c r="F138" s="34" t="s">
        <v>43</v>
      </c>
      <c r="G138" s="33"/>
      <c r="H138" s="33"/>
    </row>
    <row r="139" spans="1:8" x14ac:dyDescent="0.2">
      <c r="A139" s="34">
        <v>2</v>
      </c>
      <c r="B139" s="43">
        <v>45140</v>
      </c>
      <c r="C139" s="33" t="s">
        <v>138</v>
      </c>
      <c r="D139" s="33">
        <v>6.9055999999999997</v>
      </c>
      <c r="E139" s="33"/>
      <c r="F139" s="34" t="s">
        <v>43</v>
      </c>
      <c r="G139" s="33"/>
      <c r="H139" s="33"/>
    </row>
    <row r="140" spans="1:8" x14ac:dyDescent="0.2">
      <c r="A140" s="34">
        <v>2</v>
      </c>
      <c r="B140" s="43">
        <v>45140</v>
      </c>
      <c r="C140" s="33" t="s">
        <v>139</v>
      </c>
      <c r="D140" s="33">
        <v>5.4028</v>
      </c>
      <c r="E140" s="33"/>
      <c r="F140" s="34" t="s">
        <v>43</v>
      </c>
      <c r="G140" s="33"/>
      <c r="H140" s="33"/>
    </row>
    <row r="141" spans="1:8" x14ac:dyDescent="0.2">
      <c r="A141" s="34">
        <v>2</v>
      </c>
      <c r="B141" s="43">
        <v>45140</v>
      </c>
      <c r="C141" s="33" t="s">
        <v>140</v>
      </c>
      <c r="D141" s="33">
        <v>2.1301999999999999</v>
      </c>
      <c r="E141" s="33"/>
      <c r="F141" s="34" t="s">
        <v>43</v>
      </c>
      <c r="G141" s="33"/>
      <c r="H141" s="33"/>
    </row>
    <row r="142" spans="1:8" x14ac:dyDescent="0.2">
      <c r="A142" s="34">
        <v>2</v>
      </c>
      <c r="B142" s="43">
        <v>45140</v>
      </c>
      <c r="C142" s="33" t="s">
        <v>141</v>
      </c>
      <c r="D142" s="33">
        <v>3.5036</v>
      </c>
      <c r="E142" s="33"/>
      <c r="F142" s="34" t="s">
        <v>43</v>
      </c>
      <c r="G142" s="33"/>
      <c r="H142" s="33"/>
    </row>
    <row r="143" spans="1:8" x14ac:dyDescent="0.2">
      <c r="A143" s="34"/>
      <c r="B143" s="43"/>
      <c r="C143" s="33"/>
      <c r="D143" s="33"/>
      <c r="E143" s="33"/>
      <c r="F143" s="34"/>
      <c r="G143" s="33"/>
      <c r="H143" s="33"/>
    </row>
    <row r="144" spans="1:8" x14ac:dyDescent="0.2">
      <c r="A144" s="34">
        <v>2</v>
      </c>
      <c r="B144" s="43">
        <v>45141</v>
      </c>
      <c r="C144" s="33" t="s">
        <v>142</v>
      </c>
      <c r="D144" s="33">
        <v>3.1221000000000001</v>
      </c>
      <c r="E144" s="33"/>
      <c r="F144" s="34" t="s">
        <v>43</v>
      </c>
      <c r="G144" s="33" t="s">
        <v>414</v>
      </c>
      <c r="H144" s="33">
        <f>COUNT(D144:D148)</f>
        <v>5</v>
      </c>
    </row>
    <row r="145" spans="1:8" x14ac:dyDescent="0.2">
      <c r="A145" s="34">
        <v>2</v>
      </c>
      <c r="B145" s="43">
        <v>45141</v>
      </c>
      <c r="C145" s="33" t="s">
        <v>143</v>
      </c>
      <c r="D145" s="33">
        <v>2.2199</v>
      </c>
      <c r="E145" s="33"/>
      <c r="F145" s="34" t="s">
        <v>43</v>
      </c>
      <c r="G145" s="33" t="s">
        <v>121</v>
      </c>
      <c r="H145" s="33">
        <f>MEDIAN(D144:D148)</f>
        <v>2.2199</v>
      </c>
    </row>
    <row r="146" spans="1:8" x14ac:dyDescent="0.2">
      <c r="A146" s="34">
        <v>2</v>
      </c>
      <c r="B146" s="43">
        <v>45141</v>
      </c>
      <c r="C146" s="33" t="s">
        <v>144</v>
      </c>
      <c r="D146" s="33">
        <v>2.6238999999999999</v>
      </c>
      <c r="E146" s="33"/>
      <c r="F146" s="34" t="s">
        <v>43</v>
      </c>
      <c r="G146" s="33" t="s">
        <v>37</v>
      </c>
      <c r="H146" s="33">
        <v>15</v>
      </c>
    </row>
    <row r="147" spans="1:8" x14ac:dyDescent="0.2">
      <c r="A147" s="34">
        <v>2</v>
      </c>
      <c r="B147" s="43">
        <v>45141</v>
      </c>
      <c r="C147" s="33" t="s">
        <v>145</v>
      </c>
      <c r="D147" s="33">
        <v>1.9071</v>
      </c>
      <c r="E147" s="33"/>
      <c r="F147" s="34" t="s">
        <v>43</v>
      </c>
      <c r="G147" s="33" t="s">
        <v>36</v>
      </c>
      <c r="H147" s="33">
        <v>0</v>
      </c>
    </row>
    <row r="148" spans="1:8" x14ac:dyDescent="0.2">
      <c r="A148" s="34">
        <v>2</v>
      </c>
      <c r="B148" s="43">
        <v>45141</v>
      </c>
      <c r="C148" s="33" t="s">
        <v>146</v>
      </c>
      <c r="D148" s="33">
        <v>2.0739000000000001</v>
      </c>
      <c r="E148" s="33"/>
      <c r="F148" s="34" t="s">
        <v>43</v>
      </c>
      <c r="G148" s="33"/>
      <c r="H148" s="33"/>
    </row>
    <row r="149" spans="1:8" x14ac:dyDescent="0.2">
      <c r="A149" s="34"/>
      <c r="B149" s="43"/>
      <c r="C149" s="33"/>
      <c r="D149" s="33"/>
      <c r="E149" s="33"/>
      <c r="F149" s="34"/>
      <c r="G149" s="33"/>
      <c r="H149" s="33"/>
    </row>
    <row r="150" spans="1:8" x14ac:dyDescent="0.2">
      <c r="A150" s="34">
        <v>2</v>
      </c>
      <c r="B150" s="43">
        <v>45142</v>
      </c>
      <c r="C150" s="33" t="s">
        <v>147</v>
      </c>
      <c r="D150" s="33">
        <v>3.1417999999999999</v>
      </c>
      <c r="E150" s="33"/>
      <c r="F150" s="34" t="s">
        <v>60</v>
      </c>
      <c r="G150" s="33" t="s">
        <v>414</v>
      </c>
      <c r="H150" s="33">
        <f>COUNT(D150:D163)</f>
        <v>14</v>
      </c>
    </row>
    <row r="151" spans="1:8" x14ac:dyDescent="0.2">
      <c r="A151" s="34">
        <v>2</v>
      </c>
      <c r="B151" s="43">
        <v>45142</v>
      </c>
      <c r="C151" s="33" t="s">
        <v>148</v>
      </c>
      <c r="D151" s="33">
        <v>1.9064000000000001</v>
      </c>
      <c r="E151" s="33"/>
      <c r="F151" s="34" t="s">
        <v>60</v>
      </c>
      <c r="G151" s="33" t="s">
        <v>121</v>
      </c>
      <c r="H151" s="33">
        <f>MEDIAN(D150:D163)</f>
        <v>3.7651500000000002</v>
      </c>
    </row>
    <row r="152" spans="1:8" x14ac:dyDescent="0.2">
      <c r="A152" s="34">
        <v>2</v>
      </c>
      <c r="B152" s="43">
        <v>45142</v>
      </c>
      <c r="C152" s="33" t="s">
        <v>149</v>
      </c>
      <c r="D152" s="33">
        <v>4.0640000000000001</v>
      </c>
      <c r="E152" s="33"/>
      <c r="F152" s="34" t="s">
        <v>60</v>
      </c>
      <c r="G152" s="33" t="s">
        <v>37</v>
      </c>
      <c r="H152" s="33">
        <v>2</v>
      </c>
    </row>
    <row r="153" spans="1:8" x14ac:dyDescent="0.2">
      <c r="A153" s="34">
        <v>2</v>
      </c>
      <c r="B153" s="43">
        <v>45142</v>
      </c>
      <c r="C153" s="33" t="s">
        <v>150</v>
      </c>
      <c r="D153" s="33">
        <v>8.9503000000000004</v>
      </c>
      <c r="E153" s="35" t="s">
        <v>5</v>
      </c>
      <c r="F153" s="34" t="s">
        <v>60</v>
      </c>
      <c r="G153" s="33" t="s">
        <v>36</v>
      </c>
      <c r="H153" s="33">
        <v>1</v>
      </c>
    </row>
    <row r="154" spans="1:8" x14ac:dyDescent="0.2">
      <c r="A154" s="34">
        <v>2</v>
      </c>
      <c r="B154" s="43">
        <v>45142</v>
      </c>
      <c r="C154" s="33" t="s">
        <v>151</v>
      </c>
      <c r="D154" s="33">
        <v>2.7563</v>
      </c>
      <c r="E154" s="33"/>
      <c r="F154" s="34" t="s">
        <v>60</v>
      </c>
      <c r="G154" s="33"/>
      <c r="H154" s="33"/>
    </row>
    <row r="155" spans="1:8" x14ac:dyDescent="0.2">
      <c r="A155" s="34">
        <v>2</v>
      </c>
      <c r="B155" s="43">
        <v>45142</v>
      </c>
      <c r="C155" s="33" t="s">
        <v>152</v>
      </c>
      <c r="D155" s="33">
        <v>4.4585999999999997</v>
      </c>
      <c r="E155" s="33"/>
      <c r="F155" s="34" t="s">
        <v>60</v>
      </c>
      <c r="G155" s="33"/>
      <c r="H155" s="33"/>
    </row>
    <row r="156" spans="1:8" x14ac:dyDescent="0.2">
      <c r="A156" s="34">
        <v>2</v>
      </c>
      <c r="B156" s="43">
        <v>45142</v>
      </c>
      <c r="C156" s="33" t="s">
        <v>153</v>
      </c>
      <c r="D156" s="33">
        <v>5.5316999999999998</v>
      </c>
      <c r="E156" s="33"/>
      <c r="F156" s="34" t="s">
        <v>60</v>
      </c>
      <c r="G156" s="33"/>
      <c r="H156" s="33"/>
    </row>
    <row r="157" spans="1:8" x14ac:dyDescent="0.2">
      <c r="A157" s="34">
        <v>2</v>
      </c>
      <c r="B157" s="43">
        <v>45142</v>
      </c>
      <c r="C157" s="33" t="s">
        <v>154</v>
      </c>
      <c r="D157" s="33">
        <v>1.9827999999999999</v>
      </c>
      <c r="E157" s="33"/>
      <c r="F157" s="34" t="s">
        <v>60</v>
      </c>
      <c r="G157" s="33"/>
      <c r="H157" s="33"/>
    </row>
    <row r="158" spans="1:8" x14ac:dyDescent="0.2">
      <c r="A158" s="34">
        <v>2</v>
      </c>
      <c r="B158" s="43">
        <v>45142</v>
      </c>
      <c r="C158" s="33" t="s">
        <v>155</v>
      </c>
      <c r="D158" s="33">
        <v>2.5607000000000002</v>
      </c>
      <c r="E158" s="33"/>
      <c r="F158" s="34" t="s">
        <v>60</v>
      </c>
      <c r="G158" s="33"/>
      <c r="H158" s="33"/>
    </row>
    <row r="159" spans="1:8" x14ac:dyDescent="0.2">
      <c r="A159" s="34">
        <v>2</v>
      </c>
      <c r="B159" s="43">
        <v>45142</v>
      </c>
      <c r="C159" s="33" t="s">
        <v>156</v>
      </c>
      <c r="D159" s="33">
        <v>3.5344000000000002</v>
      </c>
      <c r="E159" s="33"/>
      <c r="F159" s="34" t="s">
        <v>60</v>
      </c>
      <c r="G159" s="33"/>
      <c r="H159" s="33"/>
    </row>
    <row r="160" spans="1:8" x14ac:dyDescent="0.2">
      <c r="A160" s="34">
        <v>2</v>
      </c>
      <c r="B160" s="43">
        <v>45142</v>
      </c>
      <c r="C160" s="33" t="s">
        <v>157</v>
      </c>
      <c r="D160" s="33">
        <v>9.3147000000000002</v>
      </c>
      <c r="E160" s="33"/>
      <c r="F160" s="34" t="s">
        <v>60</v>
      </c>
      <c r="G160" s="33"/>
      <c r="H160" s="33"/>
    </row>
    <row r="161" spans="1:8" x14ac:dyDescent="0.2">
      <c r="A161" s="34">
        <v>2</v>
      </c>
      <c r="B161" s="43">
        <v>45142</v>
      </c>
      <c r="C161" s="33" t="s">
        <v>158</v>
      </c>
      <c r="D161" s="33">
        <v>3.9304999999999999</v>
      </c>
      <c r="E161" s="33"/>
      <c r="F161" s="34" t="s">
        <v>60</v>
      </c>
      <c r="G161" s="33"/>
      <c r="H161" s="33"/>
    </row>
    <row r="162" spans="1:8" x14ac:dyDescent="0.2">
      <c r="A162" s="34">
        <v>2</v>
      </c>
      <c r="B162" s="43">
        <v>45142</v>
      </c>
      <c r="C162" s="33" t="s">
        <v>159</v>
      </c>
      <c r="D162" s="33">
        <v>3.5998000000000001</v>
      </c>
      <c r="E162" s="33"/>
      <c r="F162" s="34" t="s">
        <v>60</v>
      </c>
      <c r="G162" s="33"/>
      <c r="H162" s="33"/>
    </row>
    <row r="163" spans="1:8" x14ac:dyDescent="0.2">
      <c r="A163" s="34">
        <v>2</v>
      </c>
      <c r="B163" s="43">
        <v>45142</v>
      </c>
      <c r="C163" s="33" t="s">
        <v>160</v>
      </c>
      <c r="D163" s="33">
        <v>4.5838000000000001</v>
      </c>
      <c r="E163" s="33"/>
      <c r="F163" s="34" t="s">
        <v>60</v>
      </c>
      <c r="G163" s="33"/>
      <c r="H163" s="33"/>
    </row>
    <row r="164" spans="1:8" x14ac:dyDescent="0.2">
      <c r="A164" s="34"/>
      <c r="B164" s="43"/>
      <c r="C164" s="33"/>
      <c r="D164" s="33"/>
      <c r="E164" s="33"/>
      <c r="F164" s="34"/>
      <c r="G164" s="33"/>
      <c r="H164" s="33"/>
    </row>
    <row r="165" spans="1:8" x14ac:dyDescent="0.2">
      <c r="A165" s="34">
        <v>2</v>
      </c>
      <c r="B165" s="43">
        <v>45143</v>
      </c>
      <c r="C165" s="33" t="s">
        <v>161</v>
      </c>
      <c r="D165" s="33">
        <v>3.8115000000000001</v>
      </c>
      <c r="E165" s="33"/>
      <c r="F165" s="34" t="s">
        <v>66</v>
      </c>
      <c r="G165" s="33" t="s">
        <v>414</v>
      </c>
      <c r="H165" s="33">
        <f>COUNT(D165:D170)</f>
        <v>6</v>
      </c>
    </row>
    <row r="166" spans="1:8" x14ac:dyDescent="0.2">
      <c r="A166" s="34">
        <v>2</v>
      </c>
      <c r="B166" s="43">
        <v>45143</v>
      </c>
      <c r="C166" s="33" t="s">
        <v>162</v>
      </c>
      <c r="D166" s="33">
        <v>4.7023000000000001</v>
      </c>
      <c r="E166" s="33"/>
      <c r="F166" s="34" t="s">
        <v>66</v>
      </c>
      <c r="G166" s="33" t="s">
        <v>121</v>
      </c>
      <c r="H166" s="33">
        <f>MEDIAN(D165:D170)</f>
        <v>4.6161500000000002</v>
      </c>
    </row>
    <row r="167" spans="1:8" x14ac:dyDescent="0.2">
      <c r="A167" s="34">
        <v>2</v>
      </c>
      <c r="B167" s="43">
        <v>45143</v>
      </c>
      <c r="C167" s="33" t="s">
        <v>163</v>
      </c>
      <c r="D167" s="33">
        <v>4.7089999999999996</v>
      </c>
      <c r="E167" s="33"/>
      <c r="F167" s="34" t="s">
        <v>66</v>
      </c>
      <c r="G167" s="33" t="s">
        <v>37</v>
      </c>
      <c r="H167" s="33">
        <v>10</v>
      </c>
    </row>
    <row r="168" spans="1:8" x14ac:dyDescent="0.2">
      <c r="A168" s="34">
        <v>2</v>
      </c>
      <c r="B168" s="43">
        <v>45143</v>
      </c>
      <c r="C168" s="33" t="s">
        <v>164</v>
      </c>
      <c r="D168" s="33">
        <v>2.1375000000000002</v>
      </c>
      <c r="E168" s="33"/>
      <c r="F168" s="34" t="s">
        <v>66</v>
      </c>
      <c r="G168" s="33" t="s">
        <v>36</v>
      </c>
      <c r="H168" s="33">
        <v>0</v>
      </c>
    </row>
    <row r="169" spans="1:8" x14ac:dyDescent="0.2">
      <c r="A169" s="34">
        <v>2</v>
      </c>
      <c r="B169" s="43">
        <v>45143</v>
      </c>
      <c r="C169" s="33" t="s">
        <v>165</v>
      </c>
      <c r="D169" s="33">
        <v>4.53</v>
      </c>
      <c r="E169" s="33"/>
      <c r="F169" s="34" t="s">
        <v>66</v>
      </c>
      <c r="G169" s="33"/>
      <c r="H169" s="33"/>
    </row>
    <row r="170" spans="1:8" x14ac:dyDescent="0.2">
      <c r="A170" s="34">
        <v>2</v>
      </c>
      <c r="B170" s="43">
        <v>45143</v>
      </c>
      <c r="C170" s="33" t="s">
        <v>166</v>
      </c>
      <c r="D170" s="33">
        <v>5.8890000000000002</v>
      </c>
      <c r="E170" s="33"/>
      <c r="F170" s="34" t="s">
        <v>66</v>
      </c>
      <c r="G170" s="33"/>
      <c r="H170" s="33"/>
    </row>
    <row r="171" spans="1:8" x14ac:dyDescent="0.2">
      <c r="A171" s="34"/>
      <c r="B171" s="43"/>
      <c r="C171" s="33"/>
      <c r="D171" s="33"/>
      <c r="E171" s="33"/>
      <c r="F171" s="34"/>
      <c r="G171" s="33"/>
      <c r="H171" s="33"/>
    </row>
    <row r="172" spans="1:8" x14ac:dyDescent="0.2">
      <c r="A172" s="34">
        <v>2</v>
      </c>
      <c r="B172" s="43">
        <v>45143</v>
      </c>
      <c r="C172" s="33" t="s">
        <v>167</v>
      </c>
      <c r="D172" s="33">
        <v>2.1215000000000002</v>
      </c>
      <c r="E172" s="33"/>
      <c r="F172" s="34" t="s">
        <v>66</v>
      </c>
      <c r="G172" s="33" t="s">
        <v>414</v>
      </c>
      <c r="H172" s="33">
        <f>COUNT(D172:D180)</f>
        <v>9</v>
      </c>
    </row>
    <row r="173" spans="1:8" x14ac:dyDescent="0.2">
      <c r="A173" s="34">
        <v>2</v>
      </c>
      <c r="B173" s="43">
        <v>45143</v>
      </c>
      <c r="C173" s="33" t="s">
        <v>168</v>
      </c>
      <c r="D173" s="33">
        <v>6.9368999999999996</v>
      </c>
      <c r="E173" s="33"/>
      <c r="F173" s="34" t="s">
        <v>66</v>
      </c>
      <c r="G173" s="33" t="s">
        <v>121</v>
      </c>
      <c r="H173" s="33">
        <f>MEDIAN(D172:D180)</f>
        <v>2.3938000000000001</v>
      </c>
    </row>
    <row r="174" spans="1:8" x14ac:dyDescent="0.2">
      <c r="A174" s="34">
        <v>2</v>
      </c>
      <c r="B174" s="43">
        <v>45143</v>
      </c>
      <c r="C174" s="33" t="s">
        <v>169</v>
      </c>
      <c r="D174" s="33">
        <v>1.3282</v>
      </c>
      <c r="E174" s="33"/>
      <c r="F174" s="34" t="s">
        <v>66</v>
      </c>
      <c r="G174" s="33" t="s">
        <v>37</v>
      </c>
      <c r="H174" s="33">
        <v>20</v>
      </c>
    </row>
    <row r="175" spans="1:8" x14ac:dyDescent="0.2">
      <c r="A175" s="34">
        <v>2</v>
      </c>
      <c r="B175" s="43">
        <v>45143</v>
      </c>
      <c r="C175" s="33" t="s">
        <v>170</v>
      </c>
      <c r="D175" s="33">
        <v>3.0243000000000002</v>
      </c>
      <c r="E175" s="33"/>
      <c r="F175" s="34" t="s">
        <v>66</v>
      </c>
      <c r="G175" s="33" t="s">
        <v>36</v>
      </c>
      <c r="H175" s="33">
        <v>0</v>
      </c>
    </row>
    <row r="176" spans="1:8" x14ac:dyDescent="0.2">
      <c r="A176" s="34">
        <v>2</v>
      </c>
      <c r="B176" s="43">
        <v>45143</v>
      </c>
      <c r="C176" s="33" t="s">
        <v>171</v>
      </c>
      <c r="D176" s="33">
        <v>1.917</v>
      </c>
      <c r="E176" s="33"/>
      <c r="F176" s="34" t="s">
        <v>66</v>
      </c>
      <c r="G176" s="33"/>
      <c r="H176" s="33"/>
    </row>
    <row r="177" spans="1:8" x14ac:dyDescent="0.2">
      <c r="A177" s="34">
        <v>2</v>
      </c>
      <c r="B177" s="43">
        <v>45143</v>
      </c>
      <c r="C177" s="33" t="s">
        <v>172</v>
      </c>
      <c r="D177" s="33">
        <v>2.3658000000000001</v>
      </c>
      <c r="E177" s="33"/>
      <c r="F177" s="34" t="s">
        <v>66</v>
      </c>
      <c r="G177" s="33"/>
      <c r="H177" s="33"/>
    </row>
    <row r="178" spans="1:8" x14ac:dyDescent="0.2">
      <c r="A178" s="34">
        <v>2</v>
      </c>
      <c r="B178" s="43">
        <v>45143</v>
      </c>
      <c r="C178" s="33" t="s">
        <v>173</v>
      </c>
      <c r="D178" s="33">
        <v>2.9245000000000001</v>
      </c>
      <c r="E178" s="33"/>
      <c r="F178" s="34" t="s">
        <v>66</v>
      </c>
      <c r="G178" s="33"/>
      <c r="H178" s="33"/>
    </row>
    <row r="179" spans="1:8" x14ac:dyDescent="0.2">
      <c r="A179" s="34">
        <v>2</v>
      </c>
      <c r="B179" s="43">
        <v>45143</v>
      </c>
      <c r="C179" s="33" t="s">
        <v>174</v>
      </c>
      <c r="D179" s="33">
        <v>3.4727000000000001</v>
      </c>
      <c r="E179" s="33"/>
      <c r="F179" s="34" t="s">
        <v>66</v>
      </c>
      <c r="G179" s="33"/>
      <c r="H179" s="33"/>
    </row>
    <row r="180" spans="1:8" x14ac:dyDescent="0.2">
      <c r="A180" s="34">
        <v>2</v>
      </c>
      <c r="B180" s="43">
        <v>45143</v>
      </c>
      <c r="C180" s="33" t="s">
        <v>175</v>
      </c>
      <c r="D180" s="33">
        <v>2.3938000000000001</v>
      </c>
      <c r="E180" s="33"/>
      <c r="F180" s="34" t="s">
        <v>66</v>
      </c>
      <c r="G180" s="33"/>
      <c r="H180" s="33"/>
    </row>
    <row r="181" spans="1:8" x14ac:dyDescent="0.2">
      <c r="A181" s="20"/>
      <c r="B181" s="42"/>
      <c r="C181" s="5"/>
      <c r="D181" s="5"/>
      <c r="E181" s="5"/>
      <c r="F181" s="20"/>
      <c r="G181" s="5"/>
      <c r="H181" s="5"/>
    </row>
    <row r="182" spans="1:8" x14ac:dyDescent="0.2">
      <c r="A182" s="37">
        <v>3</v>
      </c>
      <c r="B182" s="44">
        <v>45006</v>
      </c>
      <c r="C182" s="36" t="s">
        <v>176</v>
      </c>
      <c r="D182" s="36">
        <v>6.0842999999999998</v>
      </c>
      <c r="E182" s="36"/>
      <c r="F182" s="37" t="s">
        <v>35</v>
      </c>
      <c r="G182" s="36" t="s">
        <v>414</v>
      </c>
      <c r="H182" s="36">
        <f>COUNT(D182:D200)</f>
        <v>19</v>
      </c>
    </row>
    <row r="183" spans="1:8" x14ac:dyDescent="0.2">
      <c r="A183" s="37">
        <v>3</v>
      </c>
      <c r="B183" s="44">
        <v>45006</v>
      </c>
      <c r="C183" s="36" t="s">
        <v>177</v>
      </c>
      <c r="D183" s="36">
        <v>6.1837999999999997</v>
      </c>
      <c r="E183" s="36"/>
      <c r="F183" s="37" t="s">
        <v>35</v>
      </c>
      <c r="G183" s="36" t="s">
        <v>121</v>
      </c>
      <c r="H183" s="36">
        <f>MEDIAN(D182:D200)</f>
        <v>6.0572999999999997</v>
      </c>
    </row>
    <row r="184" spans="1:8" x14ac:dyDescent="0.2">
      <c r="A184" s="37">
        <v>3</v>
      </c>
      <c r="B184" s="44">
        <v>45006</v>
      </c>
      <c r="C184" s="36" t="s">
        <v>178</v>
      </c>
      <c r="D184" s="36">
        <v>6.4124999999999996</v>
      </c>
      <c r="E184" s="36"/>
      <c r="F184" s="37" t="s">
        <v>35</v>
      </c>
      <c r="G184" s="36" t="s">
        <v>37</v>
      </c>
      <c r="H184" s="36">
        <v>3</v>
      </c>
    </row>
    <row r="185" spans="1:8" x14ac:dyDescent="0.2">
      <c r="A185" s="37">
        <v>3</v>
      </c>
      <c r="B185" s="44">
        <v>45006</v>
      </c>
      <c r="C185" s="36" t="s">
        <v>179</v>
      </c>
      <c r="D185" s="36">
        <v>6.1645000000000003</v>
      </c>
      <c r="E185" s="36"/>
      <c r="F185" s="37" t="s">
        <v>35</v>
      </c>
      <c r="G185" s="36" t="s">
        <v>36</v>
      </c>
      <c r="H185" s="36">
        <v>0</v>
      </c>
    </row>
    <row r="186" spans="1:8" x14ac:dyDescent="0.2">
      <c r="A186" s="37">
        <v>3</v>
      </c>
      <c r="B186" s="44">
        <v>45006</v>
      </c>
      <c r="C186" s="36" t="s">
        <v>180</v>
      </c>
      <c r="D186" s="36">
        <v>6.8979999999999997</v>
      </c>
      <c r="E186" s="36"/>
      <c r="F186" s="37" t="s">
        <v>35</v>
      </c>
      <c r="G186" s="36"/>
      <c r="H186" s="36"/>
    </row>
    <row r="187" spans="1:8" x14ac:dyDescent="0.2">
      <c r="A187" s="37">
        <v>3</v>
      </c>
      <c r="B187" s="44">
        <v>45006</v>
      </c>
      <c r="C187" s="36" t="s">
        <v>181</v>
      </c>
      <c r="D187" s="36">
        <v>5.5362</v>
      </c>
      <c r="E187" s="36"/>
      <c r="F187" s="37" t="s">
        <v>35</v>
      </c>
      <c r="G187" s="36"/>
      <c r="H187" s="36"/>
    </row>
    <row r="188" spans="1:8" x14ac:dyDescent="0.2">
      <c r="A188" s="37">
        <v>3</v>
      </c>
      <c r="B188" s="44">
        <v>45006</v>
      </c>
      <c r="C188" s="36" t="s">
        <v>182</v>
      </c>
      <c r="D188" s="36">
        <v>2.6604999999999999</v>
      </c>
      <c r="E188" s="36"/>
      <c r="F188" s="37" t="s">
        <v>35</v>
      </c>
      <c r="G188" s="36"/>
      <c r="H188" s="36"/>
    </row>
    <row r="189" spans="1:8" x14ac:dyDescent="0.2">
      <c r="A189" s="37">
        <v>3</v>
      </c>
      <c r="B189" s="44">
        <v>45006</v>
      </c>
      <c r="C189" s="36" t="s">
        <v>183</v>
      </c>
      <c r="D189" s="36">
        <v>2.294</v>
      </c>
      <c r="E189" s="36"/>
      <c r="F189" s="37" t="s">
        <v>35</v>
      </c>
      <c r="G189" s="36"/>
      <c r="H189" s="36"/>
    </row>
    <row r="190" spans="1:8" x14ac:dyDescent="0.2">
      <c r="A190" s="37">
        <v>3</v>
      </c>
      <c r="B190" s="44">
        <v>45006</v>
      </c>
      <c r="C190" s="36" t="s">
        <v>184</v>
      </c>
      <c r="D190" s="36">
        <v>6.8163</v>
      </c>
      <c r="E190" s="36"/>
      <c r="F190" s="37" t="s">
        <v>35</v>
      </c>
      <c r="G190" s="36"/>
      <c r="H190" s="36"/>
    </row>
    <row r="191" spans="1:8" x14ac:dyDescent="0.2">
      <c r="A191" s="37">
        <v>3</v>
      </c>
      <c r="B191" s="44">
        <v>45006</v>
      </c>
      <c r="C191" s="36" t="s">
        <v>185</v>
      </c>
      <c r="D191" s="36">
        <v>5.0209000000000001</v>
      </c>
      <c r="E191" s="36"/>
      <c r="F191" s="37" t="s">
        <v>35</v>
      </c>
      <c r="G191" s="36"/>
      <c r="H191" s="36"/>
    </row>
    <row r="192" spans="1:8" x14ac:dyDescent="0.2">
      <c r="A192" s="37">
        <v>3</v>
      </c>
      <c r="B192" s="44">
        <v>45006</v>
      </c>
      <c r="C192" s="36" t="s">
        <v>186</v>
      </c>
      <c r="D192" s="36">
        <v>7.0206</v>
      </c>
      <c r="E192" s="36"/>
      <c r="F192" s="37" t="s">
        <v>35</v>
      </c>
      <c r="G192" s="36"/>
      <c r="H192" s="36"/>
    </row>
    <row r="193" spans="1:8" x14ac:dyDescent="0.2">
      <c r="A193" s="37">
        <v>3</v>
      </c>
      <c r="B193" s="44">
        <v>45006</v>
      </c>
      <c r="C193" s="36" t="s">
        <v>187</v>
      </c>
      <c r="D193" s="36">
        <v>8.0348000000000006</v>
      </c>
      <c r="E193" s="36"/>
      <c r="F193" s="37" t="s">
        <v>35</v>
      </c>
      <c r="G193" s="36"/>
      <c r="H193" s="36"/>
    </row>
    <row r="194" spans="1:8" x14ac:dyDescent="0.2">
      <c r="A194" s="37">
        <v>3</v>
      </c>
      <c r="B194" s="44">
        <v>45006</v>
      </c>
      <c r="C194" s="36" t="s">
        <v>188</v>
      </c>
      <c r="D194" s="36">
        <v>2.6269</v>
      </c>
      <c r="E194" s="36"/>
      <c r="F194" s="37" t="s">
        <v>35</v>
      </c>
      <c r="G194" s="36"/>
      <c r="H194" s="36"/>
    </row>
    <row r="195" spans="1:8" x14ac:dyDescent="0.2">
      <c r="A195" s="37">
        <v>3</v>
      </c>
      <c r="B195" s="44">
        <v>45006</v>
      </c>
      <c r="C195" s="36" t="s">
        <v>189</v>
      </c>
      <c r="D195" s="36">
        <v>1.8281000000000001</v>
      </c>
      <c r="E195" s="36"/>
      <c r="F195" s="37" t="s">
        <v>35</v>
      </c>
      <c r="G195" s="36"/>
      <c r="H195" s="36"/>
    </row>
    <row r="196" spans="1:8" x14ac:dyDescent="0.2">
      <c r="A196" s="37">
        <v>3</v>
      </c>
      <c r="B196" s="44">
        <v>45006</v>
      </c>
      <c r="C196" s="36" t="s">
        <v>190</v>
      </c>
      <c r="D196" s="36">
        <v>3.2425999999999999</v>
      </c>
      <c r="E196" s="36"/>
      <c r="F196" s="37" t="s">
        <v>35</v>
      </c>
      <c r="G196" s="36"/>
      <c r="H196" s="36"/>
    </row>
    <row r="197" spans="1:8" x14ac:dyDescent="0.2">
      <c r="A197" s="37">
        <v>3</v>
      </c>
      <c r="B197" s="44">
        <v>45006</v>
      </c>
      <c r="C197" s="36" t="s">
        <v>191</v>
      </c>
      <c r="D197" s="36">
        <v>6.3883999999999999</v>
      </c>
      <c r="E197" s="36"/>
      <c r="F197" s="37" t="s">
        <v>35</v>
      </c>
      <c r="G197" s="36"/>
      <c r="H197" s="36"/>
    </row>
    <row r="198" spans="1:8" x14ac:dyDescent="0.2">
      <c r="A198" s="37">
        <v>3</v>
      </c>
      <c r="B198" s="44">
        <v>45006</v>
      </c>
      <c r="C198" s="36" t="s">
        <v>192</v>
      </c>
      <c r="D198" s="36">
        <v>4.5221</v>
      </c>
      <c r="E198" s="36"/>
      <c r="F198" s="37" t="s">
        <v>35</v>
      </c>
      <c r="G198" s="36"/>
      <c r="H198" s="36"/>
    </row>
    <row r="199" spans="1:8" x14ac:dyDescent="0.2">
      <c r="A199" s="37">
        <v>3</v>
      </c>
      <c r="B199" s="44">
        <v>45006</v>
      </c>
      <c r="C199" s="36" t="s">
        <v>193</v>
      </c>
      <c r="D199" s="36">
        <v>1.7988</v>
      </c>
      <c r="E199" s="36"/>
      <c r="F199" s="37" t="s">
        <v>35</v>
      </c>
      <c r="G199" s="36"/>
      <c r="H199" s="36"/>
    </row>
    <row r="200" spans="1:8" x14ac:dyDescent="0.2">
      <c r="A200" s="37">
        <v>3</v>
      </c>
      <c r="B200" s="44">
        <v>45006</v>
      </c>
      <c r="C200" s="36" t="s">
        <v>194</v>
      </c>
      <c r="D200" s="36">
        <v>6.0572999999999997</v>
      </c>
      <c r="E200" s="36"/>
      <c r="F200" s="37" t="s">
        <v>35</v>
      </c>
      <c r="G200" s="36"/>
      <c r="H200" s="36"/>
    </row>
    <row r="201" spans="1:8" x14ac:dyDescent="0.2">
      <c r="A201" s="37"/>
      <c r="B201" s="44"/>
      <c r="C201" s="36"/>
      <c r="D201" s="36"/>
      <c r="E201" s="36"/>
      <c r="F201" s="37"/>
      <c r="G201" s="36"/>
      <c r="H201" s="36"/>
    </row>
    <row r="202" spans="1:8" x14ac:dyDescent="0.2">
      <c r="A202" s="37">
        <v>3</v>
      </c>
      <c r="B202" s="44">
        <v>45005</v>
      </c>
      <c r="C202" s="36" t="s">
        <v>195</v>
      </c>
      <c r="D202" s="36">
        <v>6.4231999999999996</v>
      </c>
      <c r="E202" s="36"/>
      <c r="F202" s="37" t="s">
        <v>43</v>
      </c>
      <c r="G202" s="36" t="s">
        <v>414</v>
      </c>
      <c r="H202" s="36">
        <f>COUNT(D202:D204)</f>
        <v>3</v>
      </c>
    </row>
    <row r="203" spans="1:8" x14ac:dyDescent="0.2">
      <c r="A203" s="37">
        <v>3</v>
      </c>
      <c r="B203" s="44">
        <v>45005</v>
      </c>
      <c r="C203" s="36" t="s">
        <v>196</v>
      </c>
      <c r="D203" s="36">
        <v>1.9323999999999999</v>
      </c>
      <c r="E203" s="36"/>
      <c r="F203" s="37" t="s">
        <v>43</v>
      </c>
      <c r="G203" s="36" t="s">
        <v>121</v>
      </c>
      <c r="H203" s="36">
        <f>MEDIAN(D202:D204)</f>
        <v>1.9323999999999999</v>
      </c>
    </row>
    <row r="204" spans="1:8" x14ac:dyDescent="0.2">
      <c r="A204" s="37">
        <v>3</v>
      </c>
      <c r="B204" s="44">
        <v>45005</v>
      </c>
      <c r="C204" s="36" t="s">
        <v>197</v>
      </c>
      <c r="D204" s="36">
        <v>1.5024</v>
      </c>
      <c r="E204" s="36"/>
      <c r="F204" s="37" t="s">
        <v>43</v>
      </c>
      <c r="G204" s="36" t="s">
        <v>37</v>
      </c>
      <c r="H204" s="36">
        <v>5</v>
      </c>
    </row>
    <row r="205" spans="1:8" x14ac:dyDescent="0.2">
      <c r="A205" s="37"/>
      <c r="B205" s="44"/>
      <c r="C205" s="36"/>
      <c r="D205" s="36"/>
      <c r="E205" s="36"/>
      <c r="F205" s="37"/>
      <c r="G205" s="36" t="s">
        <v>36</v>
      </c>
      <c r="H205" s="36">
        <v>0</v>
      </c>
    </row>
    <row r="206" spans="1:8" x14ac:dyDescent="0.2">
      <c r="A206" s="37"/>
      <c r="B206" s="44"/>
      <c r="C206" s="36"/>
      <c r="D206" s="36"/>
      <c r="E206" s="36"/>
      <c r="F206" s="37"/>
      <c r="G206" s="36"/>
      <c r="H206" s="36"/>
    </row>
    <row r="207" spans="1:8" x14ac:dyDescent="0.2">
      <c r="A207" s="37">
        <v>3</v>
      </c>
      <c r="B207" s="44">
        <v>45005</v>
      </c>
      <c r="C207" s="36" t="s">
        <v>198</v>
      </c>
      <c r="D207" s="36">
        <v>3.8022</v>
      </c>
      <c r="E207" s="36"/>
      <c r="F207" s="37" t="s">
        <v>43</v>
      </c>
      <c r="G207" s="36" t="s">
        <v>414</v>
      </c>
      <c r="H207" s="36">
        <f>COUNT(D207:D223)</f>
        <v>17</v>
      </c>
    </row>
    <row r="208" spans="1:8" x14ac:dyDescent="0.2">
      <c r="A208" s="37">
        <v>3</v>
      </c>
      <c r="B208" s="44">
        <v>45005</v>
      </c>
      <c r="C208" s="36" t="s">
        <v>199</v>
      </c>
      <c r="D208" s="36">
        <v>1.9475</v>
      </c>
      <c r="E208" s="36"/>
      <c r="F208" s="37" t="s">
        <v>43</v>
      </c>
      <c r="G208" s="36" t="s">
        <v>121</v>
      </c>
      <c r="H208" s="36">
        <f>MEDIAN(D207:D223)</f>
        <v>2.6015000000000001</v>
      </c>
    </row>
    <row r="209" spans="1:8" x14ac:dyDescent="0.2">
      <c r="A209" s="37">
        <v>3</v>
      </c>
      <c r="B209" s="44">
        <v>45005</v>
      </c>
      <c r="C209" s="36" t="s">
        <v>200</v>
      </c>
      <c r="D209" s="36">
        <v>2.5430000000000001</v>
      </c>
      <c r="E209" s="36"/>
      <c r="F209" s="37" t="s">
        <v>43</v>
      </c>
      <c r="G209" s="36" t="s">
        <v>37</v>
      </c>
      <c r="H209" s="36">
        <v>10</v>
      </c>
    </row>
    <row r="210" spans="1:8" x14ac:dyDescent="0.2">
      <c r="A210" s="37">
        <v>3</v>
      </c>
      <c r="B210" s="44">
        <v>45005</v>
      </c>
      <c r="C210" s="36" t="s">
        <v>201</v>
      </c>
      <c r="D210" s="36">
        <v>1.3796999999999999</v>
      </c>
      <c r="E210" s="36"/>
      <c r="F210" s="37" t="s">
        <v>43</v>
      </c>
      <c r="G210" s="36" t="s">
        <v>36</v>
      </c>
      <c r="H210" s="36">
        <v>0</v>
      </c>
    </row>
    <row r="211" spans="1:8" x14ac:dyDescent="0.2">
      <c r="A211" s="37">
        <v>3</v>
      </c>
      <c r="B211" s="44">
        <v>45005</v>
      </c>
      <c r="C211" s="36" t="s">
        <v>202</v>
      </c>
      <c r="D211" s="36">
        <v>1.0831999999999999</v>
      </c>
      <c r="E211" s="36"/>
      <c r="F211" s="37" t="s">
        <v>43</v>
      </c>
      <c r="G211" s="36"/>
      <c r="H211" s="36"/>
    </row>
    <row r="212" spans="1:8" x14ac:dyDescent="0.2">
      <c r="A212" s="37">
        <v>3</v>
      </c>
      <c r="B212" s="44">
        <v>45005</v>
      </c>
      <c r="C212" s="36" t="s">
        <v>203</v>
      </c>
      <c r="D212" s="36">
        <v>5.0235000000000003</v>
      </c>
      <c r="E212" s="36"/>
      <c r="F212" s="37" t="s">
        <v>43</v>
      </c>
      <c r="G212" s="36"/>
      <c r="H212" s="36"/>
    </row>
    <row r="213" spans="1:8" x14ac:dyDescent="0.2">
      <c r="A213" s="37">
        <v>3</v>
      </c>
      <c r="B213" s="44">
        <v>45005</v>
      </c>
      <c r="C213" s="36" t="s">
        <v>204</v>
      </c>
      <c r="D213" s="36">
        <v>5.9531999999999998</v>
      </c>
      <c r="E213" s="36"/>
      <c r="F213" s="37" t="s">
        <v>43</v>
      </c>
      <c r="G213" s="36"/>
      <c r="H213" s="36"/>
    </row>
    <row r="214" spans="1:8" x14ac:dyDescent="0.2">
      <c r="A214" s="37">
        <v>3</v>
      </c>
      <c r="B214" s="44">
        <v>45005</v>
      </c>
      <c r="C214" s="36" t="s">
        <v>205</v>
      </c>
      <c r="D214" s="36">
        <v>2.6015000000000001</v>
      </c>
      <c r="E214" s="36"/>
      <c r="F214" s="37" t="s">
        <v>43</v>
      </c>
      <c r="G214" s="36"/>
      <c r="H214" s="36"/>
    </row>
    <row r="215" spans="1:8" x14ac:dyDescent="0.2">
      <c r="A215" s="37">
        <v>3</v>
      </c>
      <c r="B215" s="44">
        <v>45005</v>
      </c>
      <c r="C215" s="36" t="s">
        <v>206</v>
      </c>
      <c r="D215" s="36">
        <v>3.3170000000000002</v>
      </c>
      <c r="E215" s="36"/>
      <c r="F215" s="37" t="s">
        <v>43</v>
      </c>
      <c r="G215" s="36"/>
      <c r="H215" s="36"/>
    </row>
    <row r="216" spans="1:8" x14ac:dyDescent="0.2">
      <c r="A216" s="37">
        <v>3</v>
      </c>
      <c r="B216" s="44">
        <v>45005</v>
      </c>
      <c r="C216" s="36" t="s">
        <v>207</v>
      </c>
      <c r="D216" s="36">
        <v>1.5928</v>
      </c>
      <c r="E216" s="36"/>
      <c r="F216" s="37" t="s">
        <v>43</v>
      </c>
      <c r="G216" s="36"/>
      <c r="H216" s="36"/>
    </row>
    <row r="217" spans="1:8" x14ac:dyDescent="0.2">
      <c r="A217" s="37">
        <v>3</v>
      </c>
      <c r="B217" s="44">
        <v>45005</v>
      </c>
      <c r="C217" s="36" t="s">
        <v>208</v>
      </c>
      <c r="D217" s="36">
        <v>3.9531999999999998</v>
      </c>
      <c r="E217" s="36"/>
      <c r="F217" s="37" t="s">
        <v>43</v>
      </c>
      <c r="G217" s="36"/>
      <c r="H217" s="36"/>
    </row>
    <row r="218" spans="1:8" x14ac:dyDescent="0.2">
      <c r="A218" s="37">
        <v>3</v>
      </c>
      <c r="B218" s="44">
        <v>45005</v>
      </c>
      <c r="C218" s="36" t="s">
        <v>209</v>
      </c>
      <c r="D218" s="36">
        <v>6.5841000000000003</v>
      </c>
      <c r="E218" s="36"/>
      <c r="F218" s="37" t="s">
        <v>43</v>
      </c>
      <c r="G218" s="36"/>
      <c r="H218" s="36"/>
    </row>
    <row r="219" spans="1:8" x14ac:dyDescent="0.2">
      <c r="A219" s="37">
        <v>3</v>
      </c>
      <c r="B219" s="44">
        <v>45005</v>
      </c>
      <c r="C219" s="36" t="s">
        <v>210</v>
      </c>
      <c r="D219" s="36">
        <v>2.5707</v>
      </c>
      <c r="E219" s="36"/>
      <c r="F219" s="37" t="s">
        <v>43</v>
      </c>
      <c r="G219" s="36"/>
      <c r="H219" s="36"/>
    </row>
    <row r="220" spans="1:8" x14ac:dyDescent="0.2">
      <c r="A220" s="37">
        <v>3</v>
      </c>
      <c r="B220" s="44">
        <v>45005</v>
      </c>
      <c r="C220" s="36" t="s">
        <v>211</v>
      </c>
      <c r="D220" s="36">
        <v>2.2168999999999999</v>
      </c>
      <c r="E220" s="36"/>
      <c r="F220" s="37" t="s">
        <v>43</v>
      </c>
      <c r="G220" s="36"/>
      <c r="H220" s="36"/>
    </row>
    <row r="221" spans="1:8" x14ac:dyDescent="0.2">
      <c r="A221" s="37">
        <v>3</v>
      </c>
      <c r="B221" s="44">
        <v>45005</v>
      </c>
      <c r="C221" s="36" t="s">
        <v>212</v>
      </c>
      <c r="D221" s="36">
        <v>7.8613999999999997</v>
      </c>
      <c r="E221" s="36"/>
      <c r="F221" s="37" t="s">
        <v>43</v>
      </c>
      <c r="G221" s="36"/>
      <c r="H221" s="36"/>
    </row>
    <row r="222" spans="1:8" x14ac:dyDescent="0.2">
      <c r="A222" s="37">
        <v>3</v>
      </c>
      <c r="B222" s="44">
        <v>45005</v>
      </c>
      <c r="C222" s="36" t="s">
        <v>213</v>
      </c>
      <c r="D222" s="38">
        <v>4.8208000000000002</v>
      </c>
      <c r="E222" s="36"/>
      <c r="F222" s="37" t="s">
        <v>43</v>
      </c>
      <c r="G222" s="36"/>
      <c r="H222" s="36"/>
    </row>
    <row r="223" spans="1:8" x14ac:dyDescent="0.2">
      <c r="A223" s="37">
        <v>3</v>
      </c>
      <c r="B223" s="44">
        <v>45005</v>
      </c>
      <c r="C223" s="36" t="s">
        <v>214</v>
      </c>
      <c r="D223" s="36">
        <v>2.3029000000000002</v>
      </c>
      <c r="E223" s="36"/>
      <c r="F223" s="37" t="s">
        <v>43</v>
      </c>
      <c r="G223" s="36"/>
      <c r="H223" s="36"/>
    </row>
    <row r="224" spans="1:8" x14ac:dyDescent="0.2">
      <c r="A224" s="37"/>
      <c r="B224" s="44"/>
      <c r="C224" s="36"/>
      <c r="D224" s="36"/>
      <c r="E224" s="36"/>
      <c r="F224" s="37"/>
      <c r="G224" s="36"/>
      <c r="H224" s="36"/>
    </row>
    <row r="225" spans="1:8" x14ac:dyDescent="0.2">
      <c r="A225" s="37">
        <v>3</v>
      </c>
      <c r="B225" s="44">
        <v>45006</v>
      </c>
      <c r="C225" s="36" t="s">
        <v>215</v>
      </c>
      <c r="D225" s="36">
        <v>3.4979</v>
      </c>
      <c r="E225" s="36"/>
      <c r="F225" s="37" t="s">
        <v>43</v>
      </c>
      <c r="G225" s="36" t="s">
        <v>414</v>
      </c>
      <c r="H225" s="36">
        <f>COUNT(D225:D227)</f>
        <v>3</v>
      </c>
    </row>
    <row r="226" spans="1:8" x14ac:dyDescent="0.2">
      <c r="A226" s="37">
        <v>3</v>
      </c>
      <c r="B226" s="44">
        <v>45006</v>
      </c>
      <c r="C226" s="36" t="s">
        <v>216</v>
      </c>
      <c r="D226" s="36">
        <v>2.0598000000000001</v>
      </c>
      <c r="E226" s="36"/>
      <c r="F226" s="37" t="s">
        <v>43</v>
      </c>
      <c r="G226" s="36" t="s">
        <v>121</v>
      </c>
      <c r="H226" s="36">
        <f>MEDIAN(D225:D227)</f>
        <v>3.4979</v>
      </c>
    </row>
    <row r="227" spans="1:8" x14ac:dyDescent="0.2">
      <c r="A227" s="37">
        <v>3</v>
      </c>
      <c r="B227" s="44">
        <v>45006</v>
      </c>
      <c r="C227" s="36" t="s">
        <v>217</v>
      </c>
      <c r="D227" s="36">
        <v>3.8191000000000002</v>
      </c>
      <c r="E227" s="36"/>
      <c r="F227" s="37" t="s">
        <v>43</v>
      </c>
      <c r="G227" s="36" t="s">
        <v>37</v>
      </c>
      <c r="H227" s="36">
        <v>16</v>
      </c>
    </row>
    <row r="228" spans="1:8" x14ac:dyDescent="0.2">
      <c r="A228" s="37"/>
      <c r="B228" s="44"/>
      <c r="C228" s="36"/>
      <c r="D228" s="36"/>
      <c r="E228" s="36"/>
      <c r="F228" s="37"/>
      <c r="G228" s="36" t="s">
        <v>36</v>
      </c>
      <c r="H228" s="36">
        <v>0</v>
      </c>
    </row>
    <row r="229" spans="1:8" x14ac:dyDescent="0.2">
      <c r="A229" s="37"/>
      <c r="B229" s="44"/>
      <c r="C229" s="36"/>
      <c r="D229" s="36"/>
      <c r="E229" s="36"/>
      <c r="F229" s="37"/>
      <c r="G229" s="36"/>
      <c r="H229" s="36"/>
    </row>
    <row r="230" spans="1:8" x14ac:dyDescent="0.2">
      <c r="A230" s="37">
        <v>3</v>
      </c>
      <c r="B230" s="44">
        <v>45007</v>
      </c>
      <c r="C230" s="36" t="s">
        <v>218</v>
      </c>
      <c r="D230" s="36">
        <v>2.8483000000000001</v>
      </c>
      <c r="E230" s="36"/>
      <c r="F230" s="37" t="s">
        <v>43</v>
      </c>
      <c r="G230" s="36" t="s">
        <v>414</v>
      </c>
      <c r="H230" s="36">
        <f>COUNT(D230:D235)</f>
        <v>6</v>
      </c>
    </row>
    <row r="231" spans="1:8" x14ac:dyDescent="0.2">
      <c r="A231" s="37">
        <v>3</v>
      </c>
      <c r="B231" s="44">
        <v>45007</v>
      </c>
      <c r="C231" s="36" t="s">
        <v>219</v>
      </c>
      <c r="D231" s="36">
        <v>3.0522999999999998</v>
      </c>
      <c r="E231" s="36"/>
      <c r="F231" s="37" t="s">
        <v>43</v>
      </c>
      <c r="G231" s="36" t="s">
        <v>121</v>
      </c>
      <c r="H231" s="36">
        <f>MEDIAN(D230:D235)</f>
        <v>2.9502999999999999</v>
      </c>
    </row>
    <row r="232" spans="1:8" x14ac:dyDescent="0.2">
      <c r="A232" s="37">
        <v>3</v>
      </c>
      <c r="B232" s="44">
        <v>45007</v>
      </c>
      <c r="C232" s="36" t="s">
        <v>220</v>
      </c>
      <c r="D232" s="36">
        <v>3.2364999999999999</v>
      </c>
      <c r="E232" s="36"/>
      <c r="F232" s="37" t="s">
        <v>43</v>
      </c>
      <c r="G232" s="36" t="s">
        <v>37</v>
      </c>
      <c r="H232" s="36">
        <v>22</v>
      </c>
    </row>
    <row r="233" spans="1:8" x14ac:dyDescent="0.2">
      <c r="A233" s="37">
        <v>3</v>
      </c>
      <c r="B233" s="44">
        <v>45007</v>
      </c>
      <c r="C233" s="36" t="s">
        <v>221</v>
      </c>
      <c r="D233" s="36">
        <v>2.6541999999999999</v>
      </c>
      <c r="E233" s="36"/>
      <c r="F233" s="37" t="s">
        <v>43</v>
      </c>
      <c r="G233" s="36" t="s">
        <v>36</v>
      </c>
      <c r="H233" s="36">
        <v>0</v>
      </c>
    </row>
    <row r="234" spans="1:8" x14ac:dyDescent="0.2">
      <c r="A234" s="37">
        <v>3</v>
      </c>
      <c r="B234" s="44">
        <v>45007</v>
      </c>
      <c r="C234" s="36" t="s">
        <v>222</v>
      </c>
      <c r="D234" s="36">
        <v>4.1481000000000003</v>
      </c>
      <c r="E234" s="36"/>
      <c r="F234" s="37" t="s">
        <v>43</v>
      </c>
      <c r="G234" s="36"/>
      <c r="H234" s="36"/>
    </row>
    <row r="235" spans="1:8" x14ac:dyDescent="0.2">
      <c r="A235" s="37">
        <v>3</v>
      </c>
      <c r="B235" s="44">
        <v>45007</v>
      </c>
      <c r="C235" s="36" t="s">
        <v>223</v>
      </c>
      <c r="D235" s="36">
        <v>1.5992</v>
      </c>
      <c r="E235" s="36"/>
      <c r="F235" s="37" t="s">
        <v>43</v>
      </c>
      <c r="G235" s="36"/>
      <c r="H235" s="36"/>
    </row>
    <row r="236" spans="1:8" x14ac:dyDescent="0.2">
      <c r="A236" s="37"/>
      <c r="B236" s="44"/>
      <c r="C236" s="36"/>
      <c r="D236" s="36"/>
      <c r="E236" s="36"/>
      <c r="F236" s="37"/>
      <c r="G236" s="36"/>
      <c r="H236" s="36"/>
    </row>
    <row r="237" spans="1:8" x14ac:dyDescent="0.2">
      <c r="A237" s="37">
        <v>3</v>
      </c>
      <c r="B237" s="44">
        <v>45006</v>
      </c>
      <c r="C237" s="36" t="s">
        <v>224</v>
      </c>
      <c r="D237" s="36">
        <v>6.5254000000000003</v>
      </c>
      <c r="E237" s="36"/>
      <c r="F237" s="37" t="s">
        <v>60</v>
      </c>
      <c r="G237" s="36" t="s">
        <v>414</v>
      </c>
      <c r="H237" s="36">
        <f>COUNT(D237:D248)</f>
        <v>12</v>
      </c>
    </row>
    <row r="238" spans="1:8" x14ac:dyDescent="0.2">
      <c r="A238" s="37">
        <v>3</v>
      </c>
      <c r="B238" s="44">
        <v>45006</v>
      </c>
      <c r="C238" s="36" t="s">
        <v>225</v>
      </c>
      <c r="D238" s="36">
        <v>5.9622000000000002</v>
      </c>
      <c r="E238" s="36"/>
      <c r="F238" s="37" t="s">
        <v>60</v>
      </c>
      <c r="G238" s="36" t="s">
        <v>121</v>
      </c>
      <c r="H238" s="36">
        <f>MEDIAN(D237:D248)</f>
        <v>4.5975999999999999</v>
      </c>
    </row>
    <row r="239" spans="1:8" x14ac:dyDescent="0.2">
      <c r="A239" s="37">
        <v>3</v>
      </c>
      <c r="B239" s="44">
        <v>45006</v>
      </c>
      <c r="C239" s="36" t="s">
        <v>226</v>
      </c>
      <c r="D239" s="36">
        <v>3.3530000000000002</v>
      </c>
      <c r="E239" s="36"/>
      <c r="F239" s="37" t="s">
        <v>60</v>
      </c>
      <c r="G239" s="36" t="s">
        <v>37</v>
      </c>
      <c r="H239" s="36">
        <v>6</v>
      </c>
    </row>
    <row r="240" spans="1:8" x14ac:dyDescent="0.2">
      <c r="A240" s="37">
        <v>3</v>
      </c>
      <c r="B240" s="44">
        <v>45006</v>
      </c>
      <c r="C240" s="36" t="s">
        <v>227</v>
      </c>
      <c r="D240" s="36">
        <v>3.9988999999999999</v>
      </c>
      <c r="E240" s="36"/>
      <c r="F240" s="37" t="s">
        <v>60</v>
      </c>
      <c r="G240" s="36" t="s">
        <v>36</v>
      </c>
      <c r="H240" s="36">
        <v>0</v>
      </c>
    </row>
    <row r="241" spans="1:8" x14ac:dyDescent="0.2">
      <c r="A241" s="37">
        <v>3</v>
      </c>
      <c r="B241" s="44">
        <v>45006</v>
      </c>
      <c r="C241" s="36" t="s">
        <v>228</v>
      </c>
      <c r="D241" s="36">
        <v>5.2576000000000001</v>
      </c>
      <c r="E241" s="36"/>
      <c r="F241" s="37" t="s">
        <v>60</v>
      </c>
      <c r="G241" s="36"/>
      <c r="H241" s="36"/>
    </row>
    <row r="242" spans="1:8" x14ac:dyDescent="0.2">
      <c r="A242" s="37">
        <v>3</v>
      </c>
      <c r="B242" s="44">
        <v>45006</v>
      </c>
      <c r="C242" s="36" t="s">
        <v>229</v>
      </c>
      <c r="D242" s="36">
        <v>4.8758999999999997</v>
      </c>
      <c r="E242" s="36"/>
      <c r="F242" s="37" t="s">
        <v>60</v>
      </c>
      <c r="G242" s="36"/>
      <c r="H242" s="36"/>
    </row>
    <row r="243" spans="1:8" x14ac:dyDescent="0.2">
      <c r="A243" s="37">
        <v>3</v>
      </c>
      <c r="B243" s="44">
        <v>45006</v>
      </c>
      <c r="C243" s="36" t="s">
        <v>230</v>
      </c>
      <c r="D243" s="36">
        <v>2.1333000000000002</v>
      </c>
      <c r="E243" s="36"/>
      <c r="F243" s="37" t="s">
        <v>60</v>
      </c>
      <c r="G243" s="36"/>
      <c r="H243" s="36"/>
    </row>
    <row r="244" spans="1:8" x14ac:dyDescent="0.2">
      <c r="A244" s="37">
        <v>3</v>
      </c>
      <c r="B244" s="44">
        <v>45006</v>
      </c>
      <c r="C244" s="36" t="s">
        <v>231</v>
      </c>
      <c r="D244" s="36">
        <v>4.3193000000000001</v>
      </c>
      <c r="E244" s="36"/>
      <c r="F244" s="37" t="s">
        <v>60</v>
      </c>
      <c r="G244" s="36"/>
      <c r="H244" s="36"/>
    </row>
    <row r="245" spans="1:8" x14ac:dyDescent="0.2">
      <c r="A245" s="37">
        <v>3</v>
      </c>
      <c r="B245" s="44">
        <v>45006</v>
      </c>
      <c r="C245" s="36" t="s">
        <v>232</v>
      </c>
      <c r="D245" s="36">
        <v>2.7317</v>
      </c>
      <c r="E245" s="36"/>
      <c r="F245" s="37" t="s">
        <v>60</v>
      </c>
      <c r="G245" s="36"/>
      <c r="H245" s="36"/>
    </row>
    <row r="246" spans="1:8" x14ac:dyDescent="0.2">
      <c r="A246" s="37">
        <v>3</v>
      </c>
      <c r="B246" s="44">
        <v>45006</v>
      </c>
      <c r="C246" s="36" t="s">
        <v>233</v>
      </c>
      <c r="D246" s="36">
        <v>6.1264000000000003</v>
      </c>
      <c r="E246" s="36"/>
      <c r="F246" s="37" t="s">
        <v>60</v>
      </c>
      <c r="G246" s="36"/>
      <c r="H246" s="36"/>
    </row>
    <row r="247" spans="1:8" x14ac:dyDescent="0.2">
      <c r="A247" s="37">
        <v>3</v>
      </c>
      <c r="B247" s="44">
        <v>45006</v>
      </c>
      <c r="C247" s="36" t="s">
        <v>234</v>
      </c>
      <c r="D247" s="36">
        <v>3.5972</v>
      </c>
      <c r="E247" s="36"/>
      <c r="F247" s="37" t="s">
        <v>60</v>
      </c>
      <c r="G247" s="36"/>
      <c r="H247" s="36"/>
    </row>
    <row r="248" spans="1:8" x14ac:dyDescent="0.2">
      <c r="A248" s="37">
        <v>3</v>
      </c>
      <c r="B248" s="44">
        <v>45006</v>
      </c>
      <c r="C248" s="36" t="s">
        <v>235</v>
      </c>
      <c r="D248" s="36">
        <v>8.1342999999999996</v>
      </c>
      <c r="E248" s="36"/>
      <c r="F248" s="37" t="s">
        <v>60</v>
      </c>
      <c r="G248" s="36"/>
      <c r="H248" s="36"/>
    </row>
    <row r="249" spans="1:8" x14ac:dyDescent="0.2">
      <c r="A249" s="37"/>
      <c r="B249" s="44"/>
      <c r="C249" s="36"/>
      <c r="D249" s="36"/>
      <c r="E249" s="36"/>
      <c r="F249" s="37"/>
      <c r="G249" s="36"/>
      <c r="H249" s="36"/>
    </row>
    <row r="250" spans="1:8" x14ac:dyDescent="0.2">
      <c r="A250" s="37">
        <v>3</v>
      </c>
      <c r="B250" s="44">
        <v>45008</v>
      </c>
      <c r="C250" s="36" t="s">
        <v>236</v>
      </c>
      <c r="D250" s="36">
        <v>4.1585000000000001</v>
      </c>
      <c r="E250" s="36"/>
      <c r="F250" s="37" t="s">
        <v>60</v>
      </c>
      <c r="G250" s="36" t="s">
        <v>414</v>
      </c>
      <c r="H250" s="36">
        <f>COUNT(D250:D264)</f>
        <v>15</v>
      </c>
    </row>
    <row r="251" spans="1:8" x14ac:dyDescent="0.2">
      <c r="A251" s="37">
        <v>3</v>
      </c>
      <c r="B251" s="44">
        <v>45008</v>
      </c>
      <c r="C251" s="36" t="s">
        <v>237</v>
      </c>
      <c r="D251" s="36">
        <v>4.3139000000000003</v>
      </c>
      <c r="E251" s="36"/>
      <c r="F251" s="37" t="s">
        <v>60</v>
      </c>
      <c r="G251" s="36" t="s">
        <v>121</v>
      </c>
      <c r="H251" s="36">
        <f>MEDIAN(D250:D264)</f>
        <v>4.2690999999999999</v>
      </c>
    </row>
    <row r="252" spans="1:8" x14ac:dyDescent="0.2">
      <c r="A252" s="37">
        <v>3</v>
      </c>
      <c r="B252" s="44">
        <v>45008</v>
      </c>
      <c r="C252" s="36" t="s">
        <v>238</v>
      </c>
      <c r="D252" s="36">
        <v>4.3006000000000002</v>
      </c>
      <c r="E252" s="36"/>
      <c r="F252" s="37" t="s">
        <v>60</v>
      </c>
      <c r="G252" s="36" t="s">
        <v>37</v>
      </c>
      <c r="H252" s="36">
        <v>0</v>
      </c>
    </row>
    <row r="253" spans="1:8" x14ac:dyDescent="0.2">
      <c r="A253" s="37">
        <v>3</v>
      </c>
      <c r="B253" s="44">
        <v>45008</v>
      </c>
      <c r="C253" s="36" t="s">
        <v>239</v>
      </c>
      <c r="D253" s="36">
        <v>4.4827000000000004</v>
      </c>
      <c r="E253" s="36"/>
      <c r="F253" s="37" t="s">
        <v>60</v>
      </c>
      <c r="G253" s="36" t="s">
        <v>36</v>
      </c>
      <c r="H253" s="36">
        <v>0</v>
      </c>
    </row>
    <row r="254" spans="1:8" x14ac:dyDescent="0.2">
      <c r="A254" s="37">
        <v>3</v>
      </c>
      <c r="B254" s="44">
        <v>45008</v>
      </c>
      <c r="C254" s="36" t="s">
        <v>240</v>
      </c>
      <c r="D254" s="36">
        <v>6.0758000000000001</v>
      </c>
      <c r="E254" s="36"/>
      <c r="F254" s="37" t="s">
        <v>60</v>
      </c>
      <c r="G254" s="36"/>
      <c r="H254" s="36"/>
    </row>
    <row r="255" spans="1:8" x14ac:dyDescent="0.2">
      <c r="A255" s="37">
        <v>3</v>
      </c>
      <c r="B255" s="44">
        <v>45008</v>
      </c>
      <c r="C255" s="36" t="s">
        <v>241</v>
      </c>
      <c r="D255" s="36">
        <v>4.4846000000000004</v>
      </c>
      <c r="E255" s="36"/>
      <c r="F255" s="37" t="s">
        <v>60</v>
      </c>
      <c r="G255" s="36"/>
      <c r="H255" s="36"/>
    </row>
    <row r="256" spans="1:8" x14ac:dyDescent="0.2">
      <c r="A256" s="37">
        <v>3</v>
      </c>
      <c r="B256" s="44">
        <v>45008</v>
      </c>
      <c r="C256" s="36" t="s">
        <v>242</v>
      </c>
      <c r="D256" s="36">
        <v>3.9539</v>
      </c>
      <c r="E256" s="36"/>
      <c r="F256" s="37" t="s">
        <v>60</v>
      </c>
      <c r="G256" s="36"/>
      <c r="H256" s="36"/>
    </row>
    <row r="257" spans="1:8" x14ac:dyDescent="0.2">
      <c r="A257" s="37">
        <v>3</v>
      </c>
      <c r="B257" s="44">
        <v>45008</v>
      </c>
      <c r="C257" s="36" t="s">
        <v>243</v>
      </c>
      <c r="D257" s="36">
        <v>3.5541999999999998</v>
      </c>
      <c r="E257" s="36"/>
      <c r="F257" s="37" t="s">
        <v>60</v>
      </c>
      <c r="G257" s="36"/>
      <c r="H257" s="36"/>
    </row>
    <row r="258" spans="1:8" x14ac:dyDescent="0.2">
      <c r="A258" s="37">
        <v>3</v>
      </c>
      <c r="B258" s="44">
        <v>45008</v>
      </c>
      <c r="C258" s="36" t="s">
        <v>244</v>
      </c>
      <c r="D258" s="36">
        <v>4.2539999999999996</v>
      </c>
      <c r="E258" s="36"/>
      <c r="F258" s="37" t="s">
        <v>60</v>
      </c>
      <c r="G258" s="36"/>
      <c r="H258" s="36"/>
    </row>
    <row r="259" spans="1:8" x14ac:dyDescent="0.2">
      <c r="A259" s="37">
        <v>3</v>
      </c>
      <c r="B259" s="44">
        <v>45008</v>
      </c>
      <c r="C259" s="36" t="s">
        <v>245</v>
      </c>
      <c r="D259" s="36">
        <v>4.5575999999999999</v>
      </c>
      <c r="E259" s="36"/>
      <c r="F259" s="37" t="s">
        <v>60</v>
      </c>
      <c r="G259" s="36"/>
      <c r="H259" s="36"/>
    </row>
    <row r="260" spans="1:8" x14ac:dyDescent="0.2">
      <c r="A260" s="37">
        <v>3</v>
      </c>
      <c r="B260" s="44">
        <v>45008</v>
      </c>
      <c r="C260" s="36" t="s">
        <v>246</v>
      </c>
      <c r="D260" s="36">
        <v>4.2690999999999999</v>
      </c>
      <c r="E260" s="36"/>
      <c r="F260" s="37" t="s">
        <v>60</v>
      </c>
      <c r="G260" s="36"/>
      <c r="H260" s="36"/>
    </row>
    <row r="261" spans="1:8" x14ac:dyDescent="0.2">
      <c r="A261" s="37">
        <v>3</v>
      </c>
      <c r="B261" s="44">
        <v>45008</v>
      </c>
      <c r="C261" s="36" t="s">
        <v>247</v>
      </c>
      <c r="D261" s="36">
        <v>5.3155000000000001</v>
      </c>
      <c r="E261" s="36"/>
      <c r="F261" s="37" t="s">
        <v>60</v>
      </c>
      <c r="G261" s="36"/>
      <c r="H261" s="36"/>
    </row>
    <row r="262" spans="1:8" x14ac:dyDescent="0.2">
      <c r="A262" s="37">
        <v>3</v>
      </c>
      <c r="B262" s="44">
        <v>45008</v>
      </c>
      <c r="C262" s="36" t="s">
        <v>248</v>
      </c>
      <c r="D262" s="36">
        <v>1.9041999999999999</v>
      </c>
      <c r="E262" s="36"/>
      <c r="F262" s="37" t="s">
        <v>60</v>
      </c>
      <c r="G262" s="36"/>
      <c r="H262" s="36"/>
    </row>
    <row r="263" spans="1:8" x14ac:dyDescent="0.2">
      <c r="A263" s="37">
        <v>3</v>
      </c>
      <c r="B263" s="44">
        <v>45008</v>
      </c>
      <c r="C263" s="36" t="s">
        <v>249</v>
      </c>
      <c r="D263" s="36">
        <v>2.7686000000000002</v>
      </c>
      <c r="E263" s="36"/>
      <c r="F263" s="37" t="s">
        <v>60</v>
      </c>
      <c r="G263" s="36"/>
      <c r="H263" s="36"/>
    </row>
    <row r="264" spans="1:8" x14ac:dyDescent="0.2">
      <c r="A264" s="37">
        <v>3</v>
      </c>
      <c r="B264" s="44">
        <v>45008</v>
      </c>
      <c r="C264" s="36" t="s">
        <v>250</v>
      </c>
      <c r="D264" s="36">
        <v>2.6139000000000001</v>
      </c>
      <c r="E264" s="36"/>
      <c r="F264" s="37" t="s">
        <v>60</v>
      </c>
      <c r="G264" s="36"/>
      <c r="H264" s="36"/>
    </row>
    <row r="265" spans="1:8" x14ac:dyDescent="0.2">
      <c r="A265" s="37"/>
      <c r="B265" s="44"/>
      <c r="C265" s="36"/>
      <c r="D265" s="36"/>
      <c r="E265" s="36"/>
      <c r="F265" s="37"/>
      <c r="G265" s="36"/>
      <c r="H265" s="36"/>
    </row>
    <row r="266" spans="1:8" x14ac:dyDescent="0.2">
      <c r="A266" s="37">
        <v>3</v>
      </c>
      <c r="B266" s="44">
        <v>45005</v>
      </c>
      <c r="C266" s="36" t="s">
        <v>251</v>
      </c>
      <c r="D266" s="36">
        <v>8.6655999999999995</v>
      </c>
      <c r="E266" s="36"/>
      <c r="F266" s="37" t="s">
        <v>66</v>
      </c>
      <c r="G266" s="36" t="s">
        <v>414</v>
      </c>
      <c r="H266" s="36">
        <f>COUNT(D266:D281)</f>
        <v>16</v>
      </c>
    </row>
    <row r="267" spans="1:8" x14ac:dyDescent="0.2">
      <c r="A267" s="37">
        <v>3</v>
      </c>
      <c r="B267" s="44">
        <v>45005</v>
      </c>
      <c r="C267" s="36" t="s">
        <v>252</v>
      </c>
      <c r="D267" s="36">
        <v>1.0862000000000001</v>
      </c>
      <c r="E267" s="36"/>
      <c r="F267" s="37" t="s">
        <v>66</v>
      </c>
      <c r="G267" s="36" t="s">
        <v>121</v>
      </c>
      <c r="H267" s="36">
        <f>MEDIAN(D266:D281)</f>
        <v>2.3124500000000001</v>
      </c>
    </row>
    <row r="268" spans="1:8" x14ac:dyDescent="0.2">
      <c r="A268" s="37">
        <v>3</v>
      </c>
      <c r="B268" s="44">
        <v>45005</v>
      </c>
      <c r="C268" s="36" t="s">
        <v>253</v>
      </c>
      <c r="D268" s="36">
        <v>1.5245</v>
      </c>
      <c r="E268" s="36"/>
      <c r="F268" s="37" t="s">
        <v>66</v>
      </c>
      <c r="G268" s="36" t="s">
        <v>37</v>
      </c>
      <c r="H268" s="36">
        <v>14</v>
      </c>
    </row>
    <row r="269" spans="1:8" x14ac:dyDescent="0.2">
      <c r="A269" s="37">
        <v>3</v>
      </c>
      <c r="B269" s="44">
        <v>45005</v>
      </c>
      <c r="C269" s="36" t="s">
        <v>254</v>
      </c>
      <c r="D269" s="36">
        <v>1.3150999999999999</v>
      </c>
      <c r="E269" s="36"/>
      <c r="F269" s="37" t="s">
        <v>66</v>
      </c>
      <c r="G269" s="36" t="s">
        <v>36</v>
      </c>
      <c r="H269" s="36">
        <v>0</v>
      </c>
    </row>
    <row r="270" spans="1:8" x14ac:dyDescent="0.2">
      <c r="A270" s="37">
        <v>3</v>
      </c>
      <c r="B270" s="44">
        <v>45005</v>
      </c>
      <c r="C270" s="36" t="s">
        <v>255</v>
      </c>
      <c r="D270" s="36">
        <v>3.4308999999999998</v>
      </c>
      <c r="E270" s="36"/>
      <c r="F270" s="37" t="s">
        <v>66</v>
      </c>
      <c r="G270" s="36"/>
      <c r="H270" s="36"/>
    </row>
    <row r="271" spans="1:8" x14ac:dyDescent="0.2">
      <c r="A271" s="37">
        <v>3</v>
      </c>
      <c r="B271" s="44">
        <v>45005</v>
      </c>
      <c r="C271" s="36" t="s">
        <v>256</v>
      </c>
      <c r="D271" s="36">
        <v>4.1651999999999996</v>
      </c>
      <c r="E271" s="36"/>
      <c r="F271" s="37" t="s">
        <v>66</v>
      </c>
      <c r="G271" s="36"/>
      <c r="H271" s="36"/>
    </row>
    <row r="272" spans="1:8" x14ac:dyDescent="0.2">
      <c r="A272" s="37">
        <v>3</v>
      </c>
      <c r="B272" s="44">
        <v>45005</v>
      </c>
      <c r="C272" s="36" t="s">
        <v>257</v>
      </c>
      <c r="D272" s="36">
        <v>2.4060000000000001</v>
      </c>
      <c r="E272" s="36"/>
      <c r="F272" s="37" t="s">
        <v>66</v>
      </c>
      <c r="G272" s="36"/>
      <c r="H272" s="36"/>
    </row>
    <row r="273" spans="1:8" x14ac:dyDescent="0.2">
      <c r="A273" s="37">
        <v>3</v>
      </c>
      <c r="B273" s="44">
        <v>45005</v>
      </c>
      <c r="C273" s="36" t="s">
        <v>258</v>
      </c>
      <c r="D273" s="36">
        <v>1.3711</v>
      </c>
      <c r="E273" s="36"/>
      <c r="F273" s="37" t="s">
        <v>66</v>
      </c>
      <c r="G273" s="36"/>
      <c r="H273" s="36"/>
    </row>
    <row r="274" spans="1:8" x14ac:dyDescent="0.2">
      <c r="A274" s="37">
        <v>3</v>
      </c>
      <c r="B274" s="44">
        <v>45005</v>
      </c>
      <c r="C274" s="36" t="s">
        <v>259</v>
      </c>
      <c r="D274" s="36">
        <v>2.085</v>
      </c>
      <c r="E274" s="36"/>
      <c r="F274" s="37" t="s">
        <v>66</v>
      </c>
      <c r="G274" s="36"/>
      <c r="H274" s="36"/>
    </row>
    <row r="275" spans="1:8" x14ac:dyDescent="0.2">
      <c r="A275" s="37">
        <v>3</v>
      </c>
      <c r="B275" s="44">
        <v>45005</v>
      </c>
      <c r="C275" s="36" t="s">
        <v>260</v>
      </c>
      <c r="D275" s="36">
        <v>1.7751999999999999</v>
      </c>
      <c r="E275" s="36"/>
      <c r="F275" s="37" t="s">
        <v>66</v>
      </c>
      <c r="G275" s="36"/>
      <c r="H275" s="36"/>
    </row>
    <row r="276" spans="1:8" x14ac:dyDescent="0.2">
      <c r="A276" s="37">
        <v>3</v>
      </c>
      <c r="B276" s="44">
        <v>45005</v>
      </c>
      <c r="C276" s="36" t="s">
        <v>261</v>
      </c>
      <c r="D276" s="36">
        <v>3.7568999999999999</v>
      </c>
      <c r="E276" s="36"/>
      <c r="F276" s="37" t="s">
        <v>66</v>
      </c>
      <c r="G276" s="36"/>
      <c r="H276" s="36"/>
    </row>
    <row r="277" spans="1:8" x14ac:dyDescent="0.2">
      <c r="A277" s="37">
        <v>3</v>
      </c>
      <c r="B277" s="44">
        <v>45005</v>
      </c>
      <c r="C277" s="36" t="s">
        <v>262</v>
      </c>
      <c r="D277" s="36">
        <v>1.6084000000000001</v>
      </c>
      <c r="E277" s="36"/>
      <c r="F277" s="37" t="s">
        <v>66</v>
      </c>
      <c r="G277" s="36"/>
      <c r="H277" s="36"/>
    </row>
    <row r="278" spans="1:8" x14ac:dyDescent="0.2">
      <c r="A278" s="37">
        <v>3</v>
      </c>
      <c r="B278" s="44">
        <v>45005</v>
      </c>
      <c r="C278" s="36" t="s">
        <v>263</v>
      </c>
      <c r="D278" s="36">
        <v>2.8961999999999999</v>
      </c>
      <c r="E278" s="36"/>
      <c r="F278" s="37" t="s">
        <v>66</v>
      </c>
      <c r="G278" s="36"/>
      <c r="H278" s="36"/>
    </row>
    <row r="279" spans="1:8" x14ac:dyDescent="0.2">
      <c r="A279" s="37">
        <v>3</v>
      </c>
      <c r="B279" s="44">
        <v>45005</v>
      </c>
      <c r="C279" s="36" t="s">
        <v>264</v>
      </c>
      <c r="D279" s="36">
        <v>4.3464</v>
      </c>
      <c r="E279" s="36"/>
      <c r="F279" s="37" t="s">
        <v>66</v>
      </c>
      <c r="G279" s="36"/>
      <c r="H279" s="36"/>
    </row>
    <row r="280" spans="1:8" x14ac:dyDescent="0.2">
      <c r="A280" s="37">
        <v>3</v>
      </c>
      <c r="B280" s="44">
        <v>45005</v>
      </c>
      <c r="C280" s="36" t="s">
        <v>265</v>
      </c>
      <c r="D280" s="36">
        <v>2.2189000000000001</v>
      </c>
      <c r="E280" s="36"/>
      <c r="F280" s="37" t="s">
        <v>66</v>
      </c>
      <c r="G280" s="36"/>
      <c r="H280" s="36"/>
    </row>
    <row r="281" spans="1:8" x14ac:dyDescent="0.2">
      <c r="A281" s="37">
        <v>3</v>
      </c>
      <c r="B281" s="44">
        <v>45005</v>
      </c>
      <c r="C281" s="36" t="s">
        <v>266</v>
      </c>
      <c r="D281" s="36">
        <v>6.9835000000000003</v>
      </c>
      <c r="E281" s="36"/>
      <c r="F281" s="37" t="s">
        <v>66</v>
      </c>
      <c r="G281" s="36"/>
      <c r="H281" s="36"/>
    </row>
    <row r="282" spans="1:8" x14ac:dyDescent="0.2">
      <c r="A282" s="37"/>
      <c r="B282" s="44"/>
      <c r="C282" s="36"/>
      <c r="D282" s="36"/>
      <c r="E282" s="36"/>
      <c r="F282" s="37"/>
      <c r="G282" s="36"/>
      <c r="H282" s="36"/>
    </row>
    <row r="283" spans="1:8" x14ac:dyDescent="0.2">
      <c r="A283" s="37">
        <v>3</v>
      </c>
      <c r="B283" s="44">
        <v>45007</v>
      </c>
      <c r="C283" s="36" t="s">
        <v>267</v>
      </c>
      <c r="D283" s="36">
        <v>3.1474000000000002</v>
      </c>
      <c r="E283" s="36"/>
      <c r="F283" s="37" t="s">
        <v>66</v>
      </c>
      <c r="G283" s="36" t="s">
        <v>414</v>
      </c>
      <c r="H283" s="36">
        <f>COUNT(D283:D289)</f>
        <v>7</v>
      </c>
    </row>
    <row r="284" spans="1:8" x14ac:dyDescent="0.2">
      <c r="A284" s="37">
        <v>3</v>
      </c>
      <c r="B284" s="44">
        <v>45007</v>
      </c>
      <c r="C284" s="36" t="s">
        <v>268</v>
      </c>
      <c r="D284" s="36">
        <v>1.1048</v>
      </c>
      <c r="E284" s="36"/>
      <c r="F284" s="37" t="s">
        <v>66</v>
      </c>
      <c r="G284" s="36" t="s">
        <v>121</v>
      </c>
      <c r="H284" s="36">
        <f>MEDIAN(D283:D289)</f>
        <v>2.1877</v>
      </c>
    </row>
    <row r="285" spans="1:8" x14ac:dyDescent="0.2">
      <c r="A285" s="37">
        <v>3</v>
      </c>
      <c r="B285" s="44">
        <v>45007</v>
      </c>
      <c r="C285" s="36" t="s">
        <v>269</v>
      </c>
      <c r="D285" s="36">
        <v>2.1877</v>
      </c>
      <c r="E285" s="36"/>
      <c r="F285" s="37" t="s">
        <v>66</v>
      </c>
      <c r="G285" s="36" t="s">
        <v>37</v>
      </c>
      <c r="H285" s="36">
        <v>9</v>
      </c>
    </row>
    <row r="286" spans="1:8" x14ac:dyDescent="0.2">
      <c r="A286" s="37">
        <v>3</v>
      </c>
      <c r="B286" s="44">
        <v>45007</v>
      </c>
      <c r="C286" s="36" t="s">
        <v>270</v>
      </c>
      <c r="D286" s="36">
        <v>2.5266000000000002</v>
      </c>
      <c r="E286" s="36"/>
      <c r="F286" s="37" t="s">
        <v>66</v>
      </c>
      <c r="G286" s="36" t="s">
        <v>36</v>
      </c>
      <c r="H286" s="36">
        <v>0</v>
      </c>
    </row>
    <row r="287" spans="1:8" x14ac:dyDescent="0.2">
      <c r="A287" s="37">
        <v>3</v>
      </c>
      <c r="B287" s="44">
        <v>45007</v>
      </c>
      <c r="C287" s="36" t="s">
        <v>271</v>
      </c>
      <c r="D287" s="36">
        <v>1.4051</v>
      </c>
      <c r="E287" s="36"/>
      <c r="F287" s="37" t="s">
        <v>66</v>
      </c>
      <c r="G287" s="36"/>
      <c r="H287" s="36"/>
    </row>
    <row r="288" spans="1:8" x14ac:dyDescent="0.2">
      <c r="A288" s="37">
        <v>3</v>
      </c>
      <c r="B288" s="44">
        <v>45007</v>
      </c>
      <c r="C288" s="36" t="s">
        <v>272</v>
      </c>
      <c r="D288" s="36">
        <v>4.016</v>
      </c>
      <c r="E288" s="36"/>
      <c r="F288" s="37" t="s">
        <v>66</v>
      </c>
      <c r="G288" s="36"/>
      <c r="H288" s="36"/>
    </row>
    <row r="289" spans="1:8" x14ac:dyDescent="0.2">
      <c r="A289" s="37">
        <v>3</v>
      </c>
      <c r="B289" s="44">
        <v>45007</v>
      </c>
      <c r="C289" s="36" t="s">
        <v>273</v>
      </c>
      <c r="D289" s="36">
        <v>2.0867</v>
      </c>
      <c r="E289" s="36"/>
      <c r="F289" s="37" t="s">
        <v>66</v>
      </c>
      <c r="G289" s="36"/>
      <c r="H289" s="36"/>
    </row>
    <row r="290" spans="1:8" x14ac:dyDescent="0.2">
      <c r="A290" s="20"/>
      <c r="B290" s="42"/>
      <c r="C290" s="5"/>
      <c r="D290" s="5"/>
      <c r="E290" s="5"/>
      <c r="F290" s="20"/>
      <c r="G290" s="5"/>
      <c r="H290" s="5"/>
    </row>
    <row r="291" spans="1:8" x14ac:dyDescent="0.2">
      <c r="A291" s="40">
        <v>4</v>
      </c>
      <c r="B291" s="45">
        <v>45380</v>
      </c>
      <c r="C291" s="39" t="s">
        <v>275</v>
      </c>
      <c r="D291" s="39">
        <v>4.5037000000000003</v>
      </c>
      <c r="E291" s="39"/>
      <c r="F291" s="40" t="s">
        <v>35</v>
      </c>
      <c r="G291" s="39" t="s">
        <v>414</v>
      </c>
      <c r="H291" s="39">
        <f>COUNT(D291:D311)</f>
        <v>21</v>
      </c>
    </row>
    <row r="292" spans="1:8" x14ac:dyDescent="0.2">
      <c r="A292" s="40">
        <v>4</v>
      </c>
      <c r="B292" s="45">
        <v>45380</v>
      </c>
      <c r="C292" s="39" t="s">
        <v>276</v>
      </c>
      <c r="D292" s="39">
        <v>4.6535000000000002</v>
      </c>
      <c r="E292" s="39"/>
      <c r="F292" s="40" t="s">
        <v>35</v>
      </c>
      <c r="G292" s="39" t="s">
        <v>121</v>
      </c>
      <c r="H292" s="39">
        <f>MEDIAN(D291:D311)</f>
        <v>4.6535000000000002</v>
      </c>
    </row>
    <row r="293" spans="1:8" x14ac:dyDescent="0.2">
      <c r="A293" s="40">
        <v>4</v>
      </c>
      <c r="B293" s="45">
        <v>45380</v>
      </c>
      <c r="C293" s="39" t="s">
        <v>277</v>
      </c>
      <c r="D293" s="39">
        <v>3.0154000000000001</v>
      </c>
      <c r="E293" s="39"/>
      <c r="F293" s="40" t="s">
        <v>35</v>
      </c>
      <c r="G293" s="39" t="s">
        <v>37</v>
      </c>
      <c r="H293" s="39">
        <v>2</v>
      </c>
    </row>
    <row r="294" spans="1:8" x14ac:dyDescent="0.2">
      <c r="A294" s="40">
        <v>4</v>
      </c>
      <c r="B294" s="45">
        <v>45380</v>
      </c>
      <c r="C294" s="39" t="s">
        <v>278</v>
      </c>
      <c r="D294" s="39">
        <v>4.1843000000000004</v>
      </c>
      <c r="E294" s="39"/>
      <c r="F294" s="40" t="s">
        <v>35</v>
      </c>
      <c r="G294" s="39" t="s">
        <v>36</v>
      </c>
      <c r="H294" s="39">
        <v>1</v>
      </c>
    </row>
    <row r="295" spans="1:8" x14ac:dyDescent="0.2">
      <c r="A295" s="40">
        <v>4</v>
      </c>
      <c r="B295" s="45">
        <v>45380</v>
      </c>
      <c r="C295" s="39" t="s">
        <v>279</v>
      </c>
      <c r="D295" s="39">
        <v>4.3253000000000004</v>
      </c>
      <c r="E295" s="39"/>
      <c r="F295" s="40" t="s">
        <v>35</v>
      </c>
      <c r="G295" s="39"/>
      <c r="H295" s="39"/>
    </row>
    <row r="296" spans="1:8" x14ac:dyDescent="0.2">
      <c r="A296" s="40">
        <v>4</v>
      </c>
      <c r="B296" s="45">
        <v>45380</v>
      </c>
      <c r="C296" s="39" t="s">
        <v>280</v>
      </c>
      <c r="D296" s="39">
        <v>7.5049000000000001</v>
      </c>
      <c r="E296" s="39"/>
      <c r="F296" s="40" t="s">
        <v>35</v>
      </c>
      <c r="G296" s="39"/>
      <c r="H296" s="39"/>
    </row>
    <row r="297" spans="1:8" x14ac:dyDescent="0.2">
      <c r="A297" s="40">
        <v>4</v>
      </c>
      <c r="B297" s="45">
        <v>45380</v>
      </c>
      <c r="C297" s="39" t="s">
        <v>281</v>
      </c>
      <c r="D297" s="39">
        <v>4.5563000000000002</v>
      </c>
      <c r="E297" s="39"/>
      <c r="F297" s="40" t="s">
        <v>35</v>
      </c>
      <c r="G297" s="39"/>
      <c r="H297" s="39"/>
    </row>
    <row r="298" spans="1:8" x14ac:dyDescent="0.2">
      <c r="A298" s="40">
        <v>4</v>
      </c>
      <c r="B298" s="45">
        <v>45380</v>
      </c>
      <c r="C298" s="39" t="s">
        <v>282</v>
      </c>
      <c r="D298" s="39">
        <v>3.6962999999999999</v>
      </c>
      <c r="E298" s="39"/>
      <c r="F298" s="40" t="s">
        <v>35</v>
      </c>
      <c r="G298" s="39"/>
      <c r="H298" s="39"/>
    </row>
    <row r="299" spans="1:8" x14ac:dyDescent="0.2">
      <c r="A299" s="40">
        <v>4</v>
      </c>
      <c r="B299" s="45">
        <v>45380</v>
      </c>
      <c r="C299" s="39" t="s">
        <v>283</v>
      </c>
      <c r="D299" s="39">
        <v>1.8682000000000001</v>
      </c>
      <c r="E299" s="39"/>
      <c r="F299" s="40" t="s">
        <v>35</v>
      </c>
      <c r="G299" s="39"/>
      <c r="H299" s="39"/>
    </row>
    <row r="300" spans="1:8" x14ac:dyDescent="0.2">
      <c r="A300" s="40">
        <v>4</v>
      </c>
      <c r="B300" s="45">
        <v>45380</v>
      </c>
      <c r="C300" s="39" t="s">
        <v>284</v>
      </c>
      <c r="D300" s="39">
        <v>5.7637</v>
      </c>
      <c r="E300" s="39"/>
      <c r="F300" s="40" t="s">
        <v>35</v>
      </c>
      <c r="G300" s="39"/>
      <c r="H300" s="39"/>
    </row>
    <row r="301" spans="1:8" x14ac:dyDescent="0.2">
      <c r="A301" s="40">
        <v>4</v>
      </c>
      <c r="B301" s="45">
        <v>45380</v>
      </c>
      <c r="C301" s="39" t="s">
        <v>285</v>
      </c>
      <c r="D301" s="39">
        <v>6.1767000000000003</v>
      </c>
      <c r="E301" s="39"/>
      <c r="F301" s="40" t="s">
        <v>35</v>
      </c>
      <c r="G301" s="39"/>
      <c r="H301" s="39"/>
    </row>
    <row r="302" spans="1:8" x14ac:dyDescent="0.2">
      <c r="A302" s="40">
        <v>4</v>
      </c>
      <c r="B302" s="45">
        <v>45380</v>
      </c>
      <c r="C302" s="39" t="s">
        <v>286</v>
      </c>
      <c r="D302" s="39">
        <v>5.9127999999999998</v>
      </c>
      <c r="E302" s="39"/>
      <c r="F302" s="40" t="s">
        <v>35</v>
      </c>
      <c r="G302" s="39"/>
      <c r="H302" s="39"/>
    </row>
    <row r="303" spans="1:8" x14ac:dyDescent="0.2">
      <c r="A303" s="40">
        <v>4</v>
      </c>
      <c r="B303" s="45">
        <v>45380</v>
      </c>
      <c r="C303" s="39" t="s">
        <v>287</v>
      </c>
      <c r="D303" s="39">
        <v>9.5683000000000007</v>
      </c>
      <c r="E303" s="39"/>
      <c r="F303" s="40" t="s">
        <v>35</v>
      </c>
      <c r="G303" s="39"/>
      <c r="H303" s="39"/>
    </row>
    <row r="304" spans="1:8" x14ac:dyDescent="0.2">
      <c r="A304" s="40">
        <v>4</v>
      </c>
      <c r="B304" s="45">
        <v>45380</v>
      </c>
      <c r="C304" s="39" t="s">
        <v>288</v>
      </c>
      <c r="D304" s="39">
        <v>12.013999999999999</v>
      </c>
      <c r="E304" s="39"/>
      <c r="F304" s="40" t="s">
        <v>35</v>
      </c>
      <c r="G304" s="39"/>
      <c r="H304" s="39"/>
    </row>
    <row r="305" spans="1:8" x14ac:dyDescent="0.2">
      <c r="A305" s="40">
        <v>4</v>
      </c>
      <c r="B305" s="45">
        <v>45380</v>
      </c>
      <c r="C305" s="39" t="s">
        <v>289</v>
      </c>
      <c r="D305" s="39">
        <v>4.7537000000000003</v>
      </c>
      <c r="E305" s="39"/>
      <c r="F305" s="40" t="s">
        <v>35</v>
      </c>
      <c r="G305" s="39"/>
      <c r="H305" s="39"/>
    </row>
    <row r="306" spans="1:8" x14ac:dyDescent="0.2">
      <c r="A306" s="40">
        <v>4</v>
      </c>
      <c r="B306" s="45">
        <v>45380</v>
      </c>
      <c r="C306" s="39" t="s">
        <v>290</v>
      </c>
      <c r="D306" s="39">
        <v>4.625</v>
      </c>
      <c r="E306" s="39"/>
      <c r="F306" s="40" t="s">
        <v>35</v>
      </c>
      <c r="G306" s="39"/>
      <c r="H306" s="39"/>
    </row>
    <row r="307" spans="1:8" x14ac:dyDescent="0.2">
      <c r="A307" s="40">
        <v>4</v>
      </c>
      <c r="B307" s="45">
        <v>45380</v>
      </c>
      <c r="C307" s="39" t="s">
        <v>291</v>
      </c>
      <c r="D307" s="39">
        <v>3.3382999999999998</v>
      </c>
      <c r="E307" s="39"/>
      <c r="F307" s="40" t="s">
        <v>35</v>
      </c>
      <c r="G307" s="39"/>
      <c r="H307" s="39"/>
    </row>
    <row r="308" spans="1:8" x14ac:dyDescent="0.2">
      <c r="A308" s="40">
        <v>4</v>
      </c>
      <c r="B308" s="45">
        <v>45380</v>
      </c>
      <c r="C308" s="39" t="s">
        <v>292</v>
      </c>
      <c r="D308" s="39">
        <v>2.8618999999999999</v>
      </c>
      <c r="E308" s="39"/>
      <c r="F308" s="40" t="s">
        <v>35</v>
      </c>
      <c r="G308" s="39"/>
      <c r="H308" s="39"/>
    </row>
    <row r="309" spans="1:8" x14ac:dyDescent="0.2">
      <c r="A309" s="40">
        <v>4</v>
      </c>
      <c r="B309" s="45">
        <v>45380</v>
      </c>
      <c r="C309" s="39" t="s">
        <v>293</v>
      </c>
      <c r="D309" s="39">
        <v>6.5220000000000002</v>
      </c>
      <c r="E309" s="39"/>
      <c r="F309" s="40" t="s">
        <v>35</v>
      </c>
      <c r="G309" s="39"/>
      <c r="H309" s="39"/>
    </row>
    <row r="310" spans="1:8" x14ac:dyDescent="0.2">
      <c r="A310" s="40">
        <v>4</v>
      </c>
      <c r="B310" s="45">
        <v>45380</v>
      </c>
      <c r="C310" s="39" t="s">
        <v>294</v>
      </c>
      <c r="D310" s="39">
        <v>4.9520999999999997</v>
      </c>
      <c r="E310" s="39"/>
      <c r="F310" s="40" t="s">
        <v>35</v>
      </c>
      <c r="G310" s="39"/>
      <c r="H310" s="39"/>
    </row>
    <row r="311" spans="1:8" x14ac:dyDescent="0.2">
      <c r="A311" s="40">
        <v>4</v>
      </c>
      <c r="B311" s="45">
        <v>45380</v>
      </c>
      <c r="C311" s="39" t="s">
        <v>295</v>
      </c>
      <c r="D311" s="39">
        <v>6.8282999999999996</v>
      </c>
      <c r="E311" s="39"/>
      <c r="F311" s="40" t="s">
        <v>35</v>
      </c>
      <c r="G311" s="39"/>
      <c r="H311" s="39"/>
    </row>
    <row r="312" spans="1:8" x14ac:dyDescent="0.2">
      <c r="A312" s="40"/>
      <c r="B312" s="45"/>
      <c r="C312" s="39"/>
      <c r="D312" s="39"/>
      <c r="E312" s="39"/>
      <c r="F312" s="40"/>
      <c r="G312" s="39"/>
      <c r="H312" s="39"/>
    </row>
    <row r="313" spans="1:8" x14ac:dyDescent="0.2">
      <c r="A313" s="40">
        <v>4</v>
      </c>
      <c r="B313" s="45">
        <v>45377</v>
      </c>
      <c r="C313" s="39" t="s">
        <v>296</v>
      </c>
      <c r="D313" s="39">
        <v>1.0564</v>
      </c>
      <c r="E313" s="39"/>
      <c r="F313" s="40" t="s">
        <v>43</v>
      </c>
      <c r="G313" s="39" t="s">
        <v>414</v>
      </c>
      <c r="H313" s="39">
        <f>COUNT(D313:D323)</f>
        <v>11</v>
      </c>
    </row>
    <row r="314" spans="1:8" x14ac:dyDescent="0.2">
      <c r="A314" s="40">
        <v>4</v>
      </c>
      <c r="B314" s="45">
        <v>45377</v>
      </c>
      <c r="C314" s="39" t="s">
        <v>297</v>
      </c>
      <c r="D314" s="39">
        <v>1.9759</v>
      </c>
      <c r="E314" s="39"/>
      <c r="F314" s="40" t="s">
        <v>43</v>
      </c>
      <c r="G314" s="39" t="s">
        <v>121</v>
      </c>
      <c r="H314" s="39">
        <f>MEDIAN(D313:D323)</f>
        <v>2.5727000000000002</v>
      </c>
    </row>
    <row r="315" spans="1:8" x14ac:dyDescent="0.2">
      <c r="A315" s="40">
        <v>4</v>
      </c>
      <c r="B315" s="45">
        <v>45377</v>
      </c>
      <c r="C315" s="39" t="s">
        <v>298</v>
      </c>
      <c r="D315" s="39">
        <v>2.5727000000000002</v>
      </c>
      <c r="E315" s="39"/>
      <c r="F315" s="40" t="s">
        <v>43</v>
      </c>
      <c r="G315" s="39" t="s">
        <v>37</v>
      </c>
      <c r="H315" s="39">
        <v>11</v>
      </c>
    </row>
    <row r="316" spans="1:8" x14ac:dyDescent="0.2">
      <c r="A316" s="40">
        <v>4</v>
      </c>
      <c r="B316" s="45">
        <v>45377</v>
      </c>
      <c r="C316" s="39" t="s">
        <v>299</v>
      </c>
      <c r="D316" s="39">
        <v>2.7517999999999998</v>
      </c>
      <c r="E316" s="39"/>
      <c r="F316" s="40" t="s">
        <v>43</v>
      </c>
      <c r="G316" s="39" t="s">
        <v>36</v>
      </c>
      <c r="H316" s="39">
        <v>0</v>
      </c>
    </row>
    <row r="317" spans="1:8" x14ac:dyDescent="0.2">
      <c r="A317" s="40">
        <v>4</v>
      </c>
      <c r="B317" s="45">
        <v>45377</v>
      </c>
      <c r="C317" s="39" t="s">
        <v>300</v>
      </c>
      <c r="D317" s="39">
        <v>2.0520999999999998</v>
      </c>
      <c r="E317" s="39"/>
      <c r="F317" s="40" t="s">
        <v>43</v>
      </c>
      <c r="G317" s="39"/>
      <c r="H317" s="39"/>
    </row>
    <row r="318" spans="1:8" x14ac:dyDescent="0.2">
      <c r="A318" s="40">
        <v>4</v>
      </c>
      <c r="B318" s="45">
        <v>45377</v>
      </c>
      <c r="C318" s="39" t="s">
        <v>301</v>
      </c>
      <c r="D318" s="39">
        <v>1.4277</v>
      </c>
      <c r="E318" s="39"/>
      <c r="F318" s="40" t="s">
        <v>43</v>
      </c>
      <c r="G318" s="39"/>
      <c r="H318" s="39"/>
    </row>
    <row r="319" spans="1:8" x14ac:dyDescent="0.2">
      <c r="A319" s="40">
        <v>4</v>
      </c>
      <c r="B319" s="45">
        <v>45377</v>
      </c>
      <c r="C319" s="39" t="s">
        <v>302</v>
      </c>
      <c r="D319" s="39">
        <v>3.2385999999999999</v>
      </c>
      <c r="E319" s="39"/>
      <c r="F319" s="40" t="s">
        <v>43</v>
      </c>
      <c r="G319" s="39"/>
      <c r="H319" s="39"/>
    </row>
    <row r="320" spans="1:8" x14ac:dyDescent="0.2">
      <c r="A320" s="40">
        <v>4</v>
      </c>
      <c r="B320" s="45">
        <v>45377</v>
      </c>
      <c r="C320" s="39" t="s">
        <v>303</v>
      </c>
      <c r="D320" s="39">
        <v>3.4388000000000001</v>
      </c>
      <c r="E320" s="39"/>
      <c r="F320" s="40" t="s">
        <v>43</v>
      </c>
      <c r="G320" s="39"/>
      <c r="H320" s="39"/>
    </row>
    <row r="321" spans="1:8" x14ac:dyDescent="0.2">
      <c r="A321" s="40">
        <v>4</v>
      </c>
      <c r="B321" s="45">
        <v>45377</v>
      </c>
      <c r="C321" s="39" t="s">
        <v>304</v>
      </c>
      <c r="D321" s="39">
        <v>2.3126000000000002</v>
      </c>
      <c r="E321" s="39"/>
      <c r="F321" s="40" t="s">
        <v>43</v>
      </c>
      <c r="G321" s="39"/>
      <c r="H321" s="39"/>
    </row>
    <row r="322" spans="1:8" x14ac:dyDescent="0.2">
      <c r="A322" s="40">
        <v>4</v>
      </c>
      <c r="B322" s="45">
        <v>45377</v>
      </c>
      <c r="C322" s="39" t="s">
        <v>305</v>
      </c>
      <c r="D322" s="39">
        <v>2.9321000000000002</v>
      </c>
      <c r="E322" s="39"/>
      <c r="F322" s="40" t="s">
        <v>43</v>
      </c>
      <c r="G322" s="39"/>
      <c r="H322" s="39"/>
    </row>
    <row r="323" spans="1:8" x14ac:dyDescent="0.2">
      <c r="A323" s="40">
        <v>4</v>
      </c>
      <c r="B323" s="45">
        <v>45377</v>
      </c>
      <c r="C323" s="39" t="s">
        <v>306</v>
      </c>
      <c r="D323" s="39">
        <v>2.9714999999999998</v>
      </c>
      <c r="E323" s="39"/>
      <c r="F323" s="40" t="s">
        <v>43</v>
      </c>
      <c r="G323" s="39"/>
      <c r="H323" s="39"/>
    </row>
    <row r="324" spans="1:8" x14ac:dyDescent="0.2">
      <c r="A324" s="40"/>
      <c r="B324" s="45"/>
      <c r="C324" s="39"/>
      <c r="D324" s="39"/>
      <c r="E324" s="39"/>
      <c r="F324" s="40"/>
      <c r="G324" s="39"/>
      <c r="H324" s="39"/>
    </row>
    <row r="325" spans="1:8" x14ac:dyDescent="0.2">
      <c r="A325" s="40">
        <v>4</v>
      </c>
      <c r="B325" s="45">
        <v>45378</v>
      </c>
      <c r="C325" s="39" t="s">
        <v>307</v>
      </c>
      <c r="D325" s="39">
        <v>2.6326999999999998</v>
      </c>
      <c r="E325" s="39"/>
      <c r="F325" s="40" t="s">
        <v>43</v>
      </c>
      <c r="G325" s="39" t="s">
        <v>414</v>
      </c>
      <c r="H325" s="39">
        <f>COUNT(D325:D332)</f>
        <v>8</v>
      </c>
    </row>
    <row r="326" spans="1:8" x14ac:dyDescent="0.2">
      <c r="A326" s="40">
        <v>4</v>
      </c>
      <c r="B326" s="45">
        <v>45378</v>
      </c>
      <c r="C326" s="39" t="s">
        <v>308</v>
      </c>
      <c r="D326" s="39">
        <v>1.2525999999999999</v>
      </c>
      <c r="E326" s="39"/>
      <c r="F326" s="40" t="s">
        <v>43</v>
      </c>
      <c r="G326" s="39" t="s">
        <v>121</v>
      </c>
      <c r="H326" s="39">
        <f>MEDIAN(D325:D332)</f>
        <v>2.3575499999999998</v>
      </c>
    </row>
    <row r="327" spans="1:8" x14ac:dyDescent="0.2">
      <c r="A327" s="40">
        <v>4</v>
      </c>
      <c r="B327" s="45">
        <v>45378</v>
      </c>
      <c r="C327" s="39" t="s">
        <v>309</v>
      </c>
      <c r="D327" s="39">
        <v>1.0690999999999999</v>
      </c>
      <c r="E327" s="39"/>
      <c r="F327" s="40" t="s">
        <v>43</v>
      </c>
      <c r="G327" s="39" t="s">
        <v>37</v>
      </c>
      <c r="H327" s="39">
        <v>11</v>
      </c>
    </row>
    <row r="328" spans="1:8" x14ac:dyDescent="0.2">
      <c r="A328" s="40">
        <v>4</v>
      </c>
      <c r="B328" s="45">
        <v>45378</v>
      </c>
      <c r="C328" s="39" t="s">
        <v>310</v>
      </c>
      <c r="D328" s="39">
        <v>2.4228000000000001</v>
      </c>
      <c r="E328" s="39"/>
      <c r="F328" s="40" t="s">
        <v>43</v>
      </c>
      <c r="G328" s="39" t="s">
        <v>36</v>
      </c>
      <c r="H328" s="39">
        <v>0</v>
      </c>
    </row>
    <row r="329" spans="1:8" x14ac:dyDescent="0.2">
      <c r="A329" s="40">
        <v>4</v>
      </c>
      <c r="B329" s="45">
        <v>45378</v>
      </c>
      <c r="C329" s="39" t="s">
        <v>311</v>
      </c>
      <c r="D329" s="39">
        <v>3.4678</v>
      </c>
      <c r="E329" s="39"/>
      <c r="F329" s="40" t="s">
        <v>43</v>
      </c>
      <c r="G329" s="39"/>
      <c r="H329" s="39"/>
    </row>
    <row r="330" spans="1:8" x14ac:dyDescent="0.2">
      <c r="A330" s="40">
        <v>4</v>
      </c>
      <c r="B330" s="45">
        <v>45378</v>
      </c>
      <c r="C330" s="39" t="s">
        <v>312</v>
      </c>
      <c r="D330" s="39">
        <v>2.2923</v>
      </c>
      <c r="E330" s="39"/>
      <c r="F330" s="40" t="s">
        <v>43</v>
      </c>
      <c r="G330" s="39"/>
      <c r="H330" s="39"/>
    </row>
    <row r="331" spans="1:8" x14ac:dyDescent="0.2">
      <c r="A331" s="40">
        <v>4</v>
      </c>
      <c r="B331" s="45">
        <v>45378</v>
      </c>
      <c r="C331" s="39" t="s">
        <v>313</v>
      </c>
      <c r="D331" s="39">
        <v>6.2069999999999999</v>
      </c>
      <c r="E331" s="39"/>
      <c r="F331" s="40" t="s">
        <v>43</v>
      </c>
      <c r="G331" s="39"/>
      <c r="H331" s="39"/>
    </row>
    <row r="332" spans="1:8" x14ac:dyDescent="0.2">
      <c r="A332" s="40">
        <v>4</v>
      </c>
      <c r="B332" s="45">
        <v>45378</v>
      </c>
      <c r="C332" s="39" t="s">
        <v>314</v>
      </c>
      <c r="D332" s="39">
        <v>1.1523000000000001</v>
      </c>
      <c r="E332" s="39"/>
      <c r="F332" s="40" t="s">
        <v>43</v>
      </c>
      <c r="G332" s="39"/>
      <c r="H332" s="39"/>
    </row>
    <row r="333" spans="1:8" x14ac:dyDescent="0.2">
      <c r="A333" s="40"/>
      <c r="B333" s="45"/>
      <c r="C333" s="39"/>
      <c r="D333" s="39"/>
      <c r="E333" s="39"/>
      <c r="F333" s="40"/>
      <c r="G333" s="39"/>
      <c r="H333" s="39"/>
    </row>
    <row r="334" spans="1:8" x14ac:dyDescent="0.2">
      <c r="A334" s="40">
        <v>4</v>
      </c>
      <c r="B334" s="46">
        <v>45379</v>
      </c>
      <c r="C334" s="39" t="s">
        <v>315</v>
      </c>
      <c r="D334" s="39">
        <v>1.3355999999999999</v>
      </c>
      <c r="E334" s="39"/>
      <c r="F334" s="40" t="s">
        <v>43</v>
      </c>
      <c r="G334" s="39" t="s">
        <v>414</v>
      </c>
      <c r="H334" s="39">
        <f>COUNT(D334:D343)</f>
        <v>10</v>
      </c>
    </row>
    <row r="335" spans="1:8" x14ac:dyDescent="0.2">
      <c r="A335" s="40">
        <v>4</v>
      </c>
      <c r="B335" s="46">
        <v>45379</v>
      </c>
      <c r="C335" s="39" t="s">
        <v>316</v>
      </c>
      <c r="D335" s="39">
        <v>3.7524000000000002</v>
      </c>
      <c r="E335" s="39"/>
      <c r="F335" s="40" t="s">
        <v>43</v>
      </c>
      <c r="G335" s="39" t="s">
        <v>121</v>
      </c>
      <c r="H335" s="39">
        <f>MEDIAN(D334:D343)</f>
        <v>1.60615</v>
      </c>
    </row>
    <row r="336" spans="1:8" x14ac:dyDescent="0.2">
      <c r="A336" s="40">
        <v>4</v>
      </c>
      <c r="B336" s="46">
        <v>45379</v>
      </c>
      <c r="C336" s="39" t="s">
        <v>317</v>
      </c>
      <c r="D336" s="39">
        <v>2.6764999999999999</v>
      </c>
      <c r="E336" s="39"/>
      <c r="F336" s="40" t="s">
        <v>43</v>
      </c>
      <c r="G336" s="39" t="s">
        <v>37</v>
      </c>
      <c r="H336" s="39">
        <v>16</v>
      </c>
    </row>
    <row r="337" spans="1:8" x14ac:dyDescent="0.2">
      <c r="A337" s="40">
        <v>4</v>
      </c>
      <c r="B337" s="46">
        <v>45379</v>
      </c>
      <c r="C337" s="39" t="s">
        <v>318</v>
      </c>
      <c r="D337" s="39">
        <v>4.9771000000000001</v>
      </c>
      <c r="E337" s="39"/>
      <c r="F337" s="40" t="s">
        <v>43</v>
      </c>
      <c r="G337" s="39" t="s">
        <v>36</v>
      </c>
      <c r="H337" s="39">
        <v>0</v>
      </c>
    </row>
    <row r="338" spans="1:8" x14ac:dyDescent="0.2">
      <c r="A338" s="40">
        <v>4</v>
      </c>
      <c r="B338" s="46">
        <v>45379</v>
      </c>
      <c r="C338" s="39" t="s">
        <v>319</v>
      </c>
      <c r="D338" s="39">
        <v>1.5995999999999999</v>
      </c>
      <c r="E338" s="39"/>
      <c r="F338" s="40" t="s">
        <v>43</v>
      </c>
      <c r="G338" s="39"/>
      <c r="H338" s="39"/>
    </row>
    <row r="339" spans="1:8" x14ac:dyDescent="0.2">
      <c r="A339" s="40">
        <v>4</v>
      </c>
      <c r="B339" s="46">
        <v>45379</v>
      </c>
      <c r="C339" s="39" t="s">
        <v>320</v>
      </c>
      <c r="D339" s="39">
        <v>1.4314</v>
      </c>
      <c r="E339" s="39"/>
      <c r="F339" s="40" t="s">
        <v>43</v>
      </c>
      <c r="G339" s="39"/>
      <c r="H339" s="39"/>
    </row>
    <row r="340" spans="1:8" x14ac:dyDescent="0.2">
      <c r="A340" s="40">
        <v>4</v>
      </c>
      <c r="B340" s="46">
        <v>45379</v>
      </c>
      <c r="C340" s="39" t="s">
        <v>321</v>
      </c>
      <c r="D340" s="39">
        <v>1.0775999999999999</v>
      </c>
      <c r="E340" s="39"/>
      <c r="F340" s="40" t="s">
        <v>43</v>
      </c>
      <c r="G340" s="39"/>
      <c r="H340" s="39"/>
    </row>
    <row r="341" spans="1:8" x14ac:dyDescent="0.2">
      <c r="A341" s="40">
        <v>4</v>
      </c>
      <c r="B341" s="46">
        <v>45379</v>
      </c>
      <c r="C341" s="39" t="s">
        <v>322</v>
      </c>
      <c r="D341" s="39">
        <v>1.6127</v>
      </c>
      <c r="E341" s="39"/>
      <c r="F341" s="40" t="s">
        <v>43</v>
      </c>
      <c r="G341" s="39"/>
      <c r="H341" s="39"/>
    </row>
    <row r="342" spans="1:8" x14ac:dyDescent="0.2">
      <c r="A342" s="40">
        <v>4</v>
      </c>
      <c r="B342" s="46">
        <v>45379</v>
      </c>
      <c r="C342" s="39" t="s">
        <v>323</v>
      </c>
      <c r="D342" s="39">
        <v>1.2667999999999999</v>
      </c>
      <c r="E342" s="39"/>
      <c r="F342" s="40" t="s">
        <v>43</v>
      </c>
      <c r="G342" s="39"/>
      <c r="H342" s="39"/>
    </row>
    <row r="343" spans="1:8" x14ac:dyDescent="0.2">
      <c r="A343" s="40">
        <v>4</v>
      </c>
      <c r="B343" s="46">
        <v>45379</v>
      </c>
      <c r="C343" s="39" t="s">
        <v>324</v>
      </c>
      <c r="D343" s="39">
        <v>2.7235</v>
      </c>
      <c r="E343" s="39"/>
      <c r="F343" s="40" t="s">
        <v>43</v>
      </c>
      <c r="G343" s="39"/>
      <c r="H343" s="39"/>
    </row>
    <row r="344" spans="1:8" x14ac:dyDescent="0.2">
      <c r="A344" s="40"/>
      <c r="B344" s="45"/>
      <c r="C344" s="39"/>
      <c r="D344" s="39"/>
      <c r="E344" s="39"/>
      <c r="F344" s="40"/>
      <c r="G344" s="39"/>
      <c r="H344" s="39"/>
    </row>
    <row r="345" spans="1:8" x14ac:dyDescent="0.2">
      <c r="A345" s="40">
        <v>4</v>
      </c>
      <c r="B345" s="46">
        <v>45379</v>
      </c>
      <c r="C345" s="39" t="s">
        <v>325</v>
      </c>
      <c r="D345" s="39">
        <v>5.0658000000000003</v>
      </c>
      <c r="E345" s="39"/>
      <c r="F345" s="40" t="s">
        <v>60</v>
      </c>
      <c r="G345" s="39" t="s">
        <v>414</v>
      </c>
      <c r="H345" s="39">
        <f>COUNT(D345:D359)</f>
        <v>15</v>
      </c>
    </row>
    <row r="346" spans="1:8" x14ac:dyDescent="0.2">
      <c r="A346" s="40">
        <v>4</v>
      </c>
      <c r="B346" s="46">
        <v>45379</v>
      </c>
      <c r="C346" s="39" t="s">
        <v>326</v>
      </c>
      <c r="D346" s="39">
        <v>2.8938999999999999</v>
      </c>
      <c r="E346" s="39"/>
      <c r="F346" s="40" t="s">
        <v>60</v>
      </c>
      <c r="G346" s="39" t="s">
        <v>417</v>
      </c>
      <c r="H346" s="39">
        <f>MEDIAN(D345:D359)</f>
        <v>3.8975</v>
      </c>
    </row>
    <row r="347" spans="1:8" x14ac:dyDescent="0.2">
      <c r="A347" s="40">
        <v>4</v>
      </c>
      <c r="B347" s="46">
        <v>45379</v>
      </c>
      <c r="C347" s="39" t="s">
        <v>327</v>
      </c>
      <c r="D347" s="39">
        <v>5.7388000000000003</v>
      </c>
      <c r="E347" s="39"/>
      <c r="F347" s="40" t="s">
        <v>60</v>
      </c>
      <c r="G347" s="39" t="s">
        <v>37</v>
      </c>
      <c r="H347" s="39">
        <v>1</v>
      </c>
    </row>
    <row r="348" spans="1:8" x14ac:dyDescent="0.2">
      <c r="A348" s="40">
        <v>4</v>
      </c>
      <c r="B348" s="46">
        <v>45379</v>
      </c>
      <c r="C348" s="39" t="s">
        <v>328</v>
      </c>
      <c r="D348" s="39">
        <v>4.1738999999999997</v>
      </c>
      <c r="E348" s="39"/>
      <c r="F348" s="40" t="s">
        <v>60</v>
      </c>
      <c r="G348" s="39" t="s">
        <v>36</v>
      </c>
      <c r="H348" s="39">
        <v>0</v>
      </c>
    </row>
    <row r="349" spans="1:8" x14ac:dyDescent="0.2">
      <c r="A349" s="40">
        <v>4</v>
      </c>
      <c r="B349" s="46">
        <v>45379</v>
      </c>
      <c r="C349" s="39" t="s">
        <v>329</v>
      </c>
      <c r="D349" s="39">
        <v>4.1329000000000002</v>
      </c>
      <c r="E349" s="39"/>
      <c r="F349" s="40" t="s">
        <v>60</v>
      </c>
      <c r="G349" s="39"/>
      <c r="H349" s="39"/>
    </row>
    <row r="350" spans="1:8" x14ac:dyDescent="0.2">
      <c r="A350" s="40">
        <v>4</v>
      </c>
      <c r="B350" s="46">
        <v>45379</v>
      </c>
      <c r="C350" s="39" t="s">
        <v>330</v>
      </c>
      <c r="D350" s="39">
        <v>3.9176000000000002</v>
      </c>
      <c r="E350" s="39"/>
      <c r="F350" s="40" t="s">
        <v>60</v>
      </c>
      <c r="G350" s="39"/>
      <c r="H350" s="39"/>
    </row>
    <row r="351" spans="1:8" x14ac:dyDescent="0.2">
      <c r="A351" s="40">
        <v>4</v>
      </c>
      <c r="B351" s="46">
        <v>45379</v>
      </c>
      <c r="C351" s="39" t="s">
        <v>331</v>
      </c>
      <c r="D351" s="39">
        <v>3.6027</v>
      </c>
      <c r="E351" s="39"/>
      <c r="F351" s="40" t="s">
        <v>60</v>
      </c>
      <c r="G351" s="39"/>
      <c r="H351" s="39"/>
    </row>
    <row r="352" spans="1:8" x14ac:dyDescent="0.2">
      <c r="A352" s="40">
        <v>4</v>
      </c>
      <c r="B352" s="46">
        <v>45379</v>
      </c>
      <c r="C352" s="39" t="s">
        <v>332</v>
      </c>
      <c r="D352" s="39">
        <v>2.6909000000000001</v>
      </c>
      <c r="E352" s="39"/>
      <c r="F352" s="40" t="s">
        <v>60</v>
      </c>
      <c r="G352" s="39"/>
      <c r="H352" s="39"/>
    </row>
    <row r="353" spans="1:8" x14ac:dyDescent="0.2">
      <c r="A353" s="40">
        <v>4</v>
      </c>
      <c r="B353" s="46">
        <v>45379</v>
      </c>
      <c r="C353" s="39" t="s">
        <v>333</v>
      </c>
      <c r="D353" s="39">
        <v>2.6758999999999999</v>
      </c>
      <c r="E353" s="39"/>
      <c r="F353" s="40" t="s">
        <v>60</v>
      </c>
      <c r="G353" s="39"/>
      <c r="H353" s="39"/>
    </row>
    <row r="354" spans="1:8" x14ac:dyDescent="0.2">
      <c r="A354" s="40">
        <v>4</v>
      </c>
      <c r="B354" s="46">
        <v>45379</v>
      </c>
      <c r="C354" s="39" t="s">
        <v>334</v>
      </c>
      <c r="D354" s="39">
        <v>5.4207999999999998</v>
      </c>
      <c r="E354" s="39"/>
      <c r="F354" s="40" t="s">
        <v>60</v>
      </c>
      <c r="G354" s="39"/>
      <c r="H354" s="39"/>
    </row>
    <row r="355" spans="1:8" x14ac:dyDescent="0.2">
      <c r="A355" s="40">
        <v>4</v>
      </c>
      <c r="B355" s="46">
        <v>45379</v>
      </c>
      <c r="C355" s="39" t="s">
        <v>335</v>
      </c>
      <c r="D355" s="39">
        <v>1.8161</v>
      </c>
      <c r="E355" s="39"/>
      <c r="F355" s="40" t="s">
        <v>60</v>
      </c>
      <c r="G355" s="39"/>
      <c r="H355" s="39"/>
    </row>
    <row r="356" spans="1:8" x14ac:dyDescent="0.2">
      <c r="A356" s="40">
        <v>4</v>
      </c>
      <c r="B356" s="46">
        <v>45379</v>
      </c>
      <c r="C356" s="39" t="s">
        <v>336</v>
      </c>
      <c r="D356" s="39">
        <v>2.8740000000000001</v>
      </c>
      <c r="E356" s="39"/>
      <c r="F356" s="40" t="s">
        <v>60</v>
      </c>
      <c r="G356" s="39"/>
      <c r="H356" s="39"/>
    </row>
    <row r="357" spans="1:8" x14ac:dyDescent="0.2">
      <c r="A357" s="40">
        <v>4</v>
      </c>
      <c r="B357" s="46">
        <v>45379</v>
      </c>
      <c r="C357" s="39" t="s">
        <v>337</v>
      </c>
      <c r="D357" s="39">
        <v>3.8975</v>
      </c>
      <c r="E357" s="39"/>
      <c r="F357" s="40" t="s">
        <v>60</v>
      </c>
      <c r="G357" s="39"/>
      <c r="H357" s="39"/>
    </row>
    <row r="358" spans="1:8" x14ac:dyDescent="0.2">
      <c r="A358" s="40">
        <v>4</v>
      </c>
      <c r="B358" s="46">
        <v>45379</v>
      </c>
      <c r="C358" s="39" t="s">
        <v>338</v>
      </c>
      <c r="D358" s="39">
        <v>5.3484999999999996</v>
      </c>
      <c r="E358" s="39"/>
      <c r="F358" s="40" t="s">
        <v>60</v>
      </c>
      <c r="G358" s="39"/>
      <c r="H358" s="39"/>
    </row>
    <row r="359" spans="1:8" x14ac:dyDescent="0.2">
      <c r="A359" s="40">
        <v>4</v>
      </c>
      <c r="B359" s="46">
        <v>45379</v>
      </c>
      <c r="C359" s="39" t="s">
        <v>339</v>
      </c>
      <c r="D359" s="39">
        <v>2.6516000000000002</v>
      </c>
      <c r="E359" s="39"/>
      <c r="F359" s="40" t="s">
        <v>60</v>
      </c>
      <c r="G359" s="39"/>
      <c r="H359" s="39"/>
    </row>
    <row r="360" spans="1:8" x14ac:dyDescent="0.2">
      <c r="A360" s="40"/>
      <c r="B360" s="45"/>
      <c r="C360" s="39"/>
      <c r="D360" s="39"/>
      <c r="E360" s="39"/>
      <c r="F360" s="40"/>
      <c r="G360" s="39"/>
      <c r="H360" s="39"/>
    </row>
    <row r="361" spans="1:8" x14ac:dyDescent="0.2">
      <c r="A361" s="40">
        <v>4</v>
      </c>
      <c r="B361" s="46">
        <v>45378</v>
      </c>
      <c r="C361" s="39" t="s">
        <v>340</v>
      </c>
      <c r="D361" s="39">
        <v>1.5255000000000001</v>
      </c>
      <c r="E361" s="39"/>
      <c r="F361" s="40" t="s">
        <v>66</v>
      </c>
      <c r="G361" s="39" t="s">
        <v>414</v>
      </c>
      <c r="H361" s="39">
        <f>COUNT(D361:D365)</f>
        <v>5</v>
      </c>
    </row>
    <row r="362" spans="1:8" x14ac:dyDescent="0.2">
      <c r="A362" s="40">
        <v>4</v>
      </c>
      <c r="B362" s="45">
        <v>45378</v>
      </c>
      <c r="C362" s="39" t="s">
        <v>341</v>
      </c>
      <c r="D362" s="39">
        <v>1.2628999999999999</v>
      </c>
      <c r="E362" s="39"/>
      <c r="F362" s="40" t="s">
        <v>66</v>
      </c>
      <c r="G362" s="39" t="s">
        <v>121</v>
      </c>
      <c r="H362" s="39">
        <f>MEDIAN(D361:D365)</f>
        <v>2.8144999999999998</v>
      </c>
    </row>
    <row r="363" spans="1:8" x14ac:dyDescent="0.2">
      <c r="A363" s="40">
        <v>4</v>
      </c>
      <c r="B363" s="45">
        <v>45378</v>
      </c>
      <c r="C363" s="39" t="s">
        <v>342</v>
      </c>
      <c r="D363" s="39">
        <v>2.8144999999999998</v>
      </c>
      <c r="E363" s="39"/>
      <c r="F363" s="40" t="s">
        <v>66</v>
      </c>
      <c r="G363" s="39" t="s">
        <v>37</v>
      </c>
      <c r="H363" s="39">
        <v>16</v>
      </c>
    </row>
    <row r="364" spans="1:8" x14ac:dyDescent="0.2">
      <c r="A364" s="40">
        <v>4</v>
      </c>
      <c r="B364" s="45">
        <v>45378</v>
      </c>
      <c r="C364" s="39" t="s">
        <v>343</v>
      </c>
      <c r="D364" s="39">
        <v>2.8645999999999998</v>
      </c>
      <c r="E364" s="39"/>
      <c r="F364" s="40" t="s">
        <v>66</v>
      </c>
      <c r="G364" s="39" t="s">
        <v>36</v>
      </c>
      <c r="H364" s="39">
        <v>0</v>
      </c>
    </row>
    <row r="365" spans="1:8" x14ac:dyDescent="0.2">
      <c r="A365" s="40">
        <v>4</v>
      </c>
      <c r="B365" s="45">
        <v>45378</v>
      </c>
      <c r="C365" s="39" t="s">
        <v>344</v>
      </c>
      <c r="D365" s="39">
        <v>4.0647000000000002</v>
      </c>
      <c r="E365" s="39"/>
      <c r="F365" s="40" t="s">
        <v>66</v>
      </c>
      <c r="G365" s="39"/>
      <c r="H365" s="39"/>
    </row>
    <row r="366" spans="1:8" x14ac:dyDescent="0.2">
      <c r="A366" s="40"/>
      <c r="B366" s="45"/>
      <c r="C366" s="39"/>
      <c r="D366" s="39"/>
      <c r="E366" s="39"/>
      <c r="F366" s="40"/>
      <c r="G366" s="39"/>
      <c r="H366" s="39"/>
    </row>
    <row r="367" spans="1:8" x14ac:dyDescent="0.2">
      <c r="A367" s="40">
        <v>4</v>
      </c>
      <c r="B367" s="45">
        <v>45380</v>
      </c>
      <c r="C367" s="39" t="s">
        <v>345</v>
      </c>
      <c r="D367" s="39">
        <v>4.1927000000000003</v>
      </c>
      <c r="E367" s="39"/>
      <c r="F367" s="40" t="s">
        <v>66</v>
      </c>
      <c r="G367" s="39" t="s">
        <v>414</v>
      </c>
      <c r="H367" s="39">
        <f>COUNT(D367:D373)</f>
        <v>7</v>
      </c>
    </row>
    <row r="368" spans="1:8" x14ac:dyDescent="0.2">
      <c r="A368" s="40">
        <v>4</v>
      </c>
      <c r="B368" s="45">
        <v>45380</v>
      </c>
      <c r="C368" s="39" t="s">
        <v>346</v>
      </c>
      <c r="D368" s="39">
        <v>2.0228000000000002</v>
      </c>
      <c r="E368" s="39"/>
      <c r="F368" s="40" t="s">
        <v>66</v>
      </c>
      <c r="G368" s="39" t="s">
        <v>121</v>
      </c>
      <c r="H368" s="39">
        <f>MEDIAN(D367:D373)</f>
        <v>2.1501999999999999</v>
      </c>
    </row>
    <row r="369" spans="1:8" x14ac:dyDescent="0.2">
      <c r="A369" s="40">
        <v>4</v>
      </c>
      <c r="B369" s="45">
        <v>45380</v>
      </c>
      <c r="C369" s="39" t="s">
        <v>347</v>
      </c>
      <c r="D369" s="39">
        <v>2.6214</v>
      </c>
      <c r="E369" s="39"/>
      <c r="F369" s="40" t="s">
        <v>66</v>
      </c>
      <c r="G369" s="39" t="s">
        <v>37</v>
      </c>
      <c r="H369" s="39">
        <v>15</v>
      </c>
    </row>
    <row r="370" spans="1:8" x14ac:dyDescent="0.2">
      <c r="A370" s="40">
        <v>4</v>
      </c>
      <c r="B370" s="45">
        <v>45380</v>
      </c>
      <c r="C370" s="39" t="s">
        <v>348</v>
      </c>
      <c r="D370" s="39">
        <v>2.9163999999999999</v>
      </c>
      <c r="E370" s="39"/>
      <c r="F370" s="40" t="s">
        <v>66</v>
      </c>
      <c r="G370" s="39" t="s">
        <v>36</v>
      </c>
      <c r="H370" s="39">
        <v>0</v>
      </c>
    </row>
    <row r="371" spans="1:8" x14ac:dyDescent="0.2">
      <c r="A371" s="40">
        <v>4</v>
      </c>
      <c r="B371" s="45">
        <v>45380</v>
      </c>
      <c r="C371" s="39" t="s">
        <v>349</v>
      </c>
      <c r="D371" s="39">
        <v>2.1501999999999999</v>
      </c>
      <c r="E371" s="39"/>
      <c r="F371" s="40" t="s">
        <v>66</v>
      </c>
      <c r="G371" s="39"/>
      <c r="H371" s="39"/>
    </row>
    <row r="372" spans="1:8" x14ac:dyDescent="0.2">
      <c r="A372" s="40">
        <v>4</v>
      </c>
      <c r="B372" s="45">
        <v>45380</v>
      </c>
      <c r="C372" s="39" t="s">
        <v>350</v>
      </c>
      <c r="D372" s="39">
        <v>2.0352000000000001</v>
      </c>
      <c r="E372" s="39"/>
      <c r="F372" s="40" t="s">
        <v>66</v>
      </c>
      <c r="G372" s="39"/>
      <c r="H372" s="39"/>
    </row>
    <row r="373" spans="1:8" x14ac:dyDescent="0.2">
      <c r="A373" s="40">
        <v>4</v>
      </c>
      <c r="B373" s="45">
        <v>45380</v>
      </c>
      <c r="C373" s="39" t="s">
        <v>351</v>
      </c>
      <c r="D373" s="39">
        <v>1.3815</v>
      </c>
      <c r="E373" s="39"/>
      <c r="F373" s="40" t="s">
        <v>66</v>
      </c>
      <c r="G373" s="39"/>
      <c r="H373" s="39"/>
    </row>
    <row r="374" spans="1:8" x14ac:dyDescent="0.2">
      <c r="A374" s="40"/>
      <c r="B374" s="45"/>
      <c r="C374" s="39"/>
      <c r="D374" s="39"/>
      <c r="E374" s="39"/>
      <c r="F374" s="40"/>
      <c r="G374" s="39"/>
      <c r="H374" s="39"/>
    </row>
    <row r="375" spans="1:8" x14ac:dyDescent="0.2">
      <c r="A375" s="40">
        <v>4</v>
      </c>
      <c r="B375" s="45">
        <v>45381</v>
      </c>
      <c r="C375" s="39" t="s">
        <v>352</v>
      </c>
      <c r="D375" s="39">
        <v>5.3514999999999997</v>
      </c>
      <c r="E375" s="39"/>
      <c r="F375" s="40" t="s">
        <v>66</v>
      </c>
      <c r="G375" s="39" t="s">
        <v>414</v>
      </c>
      <c r="H375" s="39">
        <f>COUNT(D375:D378)</f>
        <v>4</v>
      </c>
    </row>
    <row r="376" spans="1:8" x14ac:dyDescent="0.2">
      <c r="A376" s="40">
        <v>4</v>
      </c>
      <c r="B376" s="45">
        <v>45381</v>
      </c>
      <c r="C376" s="39" t="s">
        <v>353</v>
      </c>
      <c r="D376" s="39">
        <v>1.3401000000000001</v>
      </c>
      <c r="E376" s="39"/>
      <c r="F376" s="40" t="s">
        <v>66</v>
      </c>
      <c r="G376" s="39" t="s">
        <v>121</v>
      </c>
      <c r="H376" s="39">
        <f>MEDIAN(D375:D378)</f>
        <v>2.1123000000000003</v>
      </c>
    </row>
    <row r="377" spans="1:8" x14ac:dyDescent="0.2">
      <c r="A377" s="40">
        <v>4</v>
      </c>
      <c r="B377" s="45">
        <v>45381</v>
      </c>
      <c r="C377" s="39" t="s">
        <v>354</v>
      </c>
      <c r="D377" s="39">
        <v>1.5827</v>
      </c>
      <c r="E377" s="39"/>
      <c r="F377" s="40" t="s">
        <v>66</v>
      </c>
      <c r="G377" s="39" t="s">
        <v>37</v>
      </c>
      <c r="H377" s="39">
        <v>16</v>
      </c>
    </row>
    <row r="378" spans="1:8" x14ac:dyDescent="0.2">
      <c r="A378" s="40">
        <v>4</v>
      </c>
      <c r="B378" s="45">
        <v>45381</v>
      </c>
      <c r="C378" s="39" t="s">
        <v>355</v>
      </c>
      <c r="D378" s="39">
        <v>2.6419000000000001</v>
      </c>
      <c r="E378" s="39"/>
      <c r="F378" s="40" t="s">
        <v>66</v>
      </c>
      <c r="G378" s="39" t="s">
        <v>36</v>
      </c>
      <c r="H378" s="39">
        <v>0</v>
      </c>
    </row>
  </sheetData>
  <mergeCells count="3">
    <mergeCell ref="A1:H1"/>
    <mergeCell ref="G2:H2"/>
    <mergeCell ref="K1:O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4235F-9B99-9544-BFC6-12ECC46117F2}">
  <dimension ref="A1:L25"/>
  <sheetViews>
    <sheetView topLeftCell="A9" zoomScale="221" zoomScaleNormal="221" workbookViewId="0">
      <selection activeCell="F22" sqref="F22"/>
    </sheetView>
  </sheetViews>
  <sheetFormatPr baseColWidth="10" defaultRowHeight="15" x14ac:dyDescent="0.2"/>
  <cols>
    <col min="1" max="1" width="20.83203125" customWidth="1"/>
    <col min="4" max="4" width="12.33203125" customWidth="1"/>
    <col min="5" max="5" width="12" customWidth="1"/>
  </cols>
  <sheetData>
    <row r="1" spans="1:12" x14ac:dyDescent="0.2">
      <c r="A1" s="15" t="s">
        <v>375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2" customFormat="1" x14ac:dyDescent="0.2">
      <c r="A2" s="3"/>
      <c r="B2" s="14" t="s">
        <v>376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12" x14ac:dyDescent="0.2">
      <c r="A3" s="4" t="s">
        <v>362</v>
      </c>
      <c r="B3" s="4" t="s">
        <v>361</v>
      </c>
      <c r="C3" s="4" t="s">
        <v>363</v>
      </c>
      <c r="D3" s="4" t="s">
        <v>364</v>
      </c>
      <c r="E3" s="4" t="s">
        <v>365</v>
      </c>
      <c r="F3" s="4" t="s">
        <v>366</v>
      </c>
      <c r="G3" s="4" t="s">
        <v>367</v>
      </c>
      <c r="H3" s="4" t="s">
        <v>368</v>
      </c>
      <c r="I3" s="4" t="s">
        <v>369</v>
      </c>
      <c r="J3" s="4" t="s">
        <v>370</v>
      </c>
      <c r="K3" s="4" t="s">
        <v>371</v>
      </c>
      <c r="L3" s="7" t="s">
        <v>372</v>
      </c>
    </row>
    <row r="4" spans="1:12" x14ac:dyDescent="0.2">
      <c r="A4" s="20" t="s">
        <v>374</v>
      </c>
      <c r="B4" s="6">
        <v>45104</v>
      </c>
      <c r="C4" s="6">
        <v>43634</v>
      </c>
      <c r="D4" s="6">
        <v>43444</v>
      </c>
      <c r="E4" s="6">
        <v>44347</v>
      </c>
      <c r="F4" s="6">
        <v>44895</v>
      </c>
      <c r="G4" s="6">
        <v>44993</v>
      </c>
      <c r="H4" s="6">
        <v>44631</v>
      </c>
      <c r="I4" s="6"/>
      <c r="J4" s="6">
        <v>44174</v>
      </c>
      <c r="K4" s="6">
        <v>45007</v>
      </c>
      <c r="L4" s="6">
        <v>44103</v>
      </c>
    </row>
    <row r="5" spans="1:12" x14ac:dyDescent="0.2">
      <c r="A5" s="20" t="s">
        <v>377</v>
      </c>
      <c r="B5" s="6">
        <v>45138</v>
      </c>
      <c r="C5" s="6">
        <v>43634</v>
      </c>
      <c r="D5" s="6">
        <v>43444</v>
      </c>
      <c r="E5" s="6">
        <v>44347</v>
      </c>
      <c r="F5" s="6">
        <v>44895</v>
      </c>
      <c r="G5" s="6">
        <v>44993</v>
      </c>
      <c r="H5" s="6">
        <v>44631</v>
      </c>
      <c r="I5" s="6"/>
      <c r="J5" s="6">
        <v>44174</v>
      </c>
      <c r="K5" s="6">
        <v>45007</v>
      </c>
      <c r="L5" s="6">
        <v>45125</v>
      </c>
    </row>
    <row r="6" spans="1:12" x14ac:dyDescent="0.2">
      <c r="A6" s="20" t="s">
        <v>378</v>
      </c>
      <c r="B6" s="6">
        <v>45369</v>
      </c>
      <c r="C6" s="6">
        <v>43634</v>
      </c>
      <c r="D6" s="6">
        <v>43444</v>
      </c>
      <c r="E6" s="6">
        <v>45161</v>
      </c>
      <c r="F6" s="6">
        <v>45521</v>
      </c>
      <c r="G6" s="6">
        <v>44993</v>
      </c>
      <c r="H6" s="6"/>
      <c r="I6" s="6">
        <v>45224</v>
      </c>
      <c r="J6" s="6">
        <v>45317</v>
      </c>
      <c r="K6" s="6">
        <v>45323</v>
      </c>
      <c r="L6" s="6">
        <v>45125</v>
      </c>
    </row>
    <row r="7" spans="1:12" x14ac:dyDescent="0.2">
      <c r="A7" s="20" t="s">
        <v>379</v>
      </c>
      <c r="B7" s="6">
        <v>45379</v>
      </c>
      <c r="C7" s="6">
        <v>43634</v>
      </c>
      <c r="D7" s="6">
        <v>43444</v>
      </c>
      <c r="E7" s="6">
        <v>45161</v>
      </c>
      <c r="F7" s="6">
        <v>45521</v>
      </c>
      <c r="G7" s="6">
        <v>44993</v>
      </c>
      <c r="H7" s="6"/>
      <c r="I7" s="6">
        <v>45224</v>
      </c>
      <c r="J7" s="6">
        <v>45317</v>
      </c>
      <c r="K7" s="6">
        <v>45323</v>
      </c>
      <c r="L7" s="6">
        <v>45125</v>
      </c>
    </row>
    <row r="8" spans="1:12" x14ac:dyDescent="0.2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46" customHeight="1" x14ac:dyDescent="0.2">
      <c r="A9" s="23" t="s">
        <v>393</v>
      </c>
      <c r="B9" s="23"/>
      <c r="C9" s="25"/>
    </row>
    <row r="10" spans="1:12" ht="32" customHeight="1" x14ac:dyDescent="0.2">
      <c r="A10" s="3"/>
      <c r="B10" s="14" t="s">
        <v>362</v>
      </c>
      <c r="C10" s="14"/>
    </row>
    <row r="11" spans="1:12" x14ac:dyDescent="0.2">
      <c r="A11" s="21" t="s">
        <v>3</v>
      </c>
      <c r="B11" s="20" t="s">
        <v>378</v>
      </c>
      <c r="C11" s="20" t="s">
        <v>379</v>
      </c>
    </row>
    <row r="12" spans="1:12" x14ac:dyDescent="0.2">
      <c r="A12" s="21" t="s">
        <v>419</v>
      </c>
      <c r="B12" s="5">
        <v>1</v>
      </c>
      <c r="C12" s="5">
        <v>1</v>
      </c>
    </row>
    <row r="13" spans="1:12" x14ac:dyDescent="0.2">
      <c r="A13" s="21" t="s">
        <v>420</v>
      </c>
      <c r="B13" s="5">
        <v>2</v>
      </c>
      <c r="C13" s="5">
        <v>1</v>
      </c>
    </row>
    <row r="14" spans="1:12" x14ac:dyDescent="0.2">
      <c r="A14" s="21" t="s">
        <v>421</v>
      </c>
      <c r="B14" s="5">
        <v>5</v>
      </c>
      <c r="C14" s="5">
        <v>3</v>
      </c>
    </row>
    <row r="15" spans="1:12" x14ac:dyDescent="0.2">
      <c r="A15" s="21" t="s">
        <v>422</v>
      </c>
      <c r="B15" s="5">
        <v>3</v>
      </c>
      <c r="C15" s="5">
        <v>3</v>
      </c>
    </row>
    <row r="16" spans="1:12" x14ac:dyDescent="0.2">
      <c r="A16" s="21" t="s">
        <v>423</v>
      </c>
      <c r="B16" s="5"/>
      <c r="C16" s="5">
        <v>1</v>
      </c>
    </row>
    <row r="17" spans="1:5" x14ac:dyDescent="0.2">
      <c r="A17" s="21" t="s">
        <v>424</v>
      </c>
      <c r="B17" s="5"/>
      <c r="C17" s="5">
        <v>1</v>
      </c>
    </row>
    <row r="19" spans="1:5" ht="32" customHeight="1" x14ac:dyDescent="0.2">
      <c r="A19" s="24" t="s">
        <v>380</v>
      </c>
      <c r="B19" s="24"/>
      <c r="C19" s="24"/>
      <c r="D19" s="24"/>
      <c r="E19" s="24"/>
    </row>
    <row r="20" spans="1:5" x14ac:dyDescent="0.2">
      <c r="A20" s="13"/>
      <c r="B20" s="10" t="s">
        <v>373</v>
      </c>
      <c r="C20" s="11"/>
      <c r="D20" s="11"/>
      <c r="E20" s="12"/>
    </row>
    <row r="21" spans="1:5" x14ac:dyDescent="0.2">
      <c r="A21" s="21" t="s">
        <v>3</v>
      </c>
      <c r="B21" s="19" t="s">
        <v>374</v>
      </c>
      <c r="C21" s="19" t="s">
        <v>377</v>
      </c>
      <c r="D21" s="19" t="s">
        <v>378</v>
      </c>
      <c r="E21" s="19" t="s">
        <v>379</v>
      </c>
    </row>
    <row r="22" spans="1:5" x14ac:dyDescent="0.2">
      <c r="A22" s="21" t="s">
        <v>419</v>
      </c>
      <c r="B22" s="8">
        <v>2</v>
      </c>
      <c r="C22" s="9">
        <v>3</v>
      </c>
      <c r="D22" s="9">
        <v>3</v>
      </c>
      <c r="E22" s="9">
        <v>1</v>
      </c>
    </row>
    <row r="23" spans="1:5" x14ac:dyDescent="0.2">
      <c r="A23" s="21" t="s">
        <v>420</v>
      </c>
      <c r="B23" s="9">
        <v>1</v>
      </c>
      <c r="C23" s="9">
        <v>1</v>
      </c>
      <c r="D23" s="9">
        <v>1</v>
      </c>
      <c r="E23" s="9">
        <v>1</v>
      </c>
    </row>
    <row r="24" spans="1:5" x14ac:dyDescent="0.2">
      <c r="A24" s="21" t="s">
        <v>421</v>
      </c>
      <c r="B24" s="5">
        <v>1</v>
      </c>
      <c r="C24" s="5">
        <v>4</v>
      </c>
      <c r="D24" s="5">
        <v>4</v>
      </c>
      <c r="E24" s="5">
        <v>3</v>
      </c>
    </row>
    <row r="25" spans="1:5" x14ac:dyDescent="0.2">
      <c r="A25" s="21" t="s">
        <v>422</v>
      </c>
      <c r="B25" s="5">
        <v>1</v>
      </c>
      <c r="C25" s="5">
        <v>2</v>
      </c>
      <c r="D25" s="5">
        <v>2</v>
      </c>
      <c r="E25" s="5">
        <v>3</v>
      </c>
    </row>
  </sheetData>
  <mergeCells count="6">
    <mergeCell ref="B20:E20"/>
    <mergeCell ref="A1:L1"/>
    <mergeCell ref="B2:L2"/>
    <mergeCell ref="A19:E19"/>
    <mergeCell ref="B10:C10"/>
    <mergeCell ref="A9:C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Bead binding Data Figure 2A</vt:lpstr>
      <vt:lpstr>Rupture Force Data Figure 2B</vt:lpstr>
      <vt:lpstr>Replicates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Miedlar</dc:creator>
  <cp:lastModifiedBy>Trisha N Davis</cp:lastModifiedBy>
  <dcterms:created xsi:type="dcterms:W3CDTF">2024-06-12T23:44:01Z</dcterms:created>
  <dcterms:modified xsi:type="dcterms:W3CDTF">2024-11-09T15:38:29Z</dcterms:modified>
</cp:coreProperties>
</file>