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io/Dropbox/Documents/Papers/submitted/2024 kinetics paper/final/submit/Source data/"/>
    </mc:Choice>
  </mc:AlternateContent>
  <xr:revisionPtr revIDLastSave="0" documentId="13_ncr:1_{51A52F17-8F0A-FB40-9EB3-DC4F5CAB4D5F}" xr6:coauthVersionLast="47" xr6:coauthVersionMax="47" xr10:uidLastSave="{00000000-0000-0000-0000-000000000000}"/>
  <bookViews>
    <workbookView xWindow="2080" yWindow="5280" windowWidth="27500" windowHeight="16940" xr2:uid="{739D56B3-8EF4-0543-ABDB-5242793792B7}"/>
  </bookViews>
  <sheets>
    <sheet name="WT" sheetId="1" r:id="rId1"/>
    <sheet name="222 334" sheetId="2" r:id="rId2"/>
    <sheet name="47 328" sheetId="3" r:id="rId3"/>
    <sheet name="4 330" sheetId="4" r:id="rId4"/>
    <sheet name="47 33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4" l="1"/>
  <c r="F38" i="4" s="1"/>
  <c r="G38" i="4" s="1"/>
  <c r="C37" i="4"/>
  <c r="F37" i="4" s="1"/>
  <c r="G37" i="4" s="1"/>
  <c r="F36" i="4"/>
  <c r="G36" i="4" s="1"/>
  <c r="C36" i="4"/>
  <c r="C35" i="4"/>
  <c r="F35" i="4" s="1"/>
  <c r="G35" i="4" s="1"/>
  <c r="C34" i="4"/>
  <c r="F34" i="4" s="1"/>
  <c r="G34" i="4" s="1"/>
  <c r="F33" i="4"/>
  <c r="G33" i="4" s="1"/>
  <c r="C33" i="4"/>
  <c r="F32" i="4"/>
  <c r="G32" i="4" s="1"/>
  <c r="C32" i="4"/>
  <c r="C31" i="4"/>
  <c r="F31" i="4" s="1"/>
  <c r="G31" i="4" s="1"/>
  <c r="C30" i="4"/>
  <c r="F30" i="4" s="1"/>
  <c r="G30" i="4" s="1"/>
  <c r="F29" i="4"/>
  <c r="G29" i="4" s="1"/>
  <c r="C29" i="4"/>
  <c r="C28" i="4"/>
  <c r="F28" i="4" s="1"/>
  <c r="G28" i="4" s="1"/>
  <c r="C27" i="4"/>
  <c r="F27" i="4" s="1"/>
  <c r="G27" i="4" s="1"/>
  <c r="C19" i="4"/>
  <c r="F19" i="4" s="1"/>
  <c r="G19" i="4" s="1"/>
  <c r="C18" i="4"/>
  <c r="F18" i="4" s="1"/>
  <c r="G18" i="4" s="1"/>
  <c r="F17" i="4"/>
  <c r="G17" i="4" s="1"/>
  <c r="C17" i="4"/>
  <c r="F16" i="4"/>
  <c r="G16" i="4" s="1"/>
  <c r="C16" i="4"/>
  <c r="C15" i="4"/>
  <c r="F15" i="4" s="1"/>
  <c r="G15" i="4" s="1"/>
  <c r="C14" i="4"/>
  <c r="F14" i="4" s="1"/>
  <c r="G14" i="4" s="1"/>
  <c r="C13" i="4"/>
  <c r="F13" i="4" s="1"/>
  <c r="G13" i="4" s="1"/>
  <c r="C12" i="4"/>
  <c r="F12" i="4" s="1"/>
  <c r="G12" i="4" s="1"/>
  <c r="C11" i="4"/>
  <c r="F11" i="4" s="1"/>
  <c r="G11" i="4" s="1"/>
  <c r="C10" i="4"/>
  <c r="F10" i="4" s="1"/>
  <c r="G10" i="4" s="1"/>
  <c r="C9" i="4"/>
  <c r="F9" i="4" s="1"/>
  <c r="G9" i="4" s="1"/>
  <c r="C8" i="4"/>
  <c r="F8" i="4" s="1"/>
  <c r="G8" i="4" s="1"/>
  <c r="C7" i="4"/>
  <c r="F7" i="4" s="1"/>
  <c r="G7" i="4" s="1"/>
  <c r="C6" i="4"/>
  <c r="C31" i="1"/>
  <c r="F31" i="1" s="1"/>
  <c r="G31" i="1" s="1"/>
  <c r="C30" i="1"/>
  <c r="F30" i="1" s="1"/>
  <c r="G30" i="1" s="1"/>
  <c r="F29" i="1"/>
  <c r="G29" i="1" s="1"/>
  <c r="C29" i="1"/>
  <c r="C28" i="1"/>
  <c r="F28" i="1" s="1"/>
  <c r="G28" i="1" s="1"/>
  <c r="C27" i="1"/>
  <c r="F27" i="1" s="1"/>
  <c r="G27" i="1" s="1"/>
  <c r="C26" i="1"/>
  <c r="F26" i="1" s="1"/>
  <c r="G26" i="1" s="1"/>
  <c r="C25" i="1"/>
  <c r="F25" i="1" s="1"/>
  <c r="G25" i="1" s="1"/>
  <c r="C24" i="1"/>
  <c r="F24" i="1" s="1"/>
  <c r="G24" i="1" s="1"/>
  <c r="C23" i="1"/>
  <c r="F23" i="1" s="1"/>
  <c r="G23" i="1" s="1"/>
  <c r="F22" i="1"/>
  <c r="G22" i="1" s="1"/>
  <c r="C22" i="1"/>
  <c r="C14" i="1"/>
  <c r="F14" i="1" s="1"/>
  <c r="G14" i="1" s="1"/>
  <c r="C13" i="1"/>
  <c r="F13" i="1" s="1"/>
  <c r="G13" i="1" s="1"/>
  <c r="C12" i="1"/>
  <c r="F12" i="1" s="1"/>
  <c r="G12" i="1" s="1"/>
  <c r="C11" i="1"/>
  <c r="F11" i="1" s="1"/>
  <c r="G11" i="1" s="1"/>
  <c r="C10" i="1"/>
  <c r="F10" i="1" s="1"/>
  <c r="G10" i="1" s="1"/>
  <c r="F9" i="1"/>
  <c r="G9" i="1" s="1"/>
  <c r="C9" i="1"/>
  <c r="C8" i="1"/>
  <c r="F8" i="1" s="1"/>
  <c r="G8" i="1" s="1"/>
  <c r="C7" i="1"/>
  <c r="F7" i="1" s="1"/>
  <c r="G7" i="1" s="1"/>
  <c r="C6" i="1"/>
  <c r="F6" i="1" s="1"/>
  <c r="G6" i="1" s="1"/>
  <c r="C39" i="2"/>
  <c r="F39" i="2" s="1"/>
  <c r="C38" i="2"/>
  <c r="F38" i="2" s="1"/>
  <c r="C37" i="2"/>
  <c r="F37" i="2" s="1"/>
  <c r="C36" i="2"/>
  <c r="F36" i="2" s="1"/>
  <c r="C35" i="2"/>
  <c r="F35" i="2" s="1"/>
  <c r="F34" i="2"/>
  <c r="C34" i="2"/>
  <c r="C33" i="2"/>
  <c r="F33" i="2" s="1"/>
  <c r="C32" i="2"/>
  <c r="F32" i="2" s="1"/>
  <c r="C31" i="2"/>
  <c r="F31" i="2" s="1"/>
  <c r="F30" i="2"/>
  <c r="C30" i="2"/>
  <c r="C29" i="2"/>
  <c r="F29" i="2" s="1"/>
  <c r="C28" i="2"/>
  <c r="F28" i="2" s="1"/>
  <c r="C27" i="2"/>
  <c r="F27" i="2" s="1"/>
  <c r="C26" i="2"/>
  <c r="F26" i="2" s="1"/>
  <c r="F25" i="2"/>
  <c r="C18" i="2"/>
  <c r="F18" i="2" s="1"/>
  <c r="C17" i="2"/>
  <c r="F17" i="2" s="1"/>
  <c r="C16" i="2"/>
  <c r="F16" i="2" s="1"/>
  <c r="C15" i="2"/>
  <c r="F15" i="2" s="1"/>
  <c r="C14" i="2"/>
  <c r="F14" i="2" s="1"/>
  <c r="C13" i="2"/>
  <c r="F13" i="2" s="1"/>
  <c r="C12" i="2"/>
  <c r="F12" i="2" s="1"/>
  <c r="C11" i="2"/>
  <c r="F11" i="2" s="1"/>
  <c r="C10" i="2"/>
  <c r="F10" i="2" s="1"/>
  <c r="C9" i="2"/>
  <c r="F9" i="2" s="1"/>
  <c r="C8" i="2"/>
  <c r="F8" i="2" s="1"/>
  <c r="C7" i="2"/>
  <c r="F7" i="2" s="1"/>
  <c r="F6" i="2"/>
  <c r="G35" i="1" l="1"/>
  <c r="C20" i="4"/>
  <c r="G42" i="4"/>
  <c r="G40" i="4"/>
  <c r="G41" i="4" s="1"/>
  <c r="G39" i="4"/>
  <c r="F6" i="4"/>
  <c r="G6" i="4" s="1"/>
  <c r="G16" i="1"/>
  <c r="G17" i="1" s="1"/>
  <c r="G15" i="1"/>
  <c r="G18" i="1"/>
  <c r="G32" i="1"/>
  <c r="C15" i="1"/>
  <c r="G33" i="1"/>
  <c r="G34" i="1" s="1"/>
  <c r="F41" i="2"/>
  <c r="F42" i="2" s="1"/>
  <c r="F20" i="2"/>
  <c r="F21" i="2" s="1"/>
  <c r="F40" i="2"/>
  <c r="E44" i="2" s="1"/>
  <c r="F43" i="2"/>
  <c r="F22" i="2"/>
  <c r="F19" i="2"/>
  <c r="G23" i="4" l="1"/>
  <c r="G21" i="4"/>
  <c r="G22" i="4" s="1"/>
  <c r="G20" i="4"/>
</calcChain>
</file>

<file path=xl/sharedStrings.xml><?xml version="1.0" encoding="utf-8"?>
<sst xmlns="http://schemas.openxmlformats.org/spreadsheetml/2006/main" count="101" uniqueCount="39">
  <si>
    <t>Binding Frequency</t>
  </si>
  <si>
    <t>Binding Frequency</t>
    <phoneticPr fontId="1"/>
  </si>
  <si>
    <t>222/334</t>
    <phoneticPr fontId="2"/>
  </si>
  <si>
    <t>DTT</t>
    <phoneticPr fontId="2"/>
  </si>
  <si>
    <t>500nM</t>
    <phoneticPr fontId="2"/>
  </si>
  <si>
    <t>FileNumber</t>
    <phoneticPr fontId="2"/>
  </si>
  <si>
    <t>number</t>
    <phoneticPr fontId="2"/>
  </si>
  <si>
    <t>number of binding</t>
    <phoneticPr fontId="2"/>
  </si>
  <si>
    <t>width(pix)</t>
    <phoneticPr fontId="2"/>
  </si>
  <si>
    <t>height</t>
    <phoneticPr fontId="2"/>
  </si>
  <si>
    <t>mean</t>
    <phoneticPr fontId="2"/>
  </si>
  <si>
    <t>sd</t>
    <phoneticPr fontId="2"/>
  </si>
  <si>
    <t>sem</t>
    <phoneticPr fontId="2"/>
  </si>
  <si>
    <t>n</t>
    <phoneticPr fontId="2"/>
  </si>
  <si>
    <t>Cu</t>
    <phoneticPr fontId="2"/>
  </si>
  <si>
    <t>width</t>
    <phoneticPr fontId="2"/>
  </si>
  <si>
    <t>%</t>
    <phoneticPr fontId="2"/>
  </si>
  <si>
    <t xml:space="preserve">WT </t>
    <phoneticPr fontId="2"/>
  </si>
  <si>
    <t>No</t>
    <phoneticPr fontId="2"/>
  </si>
  <si>
    <t>cumaltive num</t>
    <phoneticPr fontId="2"/>
  </si>
  <si>
    <t>num of points</t>
    <phoneticPr fontId="2"/>
  </si>
  <si>
    <t>um/s/nM</t>
    <phoneticPr fontId="2"/>
  </si>
  <si>
    <t>2_1</t>
    <phoneticPr fontId="2"/>
  </si>
  <si>
    <t>1_1</t>
    <phoneticPr fontId="2"/>
  </si>
  <si>
    <t>47_335</t>
  </si>
  <si>
    <t>DTT</t>
  </si>
  <si>
    <t>No</t>
  </si>
  <si>
    <t>cumaltive num</t>
  </si>
  <si>
    <t>num of points</t>
  </si>
  <si>
    <t>width</t>
  </si>
  <si>
    <t>height</t>
  </si>
  <si>
    <t>um/s/nM</t>
  </si>
  <si>
    <t>mean</t>
  </si>
  <si>
    <t>sd</t>
  </si>
  <si>
    <t>sem</t>
  </si>
  <si>
    <t>n</t>
  </si>
  <si>
    <t>Cu</t>
  </si>
  <si>
    <t>4/330</t>
    <phoneticPr fontId="2"/>
  </si>
  <si>
    <t>Fig.3-suppl 2,4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</si>
</sst>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4FFB-5B87-5F48-9E1E-3A049A66ECBF}">
  <dimension ref="A1:G35"/>
  <sheetViews>
    <sheetView tabSelected="1" workbookViewId="0">
      <selection activeCell="I3" sqref="I3"/>
    </sheetView>
  </sheetViews>
  <sheetFormatPr baseColWidth="10" defaultRowHeight="20"/>
  <sheetData>
    <row r="1" spans="1:7">
      <c r="A1" t="s">
        <v>1</v>
      </c>
      <c r="C1" t="s">
        <v>38</v>
      </c>
    </row>
    <row r="3" spans="1:7">
      <c r="A3" t="s">
        <v>17</v>
      </c>
    </row>
    <row r="4" spans="1:7">
      <c r="B4" t="s">
        <v>3</v>
      </c>
    </row>
    <row r="5" spans="1:7">
      <c r="A5" t="s">
        <v>18</v>
      </c>
      <c r="B5" t="s">
        <v>19</v>
      </c>
      <c r="C5" t="s">
        <v>20</v>
      </c>
      <c r="D5" t="s">
        <v>15</v>
      </c>
      <c r="E5" t="s">
        <v>9</v>
      </c>
      <c r="G5" t="s">
        <v>21</v>
      </c>
    </row>
    <row r="6" spans="1:7">
      <c r="A6">
        <v>1</v>
      </c>
      <c r="B6">
        <v>20</v>
      </c>
      <c r="C6">
        <f>B6</f>
        <v>20</v>
      </c>
      <c r="D6">
        <v>115</v>
      </c>
      <c r="E6">
        <v>2000</v>
      </c>
      <c r="F6">
        <f>C6/(D6*80/1000)/20</f>
        <v>0.10869565217391305</v>
      </c>
      <c r="G6">
        <f>F6*5</f>
        <v>0.5434782608695653</v>
      </c>
    </row>
    <row r="7" spans="1:7">
      <c r="A7">
        <v>3</v>
      </c>
      <c r="B7">
        <v>31</v>
      </c>
      <c r="C7">
        <f>B7-B6</f>
        <v>11</v>
      </c>
      <c r="D7">
        <v>121</v>
      </c>
      <c r="E7">
        <v>2000</v>
      </c>
      <c r="F7">
        <f t="shared" ref="F7:F14" si="0">C7/(D7*80/1000)/20</f>
        <v>5.6818181818181823E-2</v>
      </c>
      <c r="G7">
        <f t="shared" ref="G7:G14" si="1">F7*5</f>
        <v>0.28409090909090912</v>
      </c>
    </row>
    <row r="8" spans="1:7">
      <c r="A8">
        <v>5</v>
      </c>
      <c r="B8">
        <v>56</v>
      </c>
      <c r="C8">
        <f t="shared" ref="C8:C14" si="2">B8-B7</f>
        <v>25</v>
      </c>
      <c r="D8">
        <v>114</v>
      </c>
      <c r="E8">
        <v>2000</v>
      </c>
      <c r="F8">
        <f t="shared" si="0"/>
        <v>0.13706140350877194</v>
      </c>
      <c r="G8">
        <f t="shared" si="1"/>
        <v>0.6853070175438597</v>
      </c>
    </row>
    <row r="9" spans="1:7">
      <c r="A9">
        <v>7</v>
      </c>
      <c r="B9">
        <v>77</v>
      </c>
      <c r="C9">
        <f t="shared" si="2"/>
        <v>21</v>
      </c>
      <c r="D9">
        <v>114</v>
      </c>
      <c r="E9">
        <v>2000</v>
      </c>
      <c r="F9">
        <f t="shared" si="0"/>
        <v>0.11513157894736843</v>
      </c>
      <c r="G9">
        <f t="shared" si="1"/>
        <v>0.57565789473684215</v>
      </c>
    </row>
    <row r="10" spans="1:7">
      <c r="A10">
        <v>9</v>
      </c>
      <c r="B10">
        <v>102</v>
      </c>
      <c r="C10">
        <f t="shared" si="2"/>
        <v>25</v>
      </c>
      <c r="D10">
        <v>125</v>
      </c>
      <c r="E10">
        <v>2000</v>
      </c>
      <c r="F10">
        <f t="shared" si="0"/>
        <v>0.125</v>
      </c>
      <c r="G10">
        <f t="shared" si="1"/>
        <v>0.625</v>
      </c>
    </row>
    <row r="11" spans="1:7">
      <c r="A11">
        <v>15</v>
      </c>
      <c r="B11">
        <v>129</v>
      </c>
      <c r="C11">
        <f t="shared" si="2"/>
        <v>27</v>
      </c>
      <c r="D11">
        <v>127</v>
      </c>
      <c r="E11">
        <v>2000</v>
      </c>
      <c r="F11">
        <f t="shared" si="0"/>
        <v>0.13287401574803151</v>
      </c>
      <c r="G11">
        <f t="shared" si="1"/>
        <v>0.66437007874015752</v>
      </c>
    </row>
    <row r="12" spans="1:7">
      <c r="A12">
        <v>17</v>
      </c>
      <c r="B12">
        <v>149</v>
      </c>
      <c r="C12">
        <f t="shared" si="2"/>
        <v>20</v>
      </c>
      <c r="D12">
        <v>125</v>
      </c>
      <c r="E12">
        <v>2000</v>
      </c>
      <c r="F12">
        <f t="shared" si="0"/>
        <v>0.1</v>
      </c>
      <c r="G12">
        <f t="shared" si="1"/>
        <v>0.5</v>
      </c>
    </row>
    <row r="13" spans="1:7">
      <c r="A13">
        <v>20</v>
      </c>
      <c r="B13">
        <v>171</v>
      </c>
      <c r="C13">
        <f t="shared" si="2"/>
        <v>22</v>
      </c>
      <c r="D13">
        <v>123</v>
      </c>
      <c r="E13">
        <v>2000</v>
      </c>
      <c r="F13">
        <f t="shared" si="0"/>
        <v>0.11178861788617886</v>
      </c>
      <c r="G13">
        <f t="shared" si="1"/>
        <v>0.55894308943089432</v>
      </c>
    </row>
    <row r="14" spans="1:7">
      <c r="A14">
        <v>22</v>
      </c>
      <c r="B14">
        <v>184</v>
      </c>
      <c r="C14">
        <f t="shared" si="2"/>
        <v>13</v>
      </c>
      <c r="D14">
        <v>125</v>
      </c>
      <c r="E14">
        <v>2000</v>
      </c>
      <c r="F14">
        <f t="shared" si="0"/>
        <v>6.5000000000000002E-2</v>
      </c>
      <c r="G14">
        <f t="shared" si="1"/>
        <v>0.32500000000000001</v>
      </c>
    </row>
    <row r="15" spans="1:7">
      <c r="C15">
        <f>AVERAGE(C6:C14)</f>
        <v>20.444444444444443</v>
      </c>
      <c r="F15" t="s">
        <v>10</v>
      </c>
      <c r="G15">
        <f>AVERAGE(G6:G14)</f>
        <v>0.52909413893469204</v>
      </c>
    </row>
    <row r="16" spans="1:7">
      <c r="F16" t="s">
        <v>11</v>
      </c>
      <c r="G16">
        <f>STDEV(G6:G14)</f>
        <v>0.14039831408620385</v>
      </c>
    </row>
    <row r="17" spans="1:7">
      <c r="F17" t="s">
        <v>12</v>
      </c>
      <c r="G17">
        <f>G16/SQRT(COUNT(G6:G14))</f>
        <v>4.6799438028734618E-2</v>
      </c>
    </row>
    <row r="18" spans="1:7">
      <c r="F18" t="s">
        <v>13</v>
      </c>
      <c r="G18">
        <f>COUNT(G6:G14)</f>
        <v>9</v>
      </c>
    </row>
    <row r="20" spans="1:7">
      <c r="B20" t="s">
        <v>14</v>
      </c>
    </row>
    <row r="21" spans="1:7">
      <c r="A21" t="s">
        <v>18</v>
      </c>
      <c r="B21" t="s">
        <v>19</v>
      </c>
      <c r="C21" t="s">
        <v>20</v>
      </c>
      <c r="D21" t="s">
        <v>15</v>
      </c>
      <c r="E21" t="s">
        <v>9</v>
      </c>
      <c r="G21" t="s">
        <v>21</v>
      </c>
    </row>
    <row r="22" spans="1:7">
      <c r="A22" s="1" t="s">
        <v>22</v>
      </c>
      <c r="B22">
        <v>23</v>
      </c>
      <c r="C22">
        <f>B22</f>
        <v>23</v>
      </c>
      <c r="D22">
        <v>125</v>
      </c>
      <c r="E22">
        <v>2000</v>
      </c>
      <c r="F22">
        <f>C22/(D22*80/1000)/20</f>
        <v>0.11499999999999999</v>
      </c>
      <c r="G22">
        <f>F22*5</f>
        <v>0.57499999999999996</v>
      </c>
    </row>
    <row r="23" spans="1:7">
      <c r="A23">
        <v>3</v>
      </c>
      <c r="B23">
        <v>54</v>
      </c>
      <c r="C23">
        <f t="shared" ref="C23:C31" si="3">B23-B22</f>
        <v>31</v>
      </c>
      <c r="D23">
        <v>141</v>
      </c>
      <c r="E23">
        <v>2000</v>
      </c>
      <c r="F23">
        <f t="shared" ref="F23:F31" si="4">C23/(D23*80/1000)/20</f>
        <v>0.13741134751773049</v>
      </c>
      <c r="G23">
        <f t="shared" ref="G23:G31" si="5">F23*5</f>
        <v>0.68705673758865249</v>
      </c>
    </row>
    <row r="24" spans="1:7">
      <c r="A24">
        <v>20</v>
      </c>
      <c r="B24">
        <v>70</v>
      </c>
      <c r="C24">
        <f t="shared" si="3"/>
        <v>16</v>
      </c>
      <c r="D24">
        <v>149</v>
      </c>
      <c r="E24">
        <v>2000</v>
      </c>
      <c r="F24">
        <f t="shared" si="4"/>
        <v>6.7114093959731544E-2</v>
      </c>
      <c r="G24">
        <f t="shared" si="5"/>
        <v>0.33557046979865773</v>
      </c>
    </row>
    <row r="25" spans="1:7">
      <c r="A25">
        <v>22</v>
      </c>
      <c r="B25">
        <v>90</v>
      </c>
      <c r="C25">
        <f t="shared" si="3"/>
        <v>20</v>
      </c>
      <c r="D25">
        <v>143</v>
      </c>
      <c r="E25">
        <v>2000</v>
      </c>
      <c r="F25">
        <f t="shared" si="4"/>
        <v>8.7412587412587422E-2</v>
      </c>
      <c r="G25">
        <f t="shared" si="5"/>
        <v>0.43706293706293708</v>
      </c>
    </row>
    <row r="26" spans="1:7">
      <c r="A26">
        <v>30</v>
      </c>
      <c r="B26">
        <v>110</v>
      </c>
      <c r="C26">
        <f t="shared" si="3"/>
        <v>20</v>
      </c>
      <c r="D26">
        <v>138</v>
      </c>
      <c r="E26">
        <v>2000</v>
      </c>
      <c r="F26">
        <f t="shared" si="4"/>
        <v>9.0579710144927536E-2</v>
      </c>
      <c r="G26">
        <f t="shared" si="5"/>
        <v>0.45289855072463769</v>
      </c>
    </row>
    <row r="27" spans="1:7">
      <c r="A27">
        <v>32</v>
      </c>
      <c r="B27">
        <v>135</v>
      </c>
      <c r="C27">
        <f t="shared" si="3"/>
        <v>25</v>
      </c>
      <c r="D27">
        <v>141</v>
      </c>
      <c r="E27">
        <v>2000</v>
      </c>
      <c r="F27">
        <f t="shared" si="4"/>
        <v>0.11081560283687944</v>
      </c>
      <c r="G27">
        <f t="shared" si="5"/>
        <v>0.55407801418439717</v>
      </c>
    </row>
    <row r="28" spans="1:7">
      <c r="A28">
        <v>39</v>
      </c>
      <c r="B28">
        <v>159</v>
      </c>
      <c r="C28">
        <f t="shared" si="3"/>
        <v>24</v>
      </c>
      <c r="D28">
        <v>128</v>
      </c>
      <c r="E28">
        <v>2000</v>
      </c>
      <c r="F28">
        <f t="shared" si="4"/>
        <v>0.1171875</v>
      </c>
      <c r="G28">
        <f t="shared" si="5"/>
        <v>0.5859375</v>
      </c>
    </row>
    <row r="29" spans="1:7">
      <c r="A29" t="s">
        <v>23</v>
      </c>
      <c r="B29">
        <v>178</v>
      </c>
      <c r="C29">
        <f t="shared" si="3"/>
        <v>19</v>
      </c>
      <c r="D29">
        <v>131</v>
      </c>
      <c r="E29">
        <v>2000</v>
      </c>
      <c r="F29">
        <f t="shared" si="4"/>
        <v>9.0648854961832059E-2</v>
      </c>
      <c r="G29">
        <f t="shared" si="5"/>
        <v>0.4532442748091603</v>
      </c>
    </row>
    <row r="30" spans="1:7">
      <c r="A30">
        <v>3</v>
      </c>
      <c r="B30">
        <v>190</v>
      </c>
      <c r="C30">
        <f t="shared" si="3"/>
        <v>12</v>
      </c>
      <c r="D30">
        <v>117</v>
      </c>
      <c r="E30">
        <v>2000</v>
      </c>
      <c r="F30">
        <f t="shared" si="4"/>
        <v>6.4102564102564111E-2</v>
      </c>
      <c r="G30">
        <f t="shared" si="5"/>
        <v>0.32051282051282054</v>
      </c>
    </row>
    <row r="31" spans="1:7">
      <c r="A31">
        <v>5</v>
      </c>
      <c r="B31">
        <v>205</v>
      </c>
      <c r="C31">
        <f t="shared" si="3"/>
        <v>15</v>
      </c>
      <c r="D31">
        <v>126</v>
      </c>
      <c r="E31">
        <v>2000</v>
      </c>
      <c r="F31">
        <f t="shared" si="4"/>
        <v>7.4404761904761904E-2</v>
      </c>
      <c r="G31">
        <f t="shared" si="5"/>
        <v>0.37202380952380953</v>
      </c>
    </row>
    <row r="32" spans="1:7">
      <c r="F32" t="s">
        <v>10</v>
      </c>
      <c r="G32">
        <f>AVERAGE(G22:G31)</f>
        <v>0.47733851142050721</v>
      </c>
    </row>
    <row r="33" spans="6:7">
      <c r="F33" t="s">
        <v>11</v>
      </c>
      <c r="G33">
        <f>STDEV(G22:G31)</f>
        <v>0.12008599675033964</v>
      </c>
    </row>
    <row r="34" spans="6:7">
      <c r="F34" t="s">
        <v>12</v>
      </c>
      <c r="G34">
        <f>G33/SQRT(COUNT(G22:G31))</f>
        <v>3.797452648226516E-2</v>
      </c>
    </row>
    <row r="35" spans="6:7">
      <c r="F35" t="s">
        <v>13</v>
      </c>
      <c r="G35">
        <f>COUNT(G22:G31)</f>
        <v>10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F3E0-9859-B341-9C2E-C178379E1B67}">
  <dimension ref="A1:G44"/>
  <sheetViews>
    <sheetView workbookViewId="0">
      <selection activeCell="P40" sqref="P40"/>
    </sheetView>
  </sheetViews>
  <sheetFormatPr baseColWidth="10" defaultRowHeight="20"/>
  <sheetData>
    <row r="1" spans="1:6">
      <c r="A1" t="s">
        <v>1</v>
      </c>
    </row>
    <row r="3" spans="1:6">
      <c r="A3" t="s">
        <v>2</v>
      </c>
    </row>
    <row r="4" spans="1:6">
      <c r="A4" t="s">
        <v>3</v>
      </c>
      <c r="D4" t="s">
        <v>4</v>
      </c>
    </row>
    <row r="5" spans="1:6">
      <c r="A5" t="s">
        <v>5</v>
      </c>
      <c r="B5" t="s">
        <v>6</v>
      </c>
      <c r="C5" t="s">
        <v>7</v>
      </c>
      <c r="D5" t="s">
        <v>8</v>
      </c>
      <c r="E5" t="s">
        <v>9</v>
      </c>
    </row>
    <row r="6" spans="1:6">
      <c r="A6">
        <v>1</v>
      </c>
      <c r="B6">
        <v>84</v>
      </c>
      <c r="C6">
        <v>84</v>
      </c>
      <c r="D6">
        <v>127</v>
      </c>
      <c r="E6">
        <v>2000</v>
      </c>
      <c r="F6">
        <f>C6/(D6*80/1000)/(E6/100)/0.5</f>
        <v>0.82677165354330706</v>
      </c>
    </row>
    <row r="7" spans="1:6">
      <c r="A7">
        <v>5</v>
      </c>
      <c r="B7">
        <v>135</v>
      </c>
      <c r="C7">
        <f>B7-B6</f>
        <v>51</v>
      </c>
      <c r="D7">
        <v>125</v>
      </c>
      <c r="E7">
        <v>2000</v>
      </c>
      <c r="F7">
        <f t="shared" ref="F7:F18" si="0">C7/(D7*80/1000)/(E7/100)/0.5</f>
        <v>0.51</v>
      </c>
    </row>
    <row r="8" spans="1:6">
      <c r="A8">
        <v>7</v>
      </c>
      <c r="B8">
        <v>191</v>
      </c>
      <c r="C8">
        <f t="shared" ref="C8:C18" si="1">B8-B7</f>
        <v>56</v>
      </c>
      <c r="D8">
        <v>119</v>
      </c>
      <c r="E8">
        <v>2000</v>
      </c>
      <c r="F8">
        <f t="shared" si="0"/>
        <v>0.58823529411764708</v>
      </c>
    </row>
    <row r="9" spans="1:6">
      <c r="A9">
        <v>9</v>
      </c>
      <c r="B9">
        <v>257</v>
      </c>
      <c r="C9">
        <f t="shared" si="1"/>
        <v>66</v>
      </c>
      <c r="D9">
        <v>126</v>
      </c>
      <c r="E9">
        <v>2000</v>
      </c>
      <c r="F9">
        <f t="shared" si="0"/>
        <v>0.65476190476190477</v>
      </c>
    </row>
    <row r="10" spans="1:6">
      <c r="A10">
        <v>10</v>
      </c>
      <c r="B10">
        <v>328</v>
      </c>
      <c r="C10">
        <f t="shared" si="1"/>
        <v>71</v>
      </c>
      <c r="D10">
        <v>129</v>
      </c>
      <c r="E10">
        <v>2000</v>
      </c>
      <c r="F10">
        <f t="shared" si="0"/>
        <v>0.68798449612403101</v>
      </c>
    </row>
    <row r="11" spans="1:6">
      <c r="A11">
        <v>13</v>
      </c>
      <c r="B11">
        <v>398</v>
      </c>
      <c r="C11">
        <f t="shared" si="1"/>
        <v>70</v>
      </c>
      <c r="D11">
        <v>124</v>
      </c>
      <c r="E11">
        <v>2000</v>
      </c>
      <c r="F11">
        <f t="shared" si="0"/>
        <v>0.70564516129032262</v>
      </c>
    </row>
    <row r="12" spans="1:6">
      <c r="A12">
        <v>14</v>
      </c>
      <c r="B12">
        <v>449</v>
      </c>
      <c r="C12">
        <f t="shared" si="1"/>
        <v>51</v>
      </c>
      <c r="D12">
        <v>143</v>
      </c>
      <c r="E12">
        <v>2000</v>
      </c>
      <c r="F12">
        <f t="shared" si="0"/>
        <v>0.44580419580419584</v>
      </c>
    </row>
    <row r="13" spans="1:6">
      <c r="A13">
        <v>15</v>
      </c>
      <c r="B13">
        <v>488</v>
      </c>
      <c r="C13">
        <f t="shared" si="1"/>
        <v>39</v>
      </c>
      <c r="D13">
        <v>142</v>
      </c>
      <c r="E13">
        <v>2000</v>
      </c>
      <c r="F13">
        <f t="shared" si="0"/>
        <v>0.34330985915492962</v>
      </c>
    </row>
    <row r="14" spans="1:6">
      <c r="A14">
        <v>17</v>
      </c>
      <c r="B14">
        <v>560</v>
      </c>
      <c r="C14">
        <f t="shared" si="1"/>
        <v>72</v>
      </c>
      <c r="D14">
        <v>106</v>
      </c>
      <c r="E14">
        <v>2000</v>
      </c>
      <c r="F14">
        <f t="shared" si="0"/>
        <v>0.84905660377358494</v>
      </c>
    </row>
    <row r="15" spans="1:6">
      <c r="A15">
        <v>19</v>
      </c>
      <c r="B15">
        <v>620</v>
      </c>
      <c r="C15">
        <f t="shared" si="1"/>
        <v>60</v>
      </c>
      <c r="D15">
        <v>125</v>
      </c>
      <c r="E15">
        <v>2000</v>
      </c>
      <c r="F15">
        <f t="shared" si="0"/>
        <v>0.6</v>
      </c>
    </row>
    <row r="16" spans="1:6">
      <c r="A16">
        <v>21</v>
      </c>
      <c r="B16">
        <v>682</v>
      </c>
      <c r="C16">
        <f t="shared" si="1"/>
        <v>62</v>
      </c>
      <c r="D16">
        <v>122</v>
      </c>
      <c r="E16">
        <v>2000</v>
      </c>
      <c r="F16">
        <f t="shared" si="0"/>
        <v>0.63524590163934425</v>
      </c>
    </row>
    <row r="17" spans="1:7">
      <c r="A17">
        <v>25</v>
      </c>
      <c r="B17">
        <v>744</v>
      </c>
      <c r="C17">
        <f t="shared" si="1"/>
        <v>62</v>
      </c>
      <c r="D17">
        <v>127</v>
      </c>
      <c r="E17">
        <v>2000</v>
      </c>
      <c r="F17">
        <f t="shared" si="0"/>
        <v>0.61023622047244097</v>
      </c>
    </row>
    <row r="18" spans="1:7">
      <c r="A18">
        <v>27</v>
      </c>
      <c r="B18">
        <v>795</v>
      </c>
      <c r="C18">
        <f t="shared" si="1"/>
        <v>51</v>
      </c>
      <c r="D18">
        <v>124</v>
      </c>
      <c r="E18">
        <v>2000</v>
      </c>
      <c r="F18">
        <f t="shared" si="0"/>
        <v>0.51411290322580649</v>
      </c>
    </row>
    <row r="19" spans="1:7">
      <c r="F19">
        <f>AVERAGE(F6:F18)</f>
        <v>0.61316647645442413</v>
      </c>
      <c r="G19" t="s">
        <v>10</v>
      </c>
    </row>
    <row r="20" spans="1:7">
      <c r="F20">
        <f>STDEV(F6:F18)</f>
        <v>0.1413418471908521</v>
      </c>
      <c r="G20" t="s">
        <v>11</v>
      </c>
    </row>
    <row r="21" spans="1:7">
      <c r="F21">
        <f>F20/SQRT(COUNT(F6:F18))</f>
        <v>3.9201175185801004E-2</v>
      </c>
      <c r="G21" t="s">
        <v>12</v>
      </c>
    </row>
    <row r="22" spans="1:7">
      <c r="F22">
        <f>COUNT(F6:F18)</f>
        <v>13</v>
      </c>
      <c r="G22" t="s">
        <v>13</v>
      </c>
    </row>
    <row r="23" spans="1:7">
      <c r="A23" t="s">
        <v>14</v>
      </c>
      <c r="D23" t="s">
        <v>4</v>
      </c>
    </row>
    <row r="24" spans="1:7">
      <c r="A24" t="s">
        <v>5</v>
      </c>
      <c r="B24" t="s">
        <v>6</v>
      </c>
      <c r="C24" t="s">
        <v>7</v>
      </c>
      <c r="D24" t="s">
        <v>15</v>
      </c>
      <c r="E24" t="s">
        <v>9</v>
      </c>
    </row>
    <row r="25" spans="1:7">
      <c r="A25">
        <v>1</v>
      </c>
      <c r="B25">
        <v>13</v>
      </c>
      <c r="C25">
        <v>13</v>
      </c>
      <c r="D25">
        <v>117</v>
      </c>
      <c r="E25">
        <v>2000</v>
      </c>
      <c r="F25">
        <f>C25/(D25*80/1000)/(E25/100)/0.5</f>
        <v>0.1388888888888889</v>
      </c>
    </row>
    <row r="26" spans="1:7">
      <c r="A26">
        <v>2</v>
      </c>
      <c r="B26">
        <v>27</v>
      </c>
      <c r="C26">
        <f>B26-B25</f>
        <v>14</v>
      </c>
      <c r="D26">
        <v>127</v>
      </c>
      <c r="E26">
        <v>2000</v>
      </c>
      <c r="F26">
        <f t="shared" ref="F26:F39" si="2">C26/(D26*80/1000)/(E26/100)/0.5</f>
        <v>0.13779527559055119</v>
      </c>
    </row>
    <row r="27" spans="1:7">
      <c r="A27">
        <v>3</v>
      </c>
      <c r="B27">
        <v>42</v>
      </c>
      <c r="C27">
        <f>B27-B26</f>
        <v>15</v>
      </c>
      <c r="D27">
        <v>117</v>
      </c>
      <c r="E27">
        <v>2000</v>
      </c>
      <c r="F27">
        <f t="shared" si="2"/>
        <v>0.16025641025641027</v>
      </c>
    </row>
    <row r="28" spans="1:7">
      <c r="A28">
        <v>5</v>
      </c>
      <c r="B28">
        <v>52</v>
      </c>
      <c r="C28">
        <f t="shared" ref="C28:C39" si="3">B28-B27</f>
        <v>10</v>
      </c>
      <c r="D28">
        <v>111</v>
      </c>
      <c r="E28">
        <v>2000</v>
      </c>
      <c r="F28">
        <f t="shared" si="2"/>
        <v>0.1126126126126126</v>
      </c>
    </row>
    <row r="29" spans="1:7">
      <c r="A29">
        <v>7</v>
      </c>
      <c r="B29">
        <v>58</v>
      </c>
      <c r="C29">
        <f t="shared" si="3"/>
        <v>6</v>
      </c>
      <c r="D29">
        <v>126</v>
      </c>
      <c r="E29">
        <v>2000</v>
      </c>
      <c r="F29">
        <f t="shared" si="2"/>
        <v>5.9523809523809521E-2</v>
      </c>
    </row>
    <row r="30" spans="1:7">
      <c r="A30">
        <v>8</v>
      </c>
      <c r="B30">
        <v>67</v>
      </c>
      <c r="C30">
        <f t="shared" si="3"/>
        <v>9</v>
      </c>
      <c r="D30">
        <v>127</v>
      </c>
      <c r="E30">
        <v>2000</v>
      </c>
      <c r="F30">
        <f t="shared" si="2"/>
        <v>8.8582677165354326E-2</v>
      </c>
    </row>
    <row r="31" spans="1:7">
      <c r="A31">
        <v>9</v>
      </c>
      <c r="B31">
        <v>70</v>
      </c>
      <c r="C31">
        <f t="shared" si="3"/>
        <v>3</v>
      </c>
      <c r="D31">
        <v>124</v>
      </c>
      <c r="E31">
        <v>2000</v>
      </c>
      <c r="F31">
        <f t="shared" si="2"/>
        <v>3.0241935483870969E-2</v>
      </c>
    </row>
    <row r="32" spans="1:7">
      <c r="A32">
        <v>12</v>
      </c>
      <c r="B32">
        <v>72</v>
      </c>
      <c r="C32">
        <f t="shared" si="3"/>
        <v>2</v>
      </c>
      <c r="D32">
        <v>123</v>
      </c>
      <c r="E32">
        <v>2000</v>
      </c>
      <c r="F32">
        <f t="shared" si="2"/>
        <v>2.032520325203252E-2</v>
      </c>
    </row>
    <row r="33" spans="1:7">
      <c r="A33">
        <v>13</v>
      </c>
      <c r="B33">
        <v>78</v>
      </c>
      <c r="C33">
        <f t="shared" si="3"/>
        <v>6</v>
      </c>
      <c r="D33">
        <v>128</v>
      </c>
      <c r="E33">
        <v>2000</v>
      </c>
      <c r="F33">
        <f t="shared" si="2"/>
        <v>5.859375E-2</v>
      </c>
    </row>
    <row r="34" spans="1:7">
      <c r="A34">
        <v>15</v>
      </c>
      <c r="B34">
        <v>84</v>
      </c>
      <c r="C34">
        <f t="shared" si="3"/>
        <v>6</v>
      </c>
      <c r="D34">
        <v>106</v>
      </c>
      <c r="E34">
        <v>2000</v>
      </c>
      <c r="F34">
        <f t="shared" si="2"/>
        <v>7.0754716981132074E-2</v>
      </c>
    </row>
    <row r="35" spans="1:7">
      <c r="A35">
        <v>18</v>
      </c>
      <c r="B35">
        <v>98</v>
      </c>
      <c r="C35">
        <f t="shared" si="3"/>
        <v>14</v>
      </c>
      <c r="D35">
        <v>123</v>
      </c>
      <c r="E35">
        <v>2000</v>
      </c>
      <c r="F35">
        <f t="shared" si="2"/>
        <v>0.14227642276422764</v>
      </c>
    </row>
    <row r="36" spans="1:7">
      <c r="A36">
        <v>19</v>
      </c>
      <c r="B36">
        <v>113</v>
      </c>
      <c r="C36">
        <f t="shared" si="3"/>
        <v>15</v>
      </c>
      <c r="D36">
        <v>127</v>
      </c>
      <c r="E36">
        <v>2000</v>
      </c>
      <c r="F36">
        <f t="shared" si="2"/>
        <v>0.14763779527559057</v>
      </c>
    </row>
    <row r="37" spans="1:7">
      <c r="A37">
        <v>21</v>
      </c>
      <c r="B37">
        <v>120</v>
      </c>
      <c r="C37">
        <f t="shared" si="3"/>
        <v>7</v>
      </c>
      <c r="D37">
        <v>109</v>
      </c>
      <c r="E37">
        <v>2000</v>
      </c>
      <c r="F37">
        <f t="shared" si="2"/>
        <v>8.0275229357798156E-2</v>
      </c>
    </row>
    <row r="38" spans="1:7">
      <c r="A38">
        <v>23</v>
      </c>
      <c r="B38">
        <v>127</v>
      </c>
      <c r="C38">
        <f t="shared" si="3"/>
        <v>7</v>
      </c>
      <c r="D38">
        <v>119</v>
      </c>
      <c r="E38">
        <v>2000</v>
      </c>
      <c r="F38">
        <f t="shared" si="2"/>
        <v>7.3529411764705885E-2</v>
      </c>
    </row>
    <row r="39" spans="1:7">
      <c r="A39">
        <v>24</v>
      </c>
      <c r="B39">
        <v>140</v>
      </c>
      <c r="C39">
        <f t="shared" si="3"/>
        <v>13</v>
      </c>
      <c r="D39">
        <v>123</v>
      </c>
      <c r="E39">
        <v>2000</v>
      </c>
      <c r="F39">
        <f t="shared" si="2"/>
        <v>0.13211382113821138</v>
      </c>
    </row>
    <row r="40" spans="1:7">
      <c r="F40">
        <f>AVERAGE(F25:F39)</f>
        <v>9.6893864003679733E-2</v>
      </c>
      <c r="G40" t="s">
        <v>10</v>
      </c>
    </row>
    <row r="41" spans="1:7">
      <c r="F41">
        <f>STDEV(F25:F39)</f>
        <v>4.4973352475495228E-2</v>
      </c>
      <c r="G41" t="s">
        <v>11</v>
      </c>
    </row>
    <row r="42" spans="1:7">
      <c r="F42">
        <f>F41/SQRT(COUNT(F25:F39))</f>
        <v>1.1612069677380607E-2</v>
      </c>
      <c r="G42" t="s">
        <v>12</v>
      </c>
    </row>
    <row r="43" spans="1:7">
      <c r="F43">
        <f>COUNT(F25:F39)</f>
        <v>15</v>
      </c>
      <c r="G43" t="s">
        <v>13</v>
      </c>
    </row>
    <row r="44" spans="1:7">
      <c r="E44">
        <f>F40/F19*100</f>
        <v>15.802211589250465</v>
      </c>
      <c r="F44" t="s">
        <v>16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7721-BF04-E045-8D24-3DFE8B22A5C3}">
  <dimension ref="A1"/>
  <sheetViews>
    <sheetView workbookViewId="0">
      <selection activeCell="A3" sqref="A3"/>
    </sheetView>
  </sheetViews>
  <sheetFormatPr baseColWidth="10" defaultRowHeight="20"/>
  <sheetData>
    <row r="1" spans="1:1">
      <c r="A1" s="2" t="s"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176C-AF08-DE41-815E-B2C964324811}">
  <dimension ref="A1:G42"/>
  <sheetViews>
    <sheetView workbookViewId="0">
      <selection activeCell="H4" sqref="H4"/>
    </sheetView>
  </sheetViews>
  <sheetFormatPr baseColWidth="10" defaultRowHeight="20"/>
  <sheetData>
    <row r="1" spans="1:7">
      <c r="A1" t="s">
        <v>1</v>
      </c>
    </row>
    <row r="3" spans="1:7">
      <c r="A3" t="s">
        <v>37</v>
      </c>
    </row>
    <row r="4" spans="1:7">
      <c r="B4" t="s">
        <v>3</v>
      </c>
    </row>
    <row r="5" spans="1:7">
      <c r="A5" t="s">
        <v>18</v>
      </c>
      <c r="B5" t="s">
        <v>19</v>
      </c>
      <c r="C5" t="s">
        <v>20</v>
      </c>
      <c r="D5" t="s">
        <v>15</v>
      </c>
      <c r="E5" t="s">
        <v>9</v>
      </c>
      <c r="G5" t="s">
        <v>21</v>
      </c>
    </row>
    <row r="6" spans="1:7">
      <c r="A6">
        <v>1</v>
      </c>
      <c r="B6">
        <v>15</v>
      </c>
      <c r="C6">
        <f>B6</f>
        <v>15</v>
      </c>
      <c r="D6">
        <v>96</v>
      </c>
      <c r="E6">
        <v>2000</v>
      </c>
      <c r="F6">
        <f>C6/(D6*80/1000)/20</f>
        <v>9.765625E-2</v>
      </c>
      <c r="G6">
        <f>F6*2</f>
        <v>0.1953125</v>
      </c>
    </row>
    <row r="7" spans="1:7">
      <c r="A7">
        <v>3</v>
      </c>
      <c r="B7">
        <v>27</v>
      </c>
      <c r="C7">
        <f>B7-B6</f>
        <v>12</v>
      </c>
      <c r="D7">
        <v>131</v>
      </c>
      <c r="E7">
        <v>2000</v>
      </c>
      <c r="F7">
        <f t="shared" ref="F7:F19" si="0">C7/(D7*80/1000)/20</f>
        <v>5.7251908396946563E-2</v>
      </c>
      <c r="G7">
        <f t="shared" ref="G7:G19" si="1">F7*2</f>
        <v>0.11450381679389313</v>
      </c>
    </row>
    <row r="8" spans="1:7">
      <c r="A8">
        <v>5</v>
      </c>
      <c r="B8">
        <v>45</v>
      </c>
      <c r="C8">
        <f t="shared" ref="C8:C19" si="2">B8-B7</f>
        <v>18</v>
      </c>
      <c r="D8">
        <v>125</v>
      </c>
      <c r="E8">
        <v>2000</v>
      </c>
      <c r="F8">
        <f t="shared" si="0"/>
        <v>0.09</v>
      </c>
      <c r="G8">
        <f t="shared" si="1"/>
        <v>0.18</v>
      </c>
    </row>
    <row r="9" spans="1:7">
      <c r="A9">
        <v>7</v>
      </c>
      <c r="B9">
        <v>66</v>
      </c>
      <c r="C9">
        <f t="shared" si="2"/>
        <v>21</v>
      </c>
      <c r="D9">
        <v>125</v>
      </c>
      <c r="E9">
        <v>2000</v>
      </c>
      <c r="F9">
        <f t="shared" si="0"/>
        <v>0.10500000000000001</v>
      </c>
      <c r="G9">
        <f t="shared" si="1"/>
        <v>0.21000000000000002</v>
      </c>
    </row>
    <row r="10" spans="1:7">
      <c r="A10">
        <v>9</v>
      </c>
      <c r="B10">
        <v>92</v>
      </c>
      <c r="C10">
        <f t="shared" si="2"/>
        <v>26</v>
      </c>
      <c r="D10">
        <v>142</v>
      </c>
      <c r="E10">
        <v>2000</v>
      </c>
      <c r="F10">
        <f t="shared" si="0"/>
        <v>0.11443661971830987</v>
      </c>
      <c r="G10">
        <f t="shared" si="1"/>
        <v>0.22887323943661975</v>
      </c>
    </row>
    <row r="11" spans="1:7">
      <c r="A11">
        <v>11</v>
      </c>
      <c r="B11">
        <v>108</v>
      </c>
      <c r="C11">
        <f t="shared" si="2"/>
        <v>16</v>
      </c>
      <c r="D11">
        <v>124</v>
      </c>
      <c r="E11">
        <v>2000</v>
      </c>
      <c r="F11">
        <f t="shared" si="0"/>
        <v>8.0645161290322592E-2</v>
      </c>
      <c r="G11">
        <f t="shared" si="1"/>
        <v>0.16129032258064518</v>
      </c>
    </row>
    <row r="12" spans="1:7">
      <c r="A12">
        <v>13</v>
      </c>
      <c r="B12">
        <v>131</v>
      </c>
      <c r="C12">
        <f t="shared" si="2"/>
        <v>23</v>
      </c>
      <c r="D12">
        <v>143</v>
      </c>
      <c r="E12">
        <v>2000</v>
      </c>
      <c r="F12">
        <f t="shared" si="0"/>
        <v>0.10052447552447552</v>
      </c>
      <c r="G12">
        <f t="shared" si="1"/>
        <v>0.20104895104895104</v>
      </c>
    </row>
    <row r="13" spans="1:7">
      <c r="A13">
        <v>15</v>
      </c>
      <c r="B13">
        <v>151</v>
      </c>
      <c r="C13">
        <f t="shared" si="2"/>
        <v>20</v>
      </c>
      <c r="D13">
        <v>88</v>
      </c>
      <c r="E13">
        <v>2000</v>
      </c>
      <c r="F13">
        <f t="shared" si="0"/>
        <v>0.14204545454545453</v>
      </c>
      <c r="G13">
        <f t="shared" si="1"/>
        <v>0.28409090909090906</v>
      </c>
    </row>
    <row r="14" spans="1:7">
      <c r="A14">
        <v>17</v>
      </c>
      <c r="B14">
        <v>175</v>
      </c>
      <c r="C14">
        <f t="shared" si="2"/>
        <v>24</v>
      </c>
      <c r="D14">
        <v>142</v>
      </c>
      <c r="E14">
        <v>2000</v>
      </c>
      <c r="F14">
        <f t="shared" si="0"/>
        <v>0.10563380281690142</v>
      </c>
      <c r="G14">
        <f t="shared" si="1"/>
        <v>0.21126760563380284</v>
      </c>
    </row>
    <row r="15" spans="1:7">
      <c r="A15">
        <v>19</v>
      </c>
      <c r="B15">
        <v>194</v>
      </c>
      <c r="C15">
        <f t="shared" si="2"/>
        <v>19</v>
      </c>
      <c r="D15">
        <v>128</v>
      </c>
      <c r="E15">
        <v>2000</v>
      </c>
      <c r="F15">
        <f t="shared" si="0"/>
        <v>9.27734375E-2</v>
      </c>
      <c r="G15">
        <f t="shared" si="1"/>
        <v>0.185546875</v>
      </c>
    </row>
    <row r="16" spans="1:7">
      <c r="A16">
        <v>22</v>
      </c>
      <c r="B16">
        <v>213</v>
      </c>
      <c r="C16">
        <f t="shared" si="2"/>
        <v>19</v>
      </c>
      <c r="D16">
        <v>128</v>
      </c>
      <c r="E16">
        <v>2000</v>
      </c>
      <c r="F16">
        <f t="shared" si="0"/>
        <v>9.27734375E-2</v>
      </c>
      <c r="G16">
        <f t="shared" si="1"/>
        <v>0.185546875</v>
      </c>
    </row>
    <row r="17" spans="1:7">
      <c r="A17">
        <v>24</v>
      </c>
      <c r="B17">
        <v>227</v>
      </c>
      <c r="C17">
        <f t="shared" si="2"/>
        <v>14</v>
      </c>
      <c r="D17">
        <v>120</v>
      </c>
      <c r="E17">
        <v>2000</v>
      </c>
      <c r="F17">
        <f t="shared" si="0"/>
        <v>7.2916666666666671E-2</v>
      </c>
      <c r="G17">
        <f t="shared" si="1"/>
        <v>0.14583333333333334</v>
      </c>
    </row>
    <row r="18" spans="1:7">
      <c r="A18">
        <v>27</v>
      </c>
      <c r="B18">
        <v>267</v>
      </c>
      <c r="C18">
        <f t="shared" si="2"/>
        <v>40</v>
      </c>
      <c r="D18">
        <v>127</v>
      </c>
      <c r="E18">
        <v>2000</v>
      </c>
      <c r="F18">
        <f t="shared" si="0"/>
        <v>0.19685039370078741</v>
      </c>
      <c r="G18">
        <f t="shared" si="1"/>
        <v>0.39370078740157483</v>
      </c>
    </row>
    <row r="19" spans="1:7">
      <c r="A19">
        <v>29</v>
      </c>
      <c r="B19">
        <v>289</v>
      </c>
      <c r="C19">
        <f t="shared" si="2"/>
        <v>22</v>
      </c>
      <c r="D19">
        <v>128</v>
      </c>
      <c r="E19">
        <v>2000</v>
      </c>
      <c r="F19">
        <f t="shared" si="0"/>
        <v>0.107421875</v>
      </c>
      <c r="G19">
        <f t="shared" si="1"/>
        <v>0.21484375</v>
      </c>
    </row>
    <row r="20" spans="1:7">
      <c r="C20">
        <f>AVERAGE(C6:C19)</f>
        <v>20.642857142857142</v>
      </c>
      <c r="F20" t="s">
        <v>10</v>
      </c>
      <c r="G20">
        <f>AVERAGE(G6:G19)</f>
        <v>0.20798992609426636</v>
      </c>
    </row>
    <row r="21" spans="1:7">
      <c r="F21" t="s">
        <v>11</v>
      </c>
      <c r="G21">
        <f>STDEV(G6:G19)</f>
        <v>6.6541724225522E-2</v>
      </c>
    </row>
    <row r="22" spans="1:7">
      <c r="F22" t="s">
        <v>12</v>
      </c>
      <c r="G22">
        <f>G21/SQRT(COUNT(G6:G19))</f>
        <v>1.7784023855507067E-2</v>
      </c>
    </row>
    <row r="23" spans="1:7">
      <c r="F23" t="s">
        <v>13</v>
      </c>
      <c r="G23">
        <f>COUNT(G6:G19)</f>
        <v>14</v>
      </c>
    </row>
    <row r="25" spans="1:7">
      <c r="B25" t="s">
        <v>14</v>
      </c>
    </row>
    <row r="26" spans="1:7">
      <c r="A26" t="s">
        <v>18</v>
      </c>
      <c r="B26" t="s">
        <v>19</v>
      </c>
      <c r="C26" t="s">
        <v>20</v>
      </c>
      <c r="D26" t="s">
        <v>15</v>
      </c>
      <c r="E26" t="s">
        <v>9</v>
      </c>
      <c r="G26" t="s">
        <v>21</v>
      </c>
    </row>
    <row r="27" spans="1:7">
      <c r="A27">
        <v>1</v>
      </c>
      <c r="B27">
        <v>8</v>
      </c>
      <c r="C27">
        <f>B27</f>
        <v>8</v>
      </c>
      <c r="D27">
        <v>106</v>
      </c>
      <c r="E27">
        <v>2000</v>
      </c>
      <c r="F27">
        <f>C27/(D27*80/1000)/20</f>
        <v>4.7169811320754713E-2</v>
      </c>
      <c r="G27">
        <f>F27*2</f>
        <v>9.4339622641509427E-2</v>
      </c>
    </row>
    <row r="28" spans="1:7">
      <c r="A28">
        <v>3</v>
      </c>
      <c r="B28">
        <v>21</v>
      </c>
      <c r="C28">
        <f>B28-B27</f>
        <v>13</v>
      </c>
      <c r="D28">
        <v>121</v>
      </c>
      <c r="E28">
        <v>2000</v>
      </c>
      <c r="F28">
        <f t="shared" ref="F28:F38" si="3">C28/(D28*80/1000)/20</f>
        <v>6.7148760330578511E-2</v>
      </c>
      <c r="G28">
        <f t="shared" ref="G28:G38" si="4">F28*2</f>
        <v>0.13429752066115702</v>
      </c>
    </row>
    <row r="29" spans="1:7">
      <c r="A29">
        <v>5</v>
      </c>
      <c r="B29">
        <v>37</v>
      </c>
      <c r="C29">
        <f>B29-B28</f>
        <v>16</v>
      </c>
      <c r="D29">
        <v>149</v>
      </c>
      <c r="E29">
        <v>2000</v>
      </c>
      <c r="F29">
        <f t="shared" si="3"/>
        <v>6.7114093959731544E-2</v>
      </c>
      <c r="G29">
        <f t="shared" si="4"/>
        <v>0.13422818791946309</v>
      </c>
    </row>
    <row r="30" spans="1:7">
      <c r="A30">
        <v>7</v>
      </c>
      <c r="B30">
        <v>48</v>
      </c>
      <c r="C30">
        <f>B30-B29</f>
        <v>11</v>
      </c>
      <c r="D30">
        <v>130</v>
      </c>
      <c r="E30">
        <v>2000</v>
      </c>
      <c r="F30">
        <f t="shared" si="3"/>
        <v>5.2884615384615384E-2</v>
      </c>
      <c r="G30">
        <f t="shared" si="4"/>
        <v>0.10576923076923077</v>
      </c>
    </row>
    <row r="31" spans="1:7">
      <c r="A31">
        <v>11</v>
      </c>
      <c r="B31">
        <v>54</v>
      </c>
      <c r="C31">
        <f t="shared" ref="C31:C38" si="5">B31-B30</f>
        <v>6</v>
      </c>
      <c r="D31">
        <v>126</v>
      </c>
      <c r="E31">
        <v>2000</v>
      </c>
      <c r="F31">
        <f t="shared" si="3"/>
        <v>2.976190476190476E-2</v>
      </c>
      <c r="G31">
        <f t="shared" si="4"/>
        <v>5.9523809523809521E-2</v>
      </c>
    </row>
    <row r="32" spans="1:7">
      <c r="A32">
        <v>15</v>
      </c>
      <c r="B32">
        <v>63</v>
      </c>
      <c r="C32">
        <f t="shared" si="5"/>
        <v>9</v>
      </c>
      <c r="D32">
        <v>133</v>
      </c>
      <c r="E32">
        <v>2000</v>
      </c>
      <c r="F32">
        <f t="shared" si="3"/>
        <v>4.2293233082706765E-2</v>
      </c>
      <c r="G32">
        <f t="shared" si="4"/>
        <v>8.4586466165413529E-2</v>
      </c>
    </row>
    <row r="33" spans="1:7">
      <c r="A33">
        <v>17</v>
      </c>
      <c r="B33">
        <v>73</v>
      </c>
      <c r="C33">
        <f t="shared" si="5"/>
        <v>10</v>
      </c>
      <c r="D33">
        <v>152</v>
      </c>
      <c r="E33">
        <v>2000</v>
      </c>
      <c r="F33">
        <f t="shared" si="3"/>
        <v>4.1118421052631575E-2</v>
      </c>
      <c r="G33">
        <f t="shared" si="4"/>
        <v>8.223684210526315E-2</v>
      </c>
    </row>
    <row r="34" spans="1:7">
      <c r="A34">
        <v>22</v>
      </c>
      <c r="B34">
        <v>88</v>
      </c>
      <c r="C34">
        <f t="shared" si="5"/>
        <v>15</v>
      </c>
      <c r="D34">
        <v>127</v>
      </c>
      <c r="E34">
        <v>2000</v>
      </c>
      <c r="F34">
        <f t="shared" si="3"/>
        <v>7.3818897637795283E-2</v>
      </c>
      <c r="G34">
        <f t="shared" si="4"/>
        <v>0.14763779527559057</v>
      </c>
    </row>
    <row r="35" spans="1:7">
      <c r="A35">
        <v>24</v>
      </c>
      <c r="B35">
        <v>94</v>
      </c>
      <c r="C35">
        <f t="shared" si="5"/>
        <v>6</v>
      </c>
      <c r="D35">
        <v>128</v>
      </c>
      <c r="E35">
        <v>2000</v>
      </c>
      <c r="F35">
        <f t="shared" si="3"/>
        <v>2.9296875E-2</v>
      </c>
      <c r="G35">
        <f t="shared" si="4"/>
        <v>5.859375E-2</v>
      </c>
    </row>
    <row r="36" spans="1:7">
      <c r="A36">
        <v>26</v>
      </c>
      <c r="B36">
        <v>111</v>
      </c>
      <c r="C36">
        <f t="shared" si="5"/>
        <v>17</v>
      </c>
      <c r="D36">
        <v>130</v>
      </c>
      <c r="E36">
        <v>2000</v>
      </c>
      <c r="F36">
        <f t="shared" si="3"/>
        <v>8.1730769230769232E-2</v>
      </c>
      <c r="G36">
        <f t="shared" si="4"/>
        <v>0.16346153846153846</v>
      </c>
    </row>
    <row r="37" spans="1:7">
      <c r="A37">
        <v>28</v>
      </c>
      <c r="B37">
        <v>143</v>
      </c>
      <c r="C37">
        <f t="shared" si="5"/>
        <v>32</v>
      </c>
      <c r="D37">
        <v>128</v>
      </c>
      <c r="E37">
        <v>2000</v>
      </c>
      <c r="F37">
        <f t="shared" si="3"/>
        <v>0.15625</v>
      </c>
      <c r="G37">
        <f t="shared" si="4"/>
        <v>0.3125</v>
      </c>
    </row>
    <row r="38" spans="1:7">
      <c r="A38">
        <v>20</v>
      </c>
      <c r="B38">
        <v>151</v>
      </c>
      <c r="C38">
        <f t="shared" si="5"/>
        <v>8</v>
      </c>
      <c r="D38">
        <v>126</v>
      </c>
      <c r="E38">
        <v>2000</v>
      </c>
      <c r="F38">
        <f t="shared" si="3"/>
        <v>3.968253968253968E-2</v>
      </c>
      <c r="G38">
        <f t="shared" si="4"/>
        <v>7.9365079365079361E-2</v>
      </c>
    </row>
    <row r="39" spans="1:7">
      <c r="F39" t="s">
        <v>10</v>
      </c>
      <c r="G39">
        <f>AVERAGE(G27:G38)</f>
        <v>0.12137832024067124</v>
      </c>
    </row>
    <row r="40" spans="1:7">
      <c r="F40" t="s">
        <v>11</v>
      </c>
      <c r="G40">
        <f>STDEV(G27:G38)</f>
        <v>6.9225261050056969E-2</v>
      </c>
    </row>
    <row r="41" spans="1:7">
      <c r="F41" t="s">
        <v>12</v>
      </c>
      <c r="G41">
        <f>G40/SQRT(COUNT(G27:G38))</f>
        <v>1.9983611550986255E-2</v>
      </c>
    </row>
    <row r="42" spans="1:7">
      <c r="F42" t="s">
        <v>13</v>
      </c>
      <c r="G42">
        <f>COUNT(G27:G38)</f>
        <v>12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EDFB-0D9D-CF45-8FCC-F44C9E252D35}">
  <dimension ref="A1:H38"/>
  <sheetViews>
    <sheetView workbookViewId="0">
      <selection activeCell="H5" sqref="H5"/>
    </sheetView>
  </sheetViews>
  <sheetFormatPr baseColWidth="10" defaultRowHeight="20"/>
  <sheetData>
    <row r="1" spans="1:8">
      <c r="A1" s="2" t="s">
        <v>0</v>
      </c>
    </row>
    <row r="3" spans="1:8">
      <c r="A3" s="3" t="s">
        <v>24</v>
      </c>
      <c r="B3" s="3"/>
      <c r="C3" s="3"/>
      <c r="D3" s="3"/>
      <c r="E3" s="3"/>
      <c r="F3" s="3"/>
      <c r="G3" s="3"/>
      <c r="H3" s="4"/>
    </row>
    <row r="4" spans="1:8">
      <c r="A4" s="5"/>
      <c r="B4" s="5" t="s">
        <v>25</v>
      </c>
      <c r="C4" s="5"/>
      <c r="D4" s="5"/>
      <c r="E4" s="5"/>
      <c r="F4" s="5"/>
      <c r="G4" s="5"/>
      <c r="H4" s="4"/>
    </row>
    <row r="5" spans="1:8">
      <c r="A5" s="5" t="s">
        <v>26</v>
      </c>
      <c r="B5" s="5" t="s">
        <v>27</v>
      </c>
      <c r="C5" s="5" t="s">
        <v>28</v>
      </c>
      <c r="D5" s="5" t="s">
        <v>29</v>
      </c>
      <c r="E5" s="5" t="s">
        <v>30</v>
      </c>
      <c r="F5" s="5"/>
      <c r="G5" s="5" t="s">
        <v>31</v>
      </c>
      <c r="H5" s="4"/>
    </row>
    <row r="6" spans="1:8">
      <c r="A6" s="3">
        <v>3</v>
      </c>
      <c r="B6" s="3">
        <v>28</v>
      </c>
      <c r="C6" s="3">
        <v>28</v>
      </c>
      <c r="D6" s="3">
        <v>140</v>
      </c>
      <c r="E6" s="3">
        <v>2000</v>
      </c>
      <c r="F6" s="3">
        <v>0.125</v>
      </c>
      <c r="G6" s="3">
        <v>0.625</v>
      </c>
      <c r="H6" s="4"/>
    </row>
    <row r="7" spans="1:8">
      <c r="A7" s="3">
        <v>6</v>
      </c>
      <c r="B7" s="3">
        <v>45</v>
      </c>
      <c r="C7" s="3">
        <v>17</v>
      </c>
      <c r="D7" s="3">
        <v>118</v>
      </c>
      <c r="E7" s="3">
        <v>2000</v>
      </c>
      <c r="F7" s="3">
        <v>9.0041999999999997E-2</v>
      </c>
      <c r="G7" s="3">
        <v>0.450212</v>
      </c>
      <c r="H7" s="4"/>
    </row>
    <row r="8" spans="1:8">
      <c r="A8" s="3">
        <v>8</v>
      </c>
      <c r="B8" s="3">
        <v>74</v>
      </c>
      <c r="C8" s="3">
        <v>29</v>
      </c>
      <c r="D8" s="3">
        <v>129</v>
      </c>
      <c r="E8" s="3">
        <v>2000</v>
      </c>
      <c r="F8" s="3">
        <v>0.14050399999999999</v>
      </c>
      <c r="G8" s="3">
        <v>0.702519</v>
      </c>
      <c r="H8" s="4"/>
    </row>
    <row r="9" spans="1:8">
      <c r="A9" s="3">
        <v>10</v>
      </c>
      <c r="B9" s="3">
        <v>96</v>
      </c>
      <c r="C9" s="3">
        <v>22</v>
      </c>
      <c r="D9" s="3">
        <v>128</v>
      </c>
      <c r="E9" s="3">
        <v>2000</v>
      </c>
      <c r="F9" s="3">
        <v>0.107422</v>
      </c>
      <c r="G9" s="3">
        <v>0.53710899999999995</v>
      </c>
      <c r="H9" s="4"/>
    </row>
    <row r="10" spans="1:8">
      <c r="A10" s="3">
        <v>12</v>
      </c>
      <c r="B10" s="3">
        <v>112</v>
      </c>
      <c r="C10" s="3">
        <v>16</v>
      </c>
      <c r="D10" s="3">
        <v>149</v>
      </c>
      <c r="E10" s="3">
        <v>2000</v>
      </c>
      <c r="F10" s="3">
        <v>6.7113999999999993E-2</v>
      </c>
      <c r="G10" s="3">
        <v>0.33556999999999998</v>
      </c>
      <c r="H10" s="4"/>
    </row>
    <row r="11" spans="1:8">
      <c r="A11" s="3">
        <v>14</v>
      </c>
      <c r="B11" s="3">
        <v>151</v>
      </c>
      <c r="C11" s="3">
        <v>39</v>
      </c>
      <c r="D11" s="3">
        <v>132</v>
      </c>
      <c r="E11" s="3">
        <v>2000</v>
      </c>
      <c r="F11" s="3">
        <v>0.18465899999999999</v>
      </c>
      <c r="G11" s="3">
        <v>0.92329499999999998</v>
      </c>
      <c r="H11" s="4"/>
    </row>
    <row r="12" spans="1:8">
      <c r="A12" s="3">
        <v>16</v>
      </c>
      <c r="B12" s="3">
        <v>171</v>
      </c>
      <c r="C12" s="3">
        <v>20</v>
      </c>
      <c r="D12" s="3">
        <v>130</v>
      </c>
      <c r="E12" s="3">
        <v>2000</v>
      </c>
      <c r="F12" s="3">
        <v>9.6154000000000003E-2</v>
      </c>
      <c r="G12" s="3">
        <v>0.480769</v>
      </c>
      <c r="H12" s="4"/>
    </row>
    <row r="13" spans="1:8">
      <c r="A13" s="3">
        <v>20</v>
      </c>
      <c r="B13" s="3">
        <v>187</v>
      </c>
      <c r="C13" s="3">
        <v>16</v>
      </c>
      <c r="D13" s="3">
        <v>118</v>
      </c>
      <c r="E13" s="3">
        <v>2000</v>
      </c>
      <c r="F13" s="3">
        <v>8.4746000000000002E-2</v>
      </c>
      <c r="G13" s="3">
        <v>0.42372900000000002</v>
      </c>
      <c r="H13" s="4"/>
    </row>
    <row r="14" spans="1:8">
      <c r="A14" s="3">
        <v>23</v>
      </c>
      <c r="B14" s="3">
        <v>219</v>
      </c>
      <c r="C14" s="3">
        <v>32</v>
      </c>
      <c r="D14" s="3">
        <v>129</v>
      </c>
      <c r="E14" s="3">
        <v>2000</v>
      </c>
      <c r="F14" s="3">
        <v>0.15503900000000001</v>
      </c>
      <c r="G14" s="3">
        <v>0.77519400000000005</v>
      </c>
      <c r="H14" s="4"/>
    </row>
    <row r="15" spans="1:8">
      <c r="A15" s="3">
        <v>25</v>
      </c>
      <c r="B15" s="3">
        <v>250</v>
      </c>
      <c r="C15" s="3">
        <v>31</v>
      </c>
      <c r="D15" s="3">
        <v>128</v>
      </c>
      <c r="E15" s="3">
        <v>2000</v>
      </c>
      <c r="F15" s="3">
        <v>0.151367</v>
      </c>
      <c r="G15" s="3">
        <v>0.75683599999999995</v>
      </c>
      <c r="H15" s="4"/>
    </row>
    <row r="16" spans="1:8">
      <c r="A16" s="3"/>
      <c r="B16" s="3"/>
      <c r="C16" s="3"/>
      <c r="D16" s="3"/>
      <c r="E16" s="3"/>
      <c r="F16" s="3" t="s">
        <v>32</v>
      </c>
      <c r="G16" s="3">
        <v>0.60102299999999997</v>
      </c>
      <c r="H16" s="4"/>
    </row>
    <row r="17" spans="1:8">
      <c r="A17" s="3"/>
      <c r="B17" s="3"/>
      <c r="C17" s="3"/>
      <c r="D17" s="3"/>
      <c r="E17" s="3"/>
      <c r="F17" s="3" t="s">
        <v>33</v>
      </c>
      <c r="G17" s="3">
        <v>0.18634999999999999</v>
      </c>
      <c r="H17" s="4"/>
    </row>
    <row r="18" spans="1:8">
      <c r="A18" s="3"/>
      <c r="B18" s="3"/>
      <c r="C18" s="3"/>
      <c r="D18" s="3"/>
      <c r="E18" s="3"/>
      <c r="F18" s="3" t="s">
        <v>34</v>
      </c>
      <c r="G18" s="3">
        <v>5.8929000000000002E-2</v>
      </c>
      <c r="H18" s="4"/>
    </row>
    <row r="19" spans="1:8">
      <c r="A19" s="3"/>
      <c r="B19" s="3"/>
      <c r="C19" s="3"/>
      <c r="D19" s="3"/>
      <c r="E19" s="3"/>
      <c r="F19" s="3" t="s">
        <v>35</v>
      </c>
      <c r="G19" s="3">
        <v>10</v>
      </c>
      <c r="H19" s="4"/>
    </row>
    <row r="20" spans="1:8">
      <c r="A20" s="3"/>
      <c r="B20" s="3"/>
      <c r="C20" s="3"/>
      <c r="D20" s="3"/>
      <c r="E20" s="3"/>
      <c r="F20" s="3"/>
      <c r="G20" s="3"/>
      <c r="H20" s="4"/>
    </row>
    <row r="21" spans="1:8">
      <c r="A21" s="3" t="s">
        <v>36</v>
      </c>
      <c r="B21" s="3"/>
      <c r="C21" s="3"/>
      <c r="D21" s="3"/>
      <c r="E21" s="3"/>
      <c r="F21" s="3"/>
      <c r="G21" s="3"/>
      <c r="H21" s="4"/>
    </row>
    <row r="22" spans="1:8">
      <c r="A22" s="5" t="s">
        <v>26</v>
      </c>
      <c r="B22" s="5" t="s">
        <v>27</v>
      </c>
      <c r="C22" s="5" t="s">
        <v>28</v>
      </c>
      <c r="D22" s="5" t="s">
        <v>29</v>
      </c>
      <c r="E22" s="5" t="s">
        <v>30</v>
      </c>
      <c r="F22" s="5"/>
      <c r="G22" s="5" t="s">
        <v>31</v>
      </c>
      <c r="H22" s="4"/>
    </row>
    <row r="23" spans="1:8">
      <c r="A23" s="3">
        <v>1</v>
      </c>
      <c r="B23" s="3">
        <v>29</v>
      </c>
      <c r="C23" s="3">
        <v>28</v>
      </c>
      <c r="D23" s="3">
        <v>134</v>
      </c>
      <c r="E23" s="3">
        <v>2000</v>
      </c>
      <c r="F23" s="3">
        <v>0.13059699999999999</v>
      </c>
      <c r="G23" s="3">
        <v>0.65298500000000004</v>
      </c>
      <c r="H23" s="4"/>
    </row>
    <row r="24" spans="1:8">
      <c r="A24" s="3">
        <v>3</v>
      </c>
      <c r="B24" s="3">
        <v>80</v>
      </c>
      <c r="C24" s="3">
        <v>51</v>
      </c>
      <c r="D24" s="3">
        <v>129</v>
      </c>
      <c r="E24" s="3">
        <v>2000</v>
      </c>
      <c r="F24" s="3">
        <v>0.24709300000000001</v>
      </c>
      <c r="G24" s="3">
        <v>1.235465</v>
      </c>
      <c r="H24" s="4"/>
    </row>
    <row r="25" spans="1:8">
      <c r="A25" s="3">
        <v>5</v>
      </c>
      <c r="B25" s="3">
        <v>123</v>
      </c>
      <c r="C25" s="3">
        <v>43</v>
      </c>
      <c r="D25" s="3">
        <v>128</v>
      </c>
      <c r="E25" s="3">
        <v>2000</v>
      </c>
      <c r="F25" s="3">
        <v>0.20996100000000001</v>
      </c>
      <c r="G25" s="3">
        <v>1.0498050000000001</v>
      </c>
      <c r="H25" s="4"/>
    </row>
    <row r="26" spans="1:8">
      <c r="A26" s="3">
        <v>7</v>
      </c>
      <c r="B26" s="3">
        <v>178</v>
      </c>
      <c r="C26" s="3">
        <v>55</v>
      </c>
      <c r="D26" s="3">
        <v>129</v>
      </c>
      <c r="E26" s="3">
        <v>2000</v>
      </c>
      <c r="F26" s="3">
        <v>0.26647300000000002</v>
      </c>
      <c r="G26" s="3">
        <v>1.3323640000000001</v>
      </c>
      <c r="H26" s="4"/>
    </row>
    <row r="27" spans="1:8">
      <c r="A27" s="3">
        <v>11</v>
      </c>
      <c r="B27" s="3">
        <v>219</v>
      </c>
      <c r="C27" s="3">
        <v>41</v>
      </c>
      <c r="D27" s="3">
        <v>154</v>
      </c>
      <c r="E27" s="3">
        <v>2000</v>
      </c>
      <c r="F27" s="3">
        <v>0.16639599999999999</v>
      </c>
      <c r="G27" s="3">
        <v>0.83198099999999997</v>
      </c>
      <c r="H27" s="4"/>
    </row>
    <row r="28" spans="1:8">
      <c r="A28" s="3">
        <v>13</v>
      </c>
      <c r="B28" s="3">
        <v>265</v>
      </c>
      <c r="C28" s="3">
        <v>46</v>
      </c>
      <c r="D28" s="3">
        <v>127</v>
      </c>
      <c r="E28" s="3">
        <v>2000</v>
      </c>
      <c r="F28" s="3">
        <v>0.226378</v>
      </c>
      <c r="G28" s="3">
        <v>1.1318900000000001</v>
      </c>
      <c r="H28" s="4"/>
    </row>
    <row r="29" spans="1:8">
      <c r="A29" s="3">
        <v>17</v>
      </c>
      <c r="B29" s="3">
        <v>311</v>
      </c>
      <c r="C29" s="3">
        <v>46</v>
      </c>
      <c r="D29" s="3">
        <v>130</v>
      </c>
      <c r="E29" s="3">
        <v>2000</v>
      </c>
      <c r="F29" s="3">
        <v>0.22115399999999999</v>
      </c>
      <c r="G29" s="3">
        <v>1.105769</v>
      </c>
      <c r="H29" s="4"/>
    </row>
    <row r="30" spans="1:8">
      <c r="A30" s="3">
        <v>19</v>
      </c>
      <c r="B30" s="3">
        <v>371</v>
      </c>
      <c r="C30" s="3">
        <v>60</v>
      </c>
      <c r="D30" s="3">
        <v>130</v>
      </c>
      <c r="E30" s="3">
        <v>2000</v>
      </c>
      <c r="F30" s="3">
        <v>0.288462</v>
      </c>
      <c r="G30" s="3">
        <v>1.4423079999999999</v>
      </c>
      <c r="H30" s="4"/>
    </row>
    <row r="31" spans="1:8">
      <c r="A31" s="3">
        <v>21</v>
      </c>
      <c r="B31" s="3">
        <v>429</v>
      </c>
      <c r="C31" s="3">
        <v>58</v>
      </c>
      <c r="D31" s="3">
        <v>128</v>
      </c>
      <c r="E31" s="3">
        <v>2000</v>
      </c>
      <c r="F31" s="3">
        <v>0.28320299999999998</v>
      </c>
      <c r="G31" s="3">
        <v>1.4160159999999999</v>
      </c>
      <c r="H31" s="4"/>
    </row>
    <row r="32" spans="1:8">
      <c r="A32" s="3">
        <v>26</v>
      </c>
      <c r="B32" s="3">
        <v>498</v>
      </c>
      <c r="C32" s="3">
        <v>70</v>
      </c>
      <c r="D32" s="3">
        <v>128</v>
      </c>
      <c r="E32" s="3">
        <v>2000</v>
      </c>
      <c r="F32" s="3">
        <v>0.34179700000000002</v>
      </c>
      <c r="G32" s="3">
        <v>1.7089840000000001</v>
      </c>
      <c r="H32" s="4"/>
    </row>
    <row r="33" spans="1:8">
      <c r="A33" s="3"/>
      <c r="B33" s="3"/>
      <c r="C33" s="3"/>
      <c r="D33" s="3"/>
      <c r="E33" s="3"/>
      <c r="F33" s="3" t="s">
        <v>32</v>
      </c>
      <c r="G33" s="3">
        <v>1.1907570000000001</v>
      </c>
      <c r="H33" s="4"/>
    </row>
    <row r="34" spans="1:8">
      <c r="A34" s="3"/>
      <c r="B34" s="3"/>
      <c r="C34" s="3"/>
      <c r="D34" s="3"/>
      <c r="E34" s="3"/>
      <c r="F34" s="3" t="s">
        <v>33</v>
      </c>
      <c r="G34" s="3">
        <v>0.30787900000000001</v>
      </c>
      <c r="H34" s="4"/>
    </row>
    <row r="35" spans="1:8">
      <c r="A35" s="3"/>
      <c r="B35" s="3"/>
      <c r="C35" s="3"/>
      <c r="D35" s="3"/>
      <c r="E35" s="3"/>
      <c r="F35" s="3" t="s">
        <v>34</v>
      </c>
      <c r="G35" s="3">
        <v>9.7360000000000002E-2</v>
      </c>
      <c r="H35" s="4"/>
    </row>
    <row r="36" spans="1:8">
      <c r="A36" s="3"/>
      <c r="B36" s="3"/>
      <c r="C36" s="3"/>
      <c r="D36" s="3"/>
      <c r="E36" s="3"/>
      <c r="F36" s="3" t="s">
        <v>35</v>
      </c>
      <c r="G36" s="3">
        <v>10</v>
      </c>
      <c r="H36" s="4"/>
    </row>
    <row r="37" spans="1:8">
      <c r="A37" s="3"/>
      <c r="B37" s="3"/>
      <c r="C37" s="3"/>
      <c r="D37" s="3"/>
      <c r="E37" s="3"/>
      <c r="F37" s="3"/>
      <c r="G37" s="3"/>
      <c r="H37" s="4"/>
    </row>
    <row r="38" spans="1:8">
      <c r="A38" s="3"/>
      <c r="B38" s="3"/>
      <c r="C38" s="3"/>
      <c r="D38" s="3"/>
      <c r="E38" s="3"/>
      <c r="F38" s="3"/>
      <c r="G38" s="3"/>
      <c r="H38" s="4"/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WT</vt:lpstr>
      <vt:lpstr>222 334</vt:lpstr>
      <vt:lpstr>47 328</vt:lpstr>
      <vt:lpstr>4 330</vt:lpstr>
      <vt:lpstr>47 335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富重　道雄</cp:lastModifiedBy>
  <dcterms:created xsi:type="dcterms:W3CDTF">2025-03-26T05:21:30Z</dcterms:created>
  <dcterms:modified xsi:type="dcterms:W3CDTF">2025-03-31T07:48:06Z</dcterms:modified>
</cp:coreProperties>
</file>