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8_{E3920A16-75ED-4922-AC18-D13FD3DFE686}" xr6:coauthVersionLast="47" xr6:coauthVersionMax="47" xr10:uidLastSave="{00000000-0000-0000-0000-000000000000}"/>
  <bookViews>
    <workbookView xWindow="-110" yWindow="-110" windowWidth="21820" windowHeight="14020" xr2:uid="{A6660276-FDD4-476C-B10E-EBC36F628E26}"/>
  </bookViews>
  <sheets>
    <sheet name="Figure 4-source data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J45" i="1"/>
  <c r="L45" i="1" s="1"/>
  <c r="I45" i="1"/>
  <c r="M45" i="1" s="1"/>
  <c r="K44" i="1"/>
  <c r="J44" i="1"/>
  <c r="I44" i="1"/>
  <c r="M44" i="1" s="1"/>
  <c r="M43" i="1"/>
  <c r="L43" i="1"/>
  <c r="K43" i="1"/>
  <c r="J43" i="1"/>
  <c r="I43" i="1"/>
  <c r="K42" i="1"/>
  <c r="J42" i="1"/>
  <c r="I42" i="1"/>
  <c r="M42" i="1" s="1"/>
  <c r="M41" i="1"/>
  <c r="K41" i="1"/>
  <c r="J41" i="1"/>
  <c r="I41" i="1"/>
  <c r="L41" i="1" s="1"/>
  <c r="K40" i="1"/>
  <c r="L40" i="1" s="1"/>
  <c r="J40" i="1"/>
  <c r="I40" i="1"/>
  <c r="K39" i="1"/>
  <c r="J39" i="1"/>
  <c r="I39" i="1"/>
  <c r="M39" i="1" s="1"/>
  <c r="J33" i="1"/>
  <c r="I33" i="1"/>
  <c r="H33" i="1"/>
  <c r="G33" i="1"/>
  <c r="F33" i="1"/>
  <c r="H32" i="1"/>
  <c r="G32" i="1"/>
  <c r="F32" i="1"/>
  <c r="J32" i="1" s="1"/>
  <c r="H31" i="1"/>
  <c r="G31" i="1"/>
  <c r="F31" i="1"/>
  <c r="J31" i="1" s="1"/>
  <c r="J30" i="1"/>
  <c r="I30" i="1"/>
  <c r="H30" i="1"/>
  <c r="G30" i="1"/>
  <c r="F30" i="1"/>
  <c r="H29" i="1"/>
  <c r="G29" i="1"/>
  <c r="F29" i="1"/>
  <c r="J29" i="1" s="1"/>
  <c r="J28" i="1"/>
  <c r="H28" i="1"/>
  <c r="G28" i="1"/>
  <c r="F28" i="1"/>
  <c r="I28" i="1" s="1"/>
  <c r="H27" i="1"/>
  <c r="I27" i="1" s="1"/>
  <c r="G27" i="1"/>
  <c r="J27" i="1" s="1"/>
  <c r="F27" i="1"/>
  <c r="H21" i="1"/>
  <c r="G21" i="1"/>
  <c r="F21" i="1"/>
  <c r="J21" i="1" s="1"/>
  <c r="J20" i="1"/>
  <c r="I20" i="1"/>
  <c r="H20" i="1"/>
  <c r="G20" i="1"/>
  <c r="F20" i="1"/>
  <c r="H19" i="1"/>
  <c r="G19" i="1"/>
  <c r="I19" i="1" s="1"/>
  <c r="F19" i="1"/>
  <c r="J19" i="1" s="1"/>
  <c r="H18" i="1"/>
  <c r="G18" i="1"/>
  <c r="F18" i="1"/>
  <c r="J18" i="1" s="1"/>
  <c r="J17" i="1"/>
  <c r="I17" i="1"/>
  <c r="H17" i="1"/>
  <c r="G17" i="1"/>
  <c r="F17" i="1"/>
  <c r="H16" i="1"/>
  <c r="G16" i="1"/>
  <c r="F16" i="1"/>
  <c r="J16" i="1" s="1"/>
  <c r="J15" i="1"/>
  <c r="H15" i="1"/>
  <c r="G15" i="1"/>
  <c r="F15" i="1"/>
  <c r="I15" i="1" s="1"/>
  <c r="H10" i="1"/>
  <c r="I10" i="1" s="1"/>
  <c r="G10" i="1"/>
  <c r="J10" i="1" s="1"/>
  <c r="F10" i="1"/>
  <c r="H9" i="1"/>
  <c r="G9" i="1"/>
  <c r="F9" i="1"/>
  <c r="J9" i="1" s="1"/>
  <c r="J8" i="1"/>
  <c r="I8" i="1"/>
  <c r="H8" i="1"/>
  <c r="G8" i="1"/>
  <c r="F8" i="1"/>
  <c r="H7" i="1"/>
  <c r="G7" i="1"/>
  <c r="F7" i="1"/>
  <c r="I7" i="1" s="1"/>
  <c r="H6" i="1"/>
  <c r="G6" i="1"/>
  <c r="F6" i="1"/>
  <c r="J6" i="1" s="1"/>
  <c r="J5" i="1"/>
  <c r="I5" i="1"/>
  <c r="H5" i="1"/>
  <c r="G5" i="1"/>
  <c r="F5" i="1"/>
  <c r="H4" i="1"/>
  <c r="G4" i="1"/>
  <c r="F4" i="1"/>
  <c r="J4" i="1" s="1"/>
  <c r="I32" i="1" l="1"/>
  <c r="M40" i="1"/>
  <c r="I4" i="1"/>
  <c r="J7" i="1"/>
  <c r="I16" i="1"/>
  <c r="I29" i="1"/>
  <c r="L42" i="1"/>
  <c r="I9" i="1"/>
  <c r="I21" i="1"/>
  <c r="L39" i="1"/>
  <c r="I6" i="1"/>
  <c r="I18" i="1"/>
  <c r="I31" i="1"/>
  <c r="L44" i="1"/>
</calcChain>
</file>

<file path=xl/sharedStrings.xml><?xml version="1.0" encoding="utf-8"?>
<sst xmlns="http://schemas.openxmlformats.org/spreadsheetml/2006/main" count="40" uniqueCount="17">
  <si>
    <t>p21-Luc</t>
    <phoneticPr fontId="0" type="noConversion"/>
  </si>
  <si>
    <t>Normalized to FLp53+ pcDNA3.1(1:1)</t>
  </si>
  <si>
    <t>Average</t>
  </si>
  <si>
    <t>StDev</t>
  </si>
  <si>
    <t>FLp53 + pcDNA3.1(1:1)</t>
  </si>
  <si>
    <r>
      <t xml:space="preserve">FLp53 +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3"/>
        <charset val="134"/>
        <scheme val="minor"/>
      </rPr>
      <t>133p53 (1:1)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</si>
  <si>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 (1:5)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</si>
  <si>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 (1:10)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</si>
  <si>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 (1:1)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</si>
  <si>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 (1:5)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</si>
  <si>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 (1:10)</t>
    </r>
  </si>
  <si>
    <t>MDM2-Luc</t>
    <phoneticPr fontId="0" type="noConversion"/>
  </si>
  <si>
    <t>Bax-Luc</t>
    <phoneticPr fontId="0" type="noConversion"/>
  </si>
  <si>
    <t>PUMA-Luc</t>
    <phoneticPr fontId="0" type="noConversion"/>
  </si>
  <si>
    <t>Normalized to FLp53+pcDNA3.1 (1:1)</t>
  </si>
  <si>
    <r>
      <t xml:space="preserve">Normalized to FLp53 +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charset val="134"/>
        <scheme val="minor"/>
      </rPr>
      <t>133p53 (1:1)</t>
    </r>
  </si>
  <si>
    <t xml:space="preserve">Figure 4—source data 2. Data corresponding to Figure 4, panels E–H, showing the inhibition of FLp53’s transcriptional activity by Δ133p53 and Δ160p53.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</si>
</sst>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name val="Calibri"/>
      <family val="2"/>
      <charset val="134"/>
      <scheme val="minor"/>
    </font>
    <font>
      <sz val="10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b/>
      <sz val="11"/>
      <name val="Calibri"/>
      <family val="3"/>
      <charset val="134"/>
      <scheme val="minor"/>
    </font>
    <font>
      <b/>
      <sz val="11"/>
      <color theme="1"/>
      <name val="Symbol"/>
      <family val="1"/>
      <charset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1" fillId="0" borderId="0" xfId="0" applyFont="1"/>
    <xf numFmtId="0" fontId="3" fillId="0" borderId="0" xfId="0" applyFont="1"/>
    <xf numFmtId="0" fontId="12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7CBA-CD57-4357-AA2B-4A01E63E7460}">
  <dimension ref="A1:M45"/>
  <sheetViews>
    <sheetView tabSelected="1" workbookViewId="0">
      <selection activeCell="O11" sqref="O11"/>
    </sheetView>
  </sheetViews>
  <sheetFormatPr defaultRowHeight="14.5"/>
  <cols>
    <col min="2" max="2" width="21.90625" customWidth="1"/>
  </cols>
  <sheetData>
    <row r="1" spans="1:10">
      <c r="A1" s="11" t="s">
        <v>16</v>
      </c>
      <c r="B1" s="12"/>
    </row>
    <row r="2" spans="1:10">
      <c r="B2" s="1" t="s">
        <v>0</v>
      </c>
      <c r="C2" s="2"/>
      <c r="D2" s="2"/>
      <c r="E2" s="2"/>
      <c r="F2" s="3" t="s">
        <v>1</v>
      </c>
      <c r="G2" s="3"/>
      <c r="H2" s="3"/>
      <c r="I2" s="3" t="s">
        <v>2</v>
      </c>
      <c r="J2" s="3" t="s">
        <v>3</v>
      </c>
    </row>
    <row r="3" spans="1:10">
      <c r="B3" s="4"/>
      <c r="C3" s="5"/>
      <c r="D3" s="5"/>
      <c r="E3" s="5"/>
      <c r="F3" s="5"/>
      <c r="G3" s="5"/>
      <c r="H3" s="5"/>
      <c r="I3" s="6"/>
      <c r="J3" s="6"/>
    </row>
    <row r="4" spans="1:10">
      <c r="B4" s="4" t="s">
        <v>4</v>
      </c>
      <c r="C4" s="7">
        <v>22626</v>
      </c>
      <c r="D4" s="2">
        <v>23446</v>
      </c>
      <c r="E4" s="2">
        <v>17511</v>
      </c>
      <c r="F4" s="2">
        <f>C4/22626*100</f>
        <v>100</v>
      </c>
      <c r="G4" s="2">
        <f t="shared" ref="G4:H10" si="0">D4/22626*100</f>
        <v>103.62414920887475</v>
      </c>
      <c r="H4" s="2">
        <f t="shared" si="0"/>
        <v>77.393264386104477</v>
      </c>
      <c r="I4" s="6">
        <f>AVERAGE(F4:H4)</f>
        <v>93.67247119832642</v>
      </c>
      <c r="J4" s="6">
        <f>STDEV(F4:H4)</f>
        <v>14.214184647680872</v>
      </c>
    </row>
    <row r="5" spans="1:10">
      <c r="B5" s="4" t="s">
        <v>5</v>
      </c>
      <c r="C5" s="2">
        <v>18679</v>
      </c>
      <c r="D5" s="2">
        <v>15415</v>
      </c>
      <c r="E5" s="2">
        <v>17409</v>
      </c>
      <c r="F5" s="2">
        <f t="shared" ref="F5:F10" si="1">C5/22626*100</f>
        <v>82.555467161672411</v>
      </c>
      <c r="G5" s="2">
        <f t="shared" si="0"/>
        <v>68.12958543268806</v>
      </c>
      <c r="H5" s="2">
        <f t="shared" si="0"/>
        <v>76.94245558207372</v>
      </c>
      <c r="I5" s="6">
        <f t="shared" ref="I5:I10" si="2">AVERAGE(F5:H5)</f>
        <v>75.875836058811387</v>
      </c>
      <c r="J5" s="6">
        <f t="shared" ref="J5:J10" si="3">STDEV(F5:H5)</f>
        <v>7.2718480333553721</v>
      </c>
    </row>
    <row r="6" spans="1:10">
      <c r="B6" s="2" t="s">
        <v>6</v>
      </c>
      <c r="C6" s="2">
        <v>6717</v>
      </c>
      <c r="D6" s="2">
        <v>9719</v>
      </c>
      <c r="E6" s="2">
        <v>8137</v>
      </c>
      <c r="F6" s="2">
        <f t="shared" si="1"/>
        <v>29.687085653672767</v>
      </c>
      <c r="G6" s="2">
        <f t="shared" si="0"/>
        <v>42.955007513480062</v>
      </c>
      <c r="H6" s="2">
        <f t="shared" si="0"/>
        <v>35.963051356846101</v>
      </c>
      <c r="I6" s="6">
        <f t="shared" si="2"/>
        <v>36.201714841332979</v>
      </c>
      <c r="J6" s="6">
        <f t="shared" si="3"/>
        <v>6.6371799594110836</v>
      </c>
    </row>
    <row r="7" spans="1:10">
      <c r="B7" s="2" t="s">
        <v>7</v>
      </c>
      <c r="C7" s="2">
        <v>4157</v>
      </c>
      <c r="D7" s="2">
        <v>3693</v>
      </c>
      <c r="E7" s="2">
        <v>5314</v>
      </c>
      <c r="F7" s="2">
        <f t="shared" si="1"/>
        <v>18.372668611332095</v>
      </c>
      <c r="G7" s="2">
        <f t="shared" si="0"/>
        <v>16.32193052240785</v>
      </c>
      <c r="H7" s="2">
        <f t="shared" si="0"/>
        <v>23.486254751171217</v>
      </c>
      <c r="I7" s="6">
        <f t="shared" si="2"/>
        <v>19.393617961637052</v>
      </c>
      <c r="J7" s="6">
        <f t="shared" si="3"/>
        <v>3.689666461298033</v>
      </c>
    </row>
    <row r="8" spans="1:10">
      <c r="B8" s="2" t="s">
        <v>8</v>
      </c>
      <c r="C8" s="2">
        <v>17578</v>
      </c>
      <c r="D8" s="2">
        <v>15583</v>
      </c>
      <c r="E8" s="2">
        <v>16574</v>
      </c>
      <c r="F8" s="2">
        <f t="shared" si="1"/>
        <v>77.689383894634489</v>
      </c>
      <c r="G8" s="2">
        <f t="shared" si="0"/>
        <v>68.872094051091665</v>
      </c>
      <c r="H8" s="2">
        <f t="shared" si="0"/>
        <v>73.252010960841503</v>
      </c>
      <c r="I8" s="6">
        <f t="shared" si="2"/>
        <v>73.27116296885589</v>
      </c>
      <c r="J8" s="6">
        <f t="shared" si="3"/>
        <v>4.4086761216740671</v>
      </c>
    </row>
    <row r="9" spans="1:10">
      <c r="B9" s="2" t="s">
        <v>9</v>
      </c>
      <c r="C9" s="2">
        <v>6662</v>
      </c>
      <c r="D9" s="2">
        <v>7323</v>
      </c>
      <c r="E9" s="2">
        <v>5444</v>
      </c>
      <c r="F9" s="2">
        <f t="shared" si="1"/>
        <v>29.444002475028729</v>
      </c>
      <c r="G9" s="2">
        <f t="shared" si="0"/>
        <v>32.365420312914345</v>
      </c>
      <c r="H9" s="2">
        <f t="shared" si="0"/>
        <v>24.06081499160258</v>
      </c>
      <c r="I9" s="6">
        <f t="shared" si="2"/>
        <v>28.623412593181886</v>
      </c>
      <c r="J9" s="6">
        <f t="shared" si="3"/>
        <v>4.2126764890425461</v>
      </c>
    </row>
    <row r="10" spans="1:10">
      <c r="B10" s="2" t="s">
        <v>10</v>
      </c>
      <c r="C10" s="2">
        <v>4675</v>
      </c>
      <c r="D10" s="2">
        <v>4813</v>
      </c>
      <c r="E10" s="2">
        <v>4088</v>
      </c>
      <c r="F10" s="2">
        <f t="shared" si="1"/>
        <v>20.662070184743218</v>
      </c>
      <c r="G10" s="2">
        <f t="shared" si="0"/>
        <v>21.271987978431891</v>
      </c>
      <c r="H10" s="2">
        <f t="shared" si="0"/>
        <v>18.067709714487755</v>
      </c>
      <c r="I10" s="6">
        <f t="shared" si="2"/>
        <v>20.000589292554288</v>
      </c>
      <c r="J10" s="6">
        <f t="shared" si="3"/>
        <v>1.7014751030339847</v>
      </c>
    </row>
    <row r="11" spans="1:10"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B13" s="3" t="s">
        <v>11</v>
      </c>
      <c r="C13" s="2"/>
      <c r="D13" s="2"/>
      <c r="E13" s="2"/>
      <c r="F13" s="2"/>
      <c r="G13" s="2"/>
      <c r="H13" s="2"/>
      <c r="I13" s="2"/>
      <c r="J13" s="2"/>
    </row>
    <row r="14" spans="1:10">
      <c r="B14" s="2"/>
      <c r="C14" s="2"/>
      <c r="D14" s="2"/>
      <c r="E14" s="2"/>
      <c r="F14" s="2"/>
      <c r="G14" s="2"/>
      <c r="H14" s="2"/>
      <c r="I14" s="6"/>
      <c r="J14" s="6"/>
    </row>
    <row r="15" spans="1:10">
      <c r="B15" s="4" t="s">
        <v>4</v>
      </c>
      <c r="C15" s="2">
        <v>163424</v>
      </c>
      <c r="D15" s="7">
        <v>143723</v>
      </c>
      <c r="E15" s="2">
        <v>113408</v>
      </c>
      <c r="F15" s="2">
        <f>C15/143723*100</f>
        <v>113.70761812653507</v>
      </c>
      <c r="G15" s="2">
        <f t="shared" ref="G15:H21" si="4">D15/143723*100</f>
        <v>100</v>
      </c>
      <c r="H15" s="2">
        <f t="shared" si="4"/>
        <v>78.907342596522483</v>
      </c>
      <c r="I15" s="6">
        <f>AVERAGE(F15:H15)</f>
        <v>97.538320241019179</v>
      </c>
      <c r="J15" s="6">
        <f>STDEV(F15:H15)</f>
        <v>17.530250844412606</v>
      </c>
    </row>
    <row r="16" spans="1:10">
      <c r="B16" s="4" t="s">
        <v>5</v>
      </c>
      <c r="C16" s="2">
        <v>129495</v>
      </c>
      <c r="D16" s="2">
        <v>140848</v>
      </c>
      <c r="E16" s="2">
        <v>138514</v>
      </c>
      <c r="F16" s="2">
        <f t="shared" ref="F16:F21" si="5">C16/143723*100</f>
        <v>90.100401466710267</v>
      </c>
      <c r="G16" s="2">
        <f t="shared" si="4"/>
        <v>97.999624277255563</v>
      </c>
      <c r="H16" s="2">
        <f t="shared" si="4"/>
        <v>96.375667081817113</v>
      </c>
      <c r="I16" s="6">
        <f t="shared" ref="I16:I21" si="6">AVERAGE(F16:H16)</f>
        <v>94.825230941927657</v>
      </c>
      <c r="J16" s="6">
        <f t="shared" ref="J16:J21" si="7">STDEV(F16:H16)</f>
        <v>4.1716087329190277</v>
      </c>
    </row>
    <row r="17" spans="2:10">
      <c r="B17" s="2" t="s">
        <v>6</v>
      </c>
      <c r="C17" s="2">
        <v>105598</v>
      </c>
      <c r="D17" s="2">
        <v>83508</v>
      </c>
      <c r="E17" s="2">
        <v>76174</v>
      </c>
      <c r="F17" s="2">
        <f t="shared" si="5"/>
        <v>73.473278459258438</v>
      </c>
      <c r="G17" s="2">
        <f t="shared" si="4"/>
        <v>58.103435079980237</v>
      </c>
      <c r="H17" s="2">
        <f t="shared" si="4"/>
        <v>53.000563584116669</v>
      </c>
      <c r="I17" s="6">
        <f t="shared" si="6"/>
        <v>61.525759041118448</v>
      </c>
      <c r="J17" s="6">
        <f t="shared" si="7"/>
        <v>10.65679311805142</v>
      </c>
    </row>
    <row r="18" spans="2:10">
      <c r="B18" s="2" t="s">
        <v>7</v>
      </c>
      <c r="C18" s="2">
        <v>39450</v>
      </c>
      <c r="D18" s="2">
        <v>43256</v>
      </c>
      <c r="E18" s="2">
        <v>43191</v>
      </c>
      <c r="F18" s="2">
        <f t="shared" si="5"/>
        <v>27.448633830354225</v>
      </c>
      <c r="G18" s="2">
        <f t="shared" si="4"/>
        <v>30.096783395837829</v>
      </c>
      <c r="H18" s="2">
        <f t="shared" si="4"/>
        <v>30.051557509932302</v>
      </c>
      <c r="I18" s="6">
        <f t="shared" si="6"/>
        <v>29.198991578708121</v>
      </c>
      <c r="J18" s="6">
        <f t="shared" si="7"/>
        <v>1.5160229320844285</v>
      </c>
    </row>
    <row r="19" spans="2:10">
      <c r="B19" s="2" t="s">
        <v>8</v>
      </c>
      <c r="C19" s="2">
        <v>123114</v>
      </c>
      <c r="D19" s="2">
        <v>136246</v>
      </c>
      <c r="E19" s="2">
        <v>100179</v>
      </c>
      <c r="F19" s="2">
        <f t="shared" si="5"/>
        <v>85.660611036507731</v>
      </c>
      <c r="G19" s="2">
        <f t="shared" si="4"/>
        <v>94.797631555144264</v>
      </c>
      <c r="H19" s="2">
        <f t="shared" si="4"/>
        <v>69.70283114045769</v>
      </c>
      <c r="I19" s="6">
        <f t="shared" si="6"/>
        <v>83.3870245773699</v>
      </c>
      <c r="J19" s="6">
        <f t="shared" si="7"/>
        <v>12.700950692905607</v>
      </c>
    </row>
    <row r="20" spans="2:10">
      <c r="B20" s="2" t="s">
        <v>9</v>
      </c>
      <c r="C20" s="2">
        <v>71132</v>
      </c>
      <c r="D20" s="2">
        <v>54172</v>
      </c>
      <c r="E20" s="2">
        <v>66482</v>
      </c>
      <c r="F20" s="2">
        <f t="shared" si="5"/>
        <v>49.492426403567976</v>
      </c>
      <c r="G20" s="2">
        <f t="shared" si="4"/>
        <v>37.69194909652596</v>
      </c>
      <c r="H20" s="2">
        <f t="shared" si="4"/>
        <v>46.257036104172613</v>
      </c>
      <c r="I20" s="6">
        <f t="shared" si="6"/>
        <v>44.480470534755511</v>
      </c>
      <c r="J20" s="6">
        <f t="shared" si="7"/>
        <v>6.0975368047542728</v>
      </c>
    </row>
    <row r="21" spans="2:10">
      <c r="B21" s="2" t="s">
        <v>10</v>
      </c>
      <c r="C21" s="2">
        <v>24753</v>
      </c>
      <c r="D21" s="2">
        <v>20755</v>
      </c>
      <c r="E21" s="2">
        <v>19326</v>
      </c>
      <c r="F21" s="2">
        <f t="shared" si="5"/>
        <v>17.222713135684618</v>
      </c>
      <c r="G21" s="2">
        <f t="shared" si="4"/>
        <v>14.440973261064688</v>
      </c>
      <c r="H21" s="2">
        <f t="shared" si="4"/>
        <v>13.446699554003185</v>
      </c>
      <c r="I21" s="6">
        <f t="shared" si="6"/>
        <v>15.036795316917496</v>
      </c>
      <c r="J21" s="6">
        <f t="shared" si="7"/>
        <v>1.957248728174628</v>
      </c>
    </row>
    <row r="22" spans="2:10">
      <c r="B22" s="2"/>
      <c r="C22" s="2"/>
      <c r="D22" s="2"/>
      <c r="E22" s="2"/>
      <c r="F22" s="2"/>
      <c r="G22" s="2"/>
      <c r="H22" s="2"/>
      <c r="I22" s="2"/>
      <c r="J22" s="2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3" t="s">
        <v>12</v>
      </c>
      <c r="C25" s="2"/>
      <c r="D25" s="2"/>
      <c r="E25" s="2"/>
      <c r="F25" s="2"/>
      <c r="G25" s="2"/>
      <c r="H25" s="2"/>
      <c r="I25" s="2"/>
      <c r="J25" s="2"/>
    </row>
    <row r="26" spans="2:10">
      <c r="B26" s="2"/>
      <c r="C26" s="2"/>
      <c r="D26" s="2"/>
      <c r="E26" s="2"/>
      <c r="F26" s="2"/>
      <c r="G26" s="2"/>
      <c r="H26" s="2"/>
      <c r="I26" s="6"/>
      <c r="J26" s="6"/>
    </row>
    <row r="27" spans="2:10">
      <c r="B27" s="4" t="s">
        <v>4</v>
      </c>
      <c r="C27" s="7">
        <v>8339</v>
      </c>
      <c r="D27" s="2">
        <v>7678</v>
      </c>
      <c r="E27" s="2">
        <v>8521</v>
      </c>
      <c r="F27" s="2">
        <f>C27/8339*100</f>
        <v>100</v>
      </c>
      <c r="G27" s="2">
        <f t="shared" ref="G27:H33" si="8">D27/8339*100</f>
        <v>92.073390094735572</v>
      </c>
      <c r="H27" s="2">
        <f t="shared" si="8"/>
        <v>102.18251588919536</v>
      </c>
      <c r="I27" s="6">
        <f>AVERAGE(F27:H27)</f>
        <v>98.085301994643643</v>
      </c>
      <c r="J27" s="6">
        <f>STDEV(F27:H27)</f>
        <v>5.3196012464130957</v>
      </c>
    </row>
    <row r="28" spans="2:10">
      <c r="B28" s="4" t="s">
        <v>5</v>
      </c>
      <c r="C28" s="2">
        <v>6686</v>
      </c>
      <c r="D28" s="2">
        <v>6551</v>
      </c>
      <c r="E28" s="2">
        <v>6296</v>
      </c>
      <c r="F28" s="2">
        <f t="shared" ref="F28:F33" si="9">C28/8339*100</f>
        <v>80.177479314066431</v>
      </c>
      <c r="G28" s="2">
        <f t="shared" si="8"/>
        <v>78.55858016548747</v>
      </c>
      <c r="H28" s="2">
        <f t="shared" si="8"/>
        <v>75.500659551504981</v>
      </c>
      <c r="I28" s="6">
        <f t="shared" ref="I28:I33" si="10">AVERAGE(F28:H28)</f>
        <v>78.078906343686285</v>
      </c>
      <c r="J28" s="6">
        <f t="shared" ref="J28:J33" si="11">STDEV(F28:H28)</f>
        <v>2.3750212639810924</v>
      </c>
    </row>
    <row r="29" spans="2:10">
      <c r="B29" s="2" t="s">
        <v>6</v>
      </c>
      <c r="C29" s="2">
        <v>4999</v>
      </c>
      <c r="D29" s="2">
        <v>4721</v>
      </c>
      <c r="E29" s="2">
        <v>4503</v>
      </c>
      <c r="F29" s="2">
        <f t="shared" si="9"/>
        <v>59.94723587960187</v>
      </c>
      <c r="G29" s="2">
        <f t="shared" si="8"/>
        <v>56.613502818083703</v>
      </c>
      <c r="H29" s="2">
        <f t="shared" si="8"/>
        <v>53.999280489267299</v>
      </c>
      <c r="I29" s="6">
        <f t="shared" si="10"/>
        <v>56.853339728984288</v>
      </c>
      <c r="J29" s="6">
        <f t="shared" si="11"/>
        <v>2.9812220043507778</v>
      </c>
    </row>
    <row r="30" spans="2:10">
      <c r="B30" s="2" t="s">
        <v>7</v>
      </c>
      <c r="C30" s="2">
        <v>1285</v>
      </c>
      <c r="D30" s="2">
        <v>1277</v>
      </c>
      <c r="E30" s="2">
        <v>1208</v>
      </c>
      <c r="F30" s="2">
        <f t="shared" si="9"/>
        <v>15.409521525362754</v>
      </c>
      <c r="G30" s="2">
        <f t="shared" si="8"/>
        <v>15.313586761002519</v>
      </c>
      <c r="H30" s="2">
        <f t="shared" si="8"/>
        <v>14.486149418395492</v>
      </c>
      <c r="I30" s="8">
        <f t="shared" si="10"/>
        <v>15.069752568253589</v>
      </c>
      <c r="J30" s="8">
        <f t="shared" si="11"/>
        <v>0.50768626842414433</v>
      </c>
    </row>
    <row r="31" spans="2:10">
      <c r="B31" s="2" t="s">
        <v>8</v>
      </c>
      <c r="C31" s="2">
        <v>6516</v>
      </c>
      <c r="D31" s="2">
        <v>6322</v>
      </c>
      <c r="E31" s="2">
        <v>6658</v>
      </c>
      <c r="F31" s="2">
        <f t="shared" si="9"/>
        <v>78.138865571411444</v>
      </c>
      <c r="G31" s="2">
        <f t="shared" si="8"/>
        <v>75.812447535675744</v>
      </c>
      <c r="H31" s="2">
        <f t="shared" si="8"/>
        <v>79.841707638805616</v>
      </c>
      <c r="I31" s="8">
        <f t="shared" si="10"/>
        <v>77.931006915297601</v>
      </c>
      <c r="J31" s="8">
        <f t="shared" si="11"/>
        <v>2.0226562140807878</v>
      </c>
    </row>
    <row r="32" spans="2:10">
      <c r="B32" s="2" t="s">
        <v>9</v>
      </c>
      <c r="C32" s="2">
        <v>2942</v>
      </c>
      <c r="D32" s="2">
        <v>2682</v>
      </c>
      <c r="E32" s="2">
        <v>3073</v>
      </c>
      <c r="F32" s="2">
        <f t="shared" si="9"/>
        <v>35.280009593476436</v>
      </c>
      <c r="G32" s="2">
        <f t="shared" si="8"/>
        <v>32.162129751768795</v>
      </c>
      <c r="H32" s="2">
        <f t="shared" si="8"/>
        <v>36.850941359875286</v>
      </c>
      <c r="I32" s="8">
        <f t="shared" si="10"/>
        <v>34.764360235040179</v>
      </c>
      <c r="J32" s="8">
        <f t="shared" si="11"/>
        <v>2.3865580382048832</v>
      </c>
    </row>
    <row r="33" spans="2:13">
      <c r="B33" s="2" t="s">
        <v>10</v>
      </c>
      <c r="C33" s="2">
        <v>1710</v>
      </c>
      <c r="D33" s="2">
        <v>1506</v>
      </c>
      <c r="E33" s="2">
        <v>1566</v>
      </c>
      <c r="F33" s="2">
        <f t="shared" si="9"/>
        <v>20.50605588200024</v>
      </c>
      <c r="G33" s="2">
        <f t="shared" si="8"/>
        <v>18.059719390814248</v>
      </c>
      <c r="H33" s="2">
        <f t="shared" si="8"/>
        <v>18.779230123516008</v>
      </c>
      <c r="I33" s="8">
        <f t="shared" si="10"/>
        <v>19.115001798776834</v>
      </c>
      <c r="J33" s="8">
        <f t="shared" si="11"/>
        <v>1.2572579371225472</v>
      </c>
    </row>
    <row r="37" spans="2:13">
      <c r="B37" s="3" t="s">
        <v>13</v>
      </c>
    </row>
    <row r="38" spans="2:13">
      <c r="F38" s="9" t="s">
        <v>14</v>
      </c>
      <c r="G38" s="9"/>
      <c r="H38" s="9"/>
      <c r="I38" s="9" t="s">
        <v>15</v>
      </c>
      <c r="J38" s="9"/>
      <c r="K38" s="9"/>
      <c r="L38" s="10" t="s">
        <v>2</v>
      </c>
      <c r="M38" s="10" t="s">
        <v>3</v>
      </c>
    </row>
    <row r="39" spans="2:13">
      <c r="B39" s="4" t="s">
        <v>4</v>
      </c>
      <c r="C39">
        <v>198771</v>
      </c>
      <c r="D39">
        <v>201544</v>
      </c>
      <c r="E39">
        <v>175788</v>
      </c>
      <c r="F39">
        <v>100</v>
      </c>
      <c r="G39">
        <v>101.39507272187593</v>
      </c>
      <c r="H39">
        <v>88.437448118689346</v>
      </c>
      <c r="I39">
        <f>F39/157.53*100</f>
        <v>63.479972068812287</v>
      </c>
      <c r="J39">
        <f t="shared" ref="J39:K45" si="12">G39/157.53*100</f>
        <v>64.365563842998753</v>
      </c>
      <c r="K39">
        <f t="shared" si="12"/>
        <v>56.140067364114351</v>
      </c>
      <c r="L39" s="11">
        <f>AVERAGE(I39:K39)</f>
        <v>61.328534425308469</v>
      </c>
      <c r="M39" s="11">
        <f>STDEV(I39:K39)</f>
        <v>4.5151091937459151</v>
      </c>
    </row>
    <row r="40" spans="2:13">
      <c r="B40" s="4" t="s">
        <v>5</v>
      </c>
      <c r="C40">
        <v>281508</v>
      </c>
      <c r="D40">
        <v>313123</v>
      </c>
      <c r="E40">
        <v>352179</v>
      </c>
      <c r="F40">
        <v>141.62428120802332</v>
      </c>
      <c r="G40">
        <v>157.52951889360119</v>
      </c>
      <c r="H40">
        <v>177.17826041022079</v>
      </c>
      <c r="I40">
        <f t="shared" ref="I40:I45" si="13">F40/157.53*100</f>
        <v>89.903054153509373</v>
      </c>
      <c r="J40">
        <f t="shared" si="12"/>
        <v>99.999694593792412</v>
      </c>
      <c r="K40">
        <f t="shared" si="12"/>
        <v>112.47271022041565</v>
      </c>
      <c r="L40" s="11">
        <f t="shared" ref="L40:L45" si="14">AVERAGE(I40:K40)</f>
        <v>100.79181965590583</v>
      </c>
      <c r="M40" s="11">
        <f t="shared" ref="M40:M45" si="15">STDEV(I40:K40)</f>
        <v>11.305659659220728</v>
      </c>
    </row>
    <row r="41" spans="2:13">
      <c r="B41" s="2" t="s">
        <v>6</v>
      </c>
      <c r="C41">
        <v>258372</v>
      </c>
      <c r="D41">
        <v>254651</v>
      </c>
      <c r="E41">
        <v>199402</v>
      </c>
      <c r="F41">
        <v>129.98475632763331</v>
      </c>
      <c r="G41">
        <v>128.11275286636382</v>
      </c>
      <c r="H41">
        <v>100.31745073476512</v>
      </c>
      <c r="I41">
        <f t="shared" si="13"/>
        <v>82.514287010495337</v>
      </c>
      <c r="J41">
        <f t="shared" si="12"/>
        <v>81.325939736154268</v>
      </c>
      <c r="K41">
        <f t="shared" si="12"/>
        <v>63.681489706573423</v>
      </c>
      <c r="L41" s="11">
        <f t="shared" si="14"/>
        <v>75.84057215107434</v>
      </c>
      <c r="M41" s="11">
        <f t="shared" si="15"/>
        <v>10.54682448560891</v>
      </c>
    </row>
    <row r="42" spans="2:13">
      <c r="B42" s="2" t="s">
        <v>7</v>
      </c>
      <c r="C42">
        <v>98372</v>
      </c>
      <c r="D42">
        <v>118884</v>
      </c>
      <c r="E42">
        <v>115448</v>
      </c>
      <c r="F42">
        <v>49.490116767536513</v>
      </c>
      <c r="G42">
        <v>59.80952955914092</v>
      </c>
      <c r="H42">
        <v>58.080907174587836</v>
      </c>
      <c r="I42">
        <f t="shared" si="13"/>
        <v>31.416312300854766</v>
      </c>
      <c r="J42">
        <f t="shared" si="12"/>
        <v>37.967072658630684</v>
      </c>
      <c r="K42">
        <f t="shared" si="12"/>
        <v>36.869743651741146</v>
      </c>
      <c r="L42" s="11">
        <f t="shared" si="14"/>
        <v>35.417709537075531</v>
      </c>
      <c r="M42" s="11">
        <f t="shared" si="15"/>
        <v>3.5084779632864564</v>
      </c>
    </row>
    <row r="43" spans="2:13">
      <c r="B43" s="2" t="s">
        <v>8</v>
      </c>
      <c r="C43">
        <v>271286</v>
      </c>
      <c r="D43">
        <v>264388</v>
      </c>
      <c r="E43">
        <v>228527</v>
      </c>
      <c r="F43">
        <v>136.48167992312764</v>
      </c>
      <c r="G43">
        <v>133.01135477509294</v>
      </c>
      <c r="H43">
        <v>114.96999059218899</v>
      </c>
      <c r="I43">
        <f t="shared" si="13"/>
        <v>86.638532294247213</v>
      </c>
      <c r="J43">
        <f t="shared" si="12"/>
        <v>84.435570859577822</v>
      </c>
      <c r="K43">
        <f t="shared" si="12"/>
        <v>72.982917915437682</v>
      </c>
      <c r="L43" s="11">
        <f t="shared" si="14"/>
        <v>81.352340356420896</v>
      </c>
      <c r="M43" s="11">
        <f t="shared" si="15"/>
        <v>7.3313493824387708</v>
      </c>
    </row>
    <row r="44" spans="2:13">
      <c r="B44" s="2" t="s">
        <v>9</v>
      </c>
      <c r="C44">
        <v>137957</v>
      </c>
      <c r="D44">
        <v>138700</v>
      </c>
      <c r="E44">
        <v>156964</v>
      </c>
      <c r="F44">
        <v>69.404993686201706</v>
      </c>
      <c r="G44">
        <v>69.778790668658914</v>
      </c>
      <c r="H44">
        <v>78.967253774443961</v>
      </c>
      <c r="I44">
        <f t="shared" si="13"/>
        <v>44.058270606361774</v>
      </c>
      <c r="J44">
        <f t="shared" si="12"/>
        <v>44.295556826419677</v>
      </c>
      <c r="K44">
        <f t="shared" si="12"/>
        <v>50.128390639525144</v>
      </c>
      <c r="L44" s="11">
        <f t="shared" si="14"/>
        <v>46.160739357435538</v>
      </c>
      <c r="M44" s="11">
        <f t="shared" si="15"/>
        <v>3.4381344810460583</v>
      </c>
    </row>
    <row r="45" spans="2:13">
      <c r="B45" s="2" t="s">
        <v>10</v>
      </c>
      <c r="C45">
        <v>118607</v>
      </c>
      <c r="D45">
        <v>85879</v>
      </c>
      <c r="E45">
        <v>87379</v>
      </c>
      <c r="F45">
        <v>59.670173214402503</v>
      </c>
      <c r="G45">
        <v>43.204994692384702</v>
      </c>
      <c r="H45">
        <v>43.959631938260614</v>
      </c>
      <c r="I45">
        <f t="shared" si="13"/>
        <v>37.878609289914621</v>
      </c>
      <c r="J45">
        <f t="shared" si="12"/>
        <v>27.426518563057638</v>
      </c>
      <c r="K45">
        <f t="shared" si="12"/>
        <v>27.905562075960521</v>
      </c>
      <c r="L45" s="11">
        <f t="shared" si="14"/>
        <v>31.070229976310927</v>
      </c>
      <c r="M45" s="11">
        <f t="shared" si="15"/>
        <v>5.9010924692164908</v>
      </c>
    </row>
  </sheetData>
  <mergeCells count="2">
    <mergeCell ref="F38:H38"/>
    <mergeCell ref="I38:K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2025-05-04T11:49:44Z</dcterms:created>
  <dcterms:modified xsi:type="dcterms:W3CDTF">2025-05-04T11:57:56Z</dcterms:modified>
</cp:coreProperties>
</file>