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166925"/>
  <mc:AlternateContent xmlns:mc="http://schemas.openxmlformats.org/markup-compatibility/2006">
    <mc:Choice Requires="x15">
      <x15ac:absPath xmlns:x15ac="http://schemas.microsoft.com/office/spreadsheetml/2010/11/ac" url="/Users/waynesossin/Dropbox/Papers/jewel FMRP/elife/second revision/supplements/"/>
    </mc:Choice>
  </mc:AlternateContent>
  <xr:revisionPtr revIDLastSave="0" documentId="13_ncr:1_{D21F68C2-8328-FC41-955D-F70352467BB1}" xr6:coauthVersionLast="47" xr6:coauthVersionMax="47" xr10:uidLastSave="{00000000-0000-0000-0000-000000000000}"/>
  <bookViews>
    <workbookView xWindow="40360" yWindow="600" windowWidth="27820" windowHeight="19200" xr2:uid="{00000000-000D-0000-FFFF-FFFF00000000}"/>
  </bookViews>
  <sheets>
    <sheet name="amino acid peak vs backgroun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3" i="2" l="1"/>
  <c r="U63" i="2" s="1"/>
  <c r="L61" i="2"/>
  <c r="U61" i="2" s="1"/>
  <c r="L60" i="2"/>
  <c r="U60" i="2" s="1"/>
  <c r="L56" i="2"/>
  <c r="U56" i="2" s="1"/>
  <c r="L47" i="2"/>
  <c r="R47" i="2" s="1"/>
  <c r="L43" i="2"/>
  <c r="R43" i="2" s="1"/>
  <c r="L41" i="2"/>
  <c r="R41" i="2" s="1"/>
  <c r="L40" i="2"/>
  <c r="R40" i="2" s="1"/>
  <c r="L38" i="2"/>
  <c r="O38" i="2" s="1"/>
  <c r="L32" i="2"/>
  <c r="O32" i="2" s="1"/>
  <c r="L29" i="2"/>
  <c r="O29" i="2" s="1"/>
  <c r="L27" i="2"/>
  <c r="O27" i="2" s="1"/>
  <c r="L23" i="2"/>
  <c r="U23" i="2" s="1"/>
  <c r="L21" i="2"/>
  <c r="U21" i="2" s="1"/>
  <c r="L17" i="2"/>
  <c r="U17" i="2" s="1"/>
  <c r="L19" i="2"/>
  <c r="U19" i="2" s="1"/>
  <c r="L15" i="2"/>
  <c r="R15" i="2" s="1"/>
  <c r="L13" i="2"/>
  <c r="R13" i="2" s="1"/>
  <c r="L7" i="2"/>
  <c r="R7" i="2" s="1"/>
  <c r="L3" i="2"/>
  <c r="R3" i="2" s="1"/>
  <c r="D69" i="2"/>
  <c r="G69" i="2"/>
  <c r="K3" i="2"/>
  <c r="K32" i="2"/>
  <c r="K38" i="2"/>
  <c r="K40" i="2"/>
  <c r="K29" i="2"/>
  <c r="K27" i="2"/>
  <c r="K53" i="2"/>
  <c r="K56" i="2"/>
  <c r="K61" i="2"/>
  <c r="K41" i="2"/>
  <c r="K21" i="2"/>
  <c r="K19" i="2"/>
  <c r="K17" i="2"/>
  <c r="K15" i="2"/>
  <c r="K13" i="2"/>
  <c r="K47" i="2"/>
  <c r="K7" i="2"/>
  <c r="K63" i="2"/>
  <c r="K43" i="2"/>
  <c r="K23" i="2"/>
  <c r="I55" i="2"/>
  <c r="I54" i="2"/>
  <c r="I53" i="2"/>
  <c r="I60" i="2"/>
  <c r="I40" i="2"/>
  <c r="I20" i="2"/>
  <c r="I39" i="2"/>
  <c r="I22" i="2"/>
  <c r="I28" i="2"/>
  <c r="I62" i="2"/>
  <c r="I14" i="2"/>
  <c r="I42" i="2"/>
  <c r="I16" i="2"/>
  <c r="I18" i="2"/>
  <c r="I31" i="2"/>
  <c r="I66" i="2"/>
  <c r="I17" i="2"/>
  <c r="I15" i="2"/>
  <c r="I41" i="2"/>
  <c r="I37" i="2"/>
  <c r="I13" i="2"/>
  <c r="I38" i="2"/>
  <c r="I61" i="2"/>
  <c r="I6" i="2"/>
  <c r="I21" i="2"/>
  <c r="I27" i="2"/>
  <c r="I26" i="2"/>
  <c r="I30" i="2"/>
  <c r="I46" i="2"/>
  <c r="I45" i="2"/>
  <c r="I5" i="2"/>
  <c r="I44" i="2"/>
  <c r="I59" i="2"/>
  <c r="I65" i="2"/>
  <c r="I25" i="2"/>
  <c r="I19" i="2"/>
  <c r="I24" i="2"/>
  <c r="I52" i="2"/>
  <c r="I58" i="2"/>
  <c r="I57" i="2"/>
  <c r="I51" i="2"/>
  <c r="I4" i="2"/>
  <c r="I12" i="2"/>
  <c r="I36" i="2"/>
  <c r="I11" i="2"/>
  <c r="I10" i="2"/>
  <c r="I50" i="2"/>
  <c r="I9" i="2"/>
  <c r="I23" i="2"/>
  <c r="I64" i="2"/>
  <c r="I29" i="2"/>
  <c r="I49" i="2"/>
  <c r="I48" i="2"/>
  <c r="I35" i="2"/>
  <c r="I34" i="2"/>
  <c r="I8" i="2"/>
  <c r="I63" i="2"/>
  <c r="I43" i="2"/>
  <c r="I56" i="2"/>
  <c r="I3" i="2"/>
  <c r="I7" i="2"/>
  <c r="I33" i="2"/>
  <c r="I32" i="2"/>
  <c r="I47" i="2"/>
  <c r="O3" i="2" l="1"/>
  <c r="O40" i="2"/>
  <c r="R17" i="2"/>
  <c r="R56" i="2"/>
  <c r="U27" i="2"/>
  <c r="O7" i="2"/>
  <c r="O41" i="2"/>
  <c r="R19" i="2"/>
  <c r="R60" i="2"/>
  <c r="U29" i="2"/>
  <c r="O13" i="2"/>
  <c r="O43" i="2"/>
  <c r="R21" i="2"/>
  <c r="R61" i="2"/>
  <c r="U32" i="2"/>
  <c r="O15" i="2"/>
  <c r="O47" i="2"/>
  <c r="R23" i="2"/>
  <c r="R63" i="2"/>
  <c r="U38" i="2"/>
  <c r="O17" i="2"/>
  <c r="O56" i="2"/>
  <c r="R27" i="2"/>
  <c r="U3" i="2"/>
  <c r="U40" i="2"/>
  <c r="O19" i="2"/>
  <c r="O60" i="2"/>
  <c r="R29" i="2"/>
  <c r="U7" i="2"/>
  <c r="U41" i="2"/>
  <c r="O21" i="2"/>
  <c r="O61" i="2"/>
  <c r="R32" i="2"/>
  <c r="U13" i="2"/>
  <c r="U43" i="2"/>
  <c r="O23" i="2"/>
  <c r="O63" i="2"/>
  <c r="R38" i="2"/>
  <c r="U15" i="2"/>
  <c r="U47" i="2"/>
</calcChain>
</file>

<file path=xl/sharedStrings.xml><?xml version="1.0" encoding="utf-8"?>
<sst xmlns="http://schemas.openxmlformats.org/spreadsheetml/2006/main" count="272" uniqueCount="102">
  <si>
    <t>temp$AA</t>
  </si>
  <si>
    <t>temp$codon</t>
  </si>
  <si>
    <t>mat_sum1$eff</t>
  </si>
  <si>
    <t>mat_sum1$eff_freq_cent</t>
  </si>
  <si>
    <t>name</t>
  </si>
  <si>
    <t>mat_sum2$eff</t>
  </si>
  <si>
    <t>mat_sum2$eff_freq_cent</t>
  </si>
  <si>
    <t>Lys</t>
  </si>
  <si>
    <t>aaa</t>
  </si>
  <si>
    <t>peak</t>
  </si>
  <si>
    <t>background</t>
  </si>
  <si>
    <t>Asn</t>
  </si>
  <si>
    <t>aac</t>
  </si>
  <si>
    <t>aag</t>
  </si>
  <si>
    <t>aat</t>
  </si>
  <si>
    <t>Thr</t>
  </si>
  <si>
    <t>aca</t>
  </si>
  <si>
    <t>acc</t>
  </si>
  <si>
    <t>acg</t>
  </si>
  <si>
    <t>act</t>
  </si>
  <si>
    <t>Arg</t>
  </si>
  <si>
    <t>aga</t>
  </si>
  <si>
    <t>Ser</t>
  </si>
  <si>
    <t>agc</t>
  </si>
  <si>
    <t>agg</t>
  </si>
  <si>
    <t>agt</t>
  </si>
  <si>
    <t>Ile</t>
  </si>
  <si>
    <t>ata</t>
  </si>
  <si>
    <t>atc</t>
  </si>
  <si>
    <t>Met</t>
  </si>
  <si>
    <t>atg</t>
  </si>
  <si>
    <t>att</t>
  </si>
  <si>
    <t>Gln</t>
  </si>
  <si>
    <t>caa</t>
  </si>
  <si>
    <t>His</t>
  </si>
  <si>
    <t>cac</t>
  </si>
  <si>
    <t>cag</t>
  </si>
  <si>
    <t>cat</t>
  </si>
  <si>
    <t>Pro</t>
  </si>
  <si>
    <t>cca</t>
  </si>
  <si>
    <t>ccc</t>
  </si>
  <si>
    <t>ccg</t>
  </si>
  <si>
    <t>cct</t>
  </si>
  <si>
    <t>cga</t>
  </si>
  <si>
    <t>cgc</t>
  </si>
  <si>
    <t>cgg</t>
  </si>
  <si>
    <t>cgt</t>
  </si>
  <si>
    <t>Leu</t>
  </si>
  <si>
    <t>cta</t>
  </si>
  <si>
    <t>ctc</t>
  </si>
  <si>
    <t>ctg</t>
  </si>
  <si>
    <t>ctt</t>
  </si>
  <si>
    <t>Glu</t>
  </si>
  <si>
    <t>gaa</t>
  </si>
  <si>
    <t>Asp</t>
  </si>
  <si>
    <t>gac</t>
  </si>
  <si>
    <t>gag</t>
  </si>
  <si>
    <t>gat</t>
  </si>
  <si>
    <t>Ala</t>
  </si>
  <si>
    <t>gca</t>
  </si>
  <si>
    <t>gcc</t>
  </si>
  <si>
    <t>gcg</t>
  </si>
  <si>
    <t>gct</t>
  </si>
  <si>
    <t>Gly</t>
  </si>
  <si>
    <t>gga</t>
  </si>
  <si>
    <t>ggc</t>
  </si>
  <si>
    <t>ggg</t>
  </si>
  <si>
    <t>ggt</t>
  </si>
  <si>
    <t>Val</t>
  </si>
  <si>
    <t>gta</t>
  </si>
  <si>
    <t>gtc</t>
  </si>
  <si>
    <t>gtg</t>
  </si>
  <si>
    <t>gtt</t>
  </si>
  <si>
    <t>Stp</t>
  </si>
  <si>
    <t>taa</t>
  </si>
  <si>
    <t>Tyr</t>
  </si>
  <si>
    <t>tac</t>
  </si>
  <si>
    <t>tag</t>
  </si>
  <si>
    <t>tat</t>
  </si>
  <si>
    <t>tca</t>
  </si>
  <si>
    <t>tcc</t>
  </si>
  <si>
    <t>tcg</t>
  </si>
  <si>
    <t>tct</t>
  </si>
  <si>
    <t>tga</t>
  </si>
  <si>
    <t>Cys</t>
  </si>
  <si>
    <t>tgc</t>
  </si>
  <si>
    <t>Trp</t>
  </si>
  <si>
    <t>tgg</t>
  </si>
  <si>
    <t>tgt</t>
  </si>
  <si>
    <t>tta</t>
  </si>
  <si>
    <t>Phe</t>
  </si>
  <si>
    <t>ttc</t>
  </si>
  <si>
    <t>ttg</t>
  </si>
  <si>
    <t>ttt</t>
  </si>
  <si>
    <t>ratio</t>
  </si>
  <si>
    <t>rarity</t>
  </si>
  <si>
    <t>Peaks</t>
  </si>
  <si>
    <t>WT</t>
  </si>
  <si>
    <t>non-peak</t>
  </si>
  <si>
    <t>Ratio (Rat)</t>
  </si>
  <si>
    <t>Extended Data Table 8.2.  A gives the amino acid and B the codon for that amino acid. C is the count of that codon in the peaks, while D is the percentage of codons encoding this amino acid uses this codon in the peaks. F and G are the equivalent calculation for the background peaks. The ratio between peaks and background (L)) is compared to the given for Rat (K), Peaks shared in all replicates (O). Peaks seen only in FMR1- (R) and Peaks seen only in WT (U) .</t>
  </si>
  <si>
    <t>FMR1-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</si>
</sst>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 fontId="0" fillId="0" borderId="0" xfId="0" applyNumberFormat="1"/>
    <xf numFmtId="2" fontId="14" fillId="0" borderId="0" xfId="0" applyNumberFormat="1" applyFont="1"/>
    <xf numFmtId="0" fontId="1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9"/>
  <sheetViews>
    <sheetView tabSelected="1" zoomScale="97" workbookViewId="0">
      <selection activeCell="Q2" sqref="Q2"/>
    </sheetView>
  </sheetViews>
  <sheetFormatPr baseColWidth="10" defaultRowHeight="16" x14ac:dyDescent="0.2"/>
  <sheetData>
    <row r="1" spans="1:21" x14ac:dyDescent="0.2">
      <c r="A1" t="s">
        <v>100</v>
      </c>
    </row>
    <row r="2" spans="1:21" x14ac:dyDescent="0.2">
      <c r="A2" t="s">
        <v>0</v>
      </c>
      <c r="B2" t="s">
        <v>1</v>
      </c>
      <c r="C2" t="s">
        <v>2</v>
      </c>
      <c r="D2" t="s">
        <v>3</v>
      </c>
      <c r="E2" t="s">
        <v>4</v>
      </c>
      <c r="F2" t="s">
        <v>5</v>
      </c>
      <c r="G2" t="s">
        <v>6</v>
      </c>
      <c r="H2" t="s">
        <v>4</v>
      </c>
      <c r="I2" t="s">
        <v>94</v>
      </c>
      <c r="J2" t="s">
        <v>95</v>
      </c>
      <c r="K2" t="s">
        <v>99</v>
      </c>
      <c r="L2" t="s">
        <v>98</v>
      </c>
      <c r="N2" t="s">
        <v>96</v>
      </c>
      <c r="Q2" t="s">
        <v>101</v>
      </c>
      <c r="T2" t="s">
        <v>97</v>
      </c>
    </row>
    <row r="3" spans="1:21" x14ac:dyDescent="0.2">
      <c r="A3" t="s">
        <v>58</v>
      </c>
      <c r="B3" t="s">
        <v>61</v>
      </c>
      <c r="C3">
        <v>155</v>
      </c>
      <c r="D3">
        <v>0.72807553196486396</v>
      </c>
      <c r="E3" t="s">
        <v>9</v>
      </c>
      <c r="F3">
        <v>2175</v>
      </c>
      <c r="G3">
        <v>1.91939426564416</v>
      </c>
      <c r="H3" t="s">
        <v>10</v>
      </c>
      <c r="I3">
        <f t="shared" ref="I3:I34" si="0">D3/G3</f>
        <v>0.37932567841684028</v>
      </c>
      <c r="J3">
        <v>0.1</v>
      </c>
      <c r="K3">
        <f>SUM(D3:D6)/SUM(G3:G6)</f>
        <v>1.0405905043246677</v>
      </c>
      <c r="L3">
        <f>SUM(G3:G6)</f>
        <v>6.42798520963313</v>
      </c>
      <c r="N3">
        <v>6.8</v>
      </c>
      <c r="O3" s="1">
        <f>N3/L3</f>
        <v>1.0578742449203771</v>
      </c>
      <c r="Q3">
        <v>5.4</v>
      </c>
      <c r="R3" s="1">
        <f>Q3/$L3</f>
        <v>0.84007660626029956</v>
      </c>
      <c r="T3">
        <v>6.8</v>
      </c>
      <c r="U3" s="1">
        <f>T3/$L3</f>
        <v>1.0578742449203771</v>
      </c>
    </row>
    <row r="4" spans="1:21" x14ac:dyDescent="0.2">
      <c r="A4" t="s">
        <v>58</v>
      </c>
      <c r="B4" t="s">
        <v>59</v>
      </c>
      <c r="C4">
        <v>313</v>
      </c>
      <c r="D4">
        <v>1.4702428484193699</v>
      </c>
      <c r="E4" t="s">
        <v>9</v>
      </c>
      <c r="F4">
        <v>1807</v>
      </c>
      <c r="G4">
        <v>1.59464158069839</v>
      </c>
      <c r="H4" t="s">
        <v>10</v>
      </c>
      <c r="I4">
        <f t="shared" si="0"/>
        <v>0.92198953433502073</v>
      </c>
      <c r="J4">
        <v>0.23</v>
      </c>
    </row>
    <row r="5" spans="1:21" x14ac:dyDescent="0.2">
      <c r="A5" t="s">
        <v>58</v>
      </c>
      <c r="B5" t="s">
        <v>62</v>
      </c>
      <c r="C5">
        <v>476</v>
      </c>
      <c r="D5">
        <v>2.2358964723566102</v>
      </c>
      <c r="E5" t="s">
        <v>9</v>
      </c>
      <c r="F5">
        <v>1485</v>
      </c>
      <c r="G5">
        <v>1.3104829813708401</v>
      </c>
      <c r="H5" t="s">
        <v>10</v>
      </c>
      <c r="I5">
        <f t="shared" si="0"/>
        <v>1.7061621586399656</v>
      </c>
      <c r="J5">
        <v>0.28000000000000003</v>
      </c>
    </row>
    <row r="6" spans="1:21" x14ac:dyDescent="0.2">
      <c r="A6" t="s">
        <v>58</v>
      </c>
      <c r="B6" t="s">
        <v>60</v>
      </c>
      <c r="C6">
        <v>480</v>
      </c>
      <c r="D6">
        <v>2.2546855183428001</v>
      </c>
      <c r="E6" t="s">
        <v>9</v>
      </c>
      <c r="F6">
        <v>1817</v>
      </c>
      <c r="G6">
        <v>1.6034663819197399</v>
      </c>
      <c r="H6" t="s">
        <v>10</v>
      </c>
      <c r="I6">
        <f t="shared" si="0"/>
        <v>1.4061320797030943</v>
      </c>
      <c r="J6">
        <v>0.39</v>
      </c>
    </row>
    <row r="7" spans="1:21" x14ac:dyDescent="0.2">
      <c r="A7" t="s">
        <v>20</v>
      </c>
      <c r="B7" t="s">
        <v>46</v>
      </c>
      <c r="C7">
        <v>104</v>
      </c>
      <c r="D7">
        <v>0.48851519564094098</v>
      </c>
      <c r="E7" t="s">
        <v>9</v>
      </c>
      <c r="F7">
        <v>1381</v>
      </c>
      <c r="G7">
        <v>1.2187050486687701</v>
      </c>
      <c r="H7" t="s">
        <v>10</v>
      </c>
      <c r="I7">
        <f t="shared" si="0"/>
        <v>0.40084776556440915</v>
      </c>
      <c r="J7">
        <v>0.09</v>
      </c>
      <c r="K7">
        <f>SUM(D7:D12)/SUM(G7:G12)</f>
        <v>0.55468012449343163</v>
      </c>
      <c r="L7">
        <f>SUM(G7:G12)</f>
        <v>11.00893952363721</v>
      </c>
      <c r="N7">
        <v>5.9</v>
      </c>
      <c r="O7" s="1">
        <f>N7/L7</f>
        <v>0.53592809619238579</v>
      </c>
      <c r="Q7">
        <v>6.7</v>
      </c>
      <c r="R7" s="1">
        <f>Q7/$L7</f>
        <v>0.6085963126252516</v>
      </c>
      <c r="T7">
        <v>5.5</v>
      </c>
      <c r="U7" s="1">
        <f>T7/$L7</f>
        <v>0.49959398797595284</v>
      </c>
    </row>
    <row r="8" spans="1:21" x14ac:dyDescent="0.2">
      <c r="A8" t="s">
        <v>20</v>
      </c>
      <c r="B8" t="s">
        <v>43</v>
      </c>
      <c r="C8">
        <v>158</v>
      </c>
      <c r="D8">
        <v>0.74216731645450695</v>
      </c>
      <c r="E8" t="s">
        <v>9</v>
      </c>
      <c r="F8">
        <v>1810</v>
      </c>
      <c r="G8">
        <v>1.5972890210648001</v>
      </c>
      <c r="H8" t="s">
        <v>10</v>
      </c>
      <c r="I8">
        <f t="shared" si="0"/>
        <v>0.46464184419157673</v>
      </c>
      <c r="J8">
        <v>0.12</v>
      </c>
    </row>
    <row r="9" spans="1:21" x14ac:dyDescent="0.2">
      <c r="A9" t="s">
        <v>20</v>
      </c>
      <c r="B9" t="s">
        <v>44</v>
      </c>
      <c r="C9">
        <v>181</v>
      </c>
      <c r="D9">
        <v>0.85020433087509895</v>
      </c>
      <c r="E9" t="s">
        <v>9</v>
      </c>
      <c r="F9">
        <v>1852</v>
      </c>
      <c r="G9">
        <v>1.63435318619448</v>
      </c>
      <c r="H9" t="s">
        <v>10</v>
      </c>
      <c r="I9">
        <f t="shared" si="0"/>
        <v>0.52020844579791381</v>
      </c>
      <c r="J9">
        <v>0.18</v>
      </c>
    </row>
    <row r="10" spans="1:21" x14ac:dyDescent="0.2">
      <c r="A10" t="s">
        <v>20</v>
      </c>
      <c r="B10" t="s">
        <v>21</v>
      </c>
      <c r="C10">
        <v>323</v>
      </c>
      <c r="D10">
        <v>1.51721546338484</v>
      </c>
      <c r="E10" t="s">
        <v>9</v>
      </c>
      <c r="F10">
        <v>2516</v>
      </c>
      <c r="G10">
        <v>2.2203199872922799</v>
      </c>
      <c r="H10" t="s">
        <v>10</v>
      </c>
      <c r="I10">
        <f t="shared" si="0"/>
        <v>0.68333189453251353</v>
      </c>
      <c r="J10">
        <v>0.2</v>
      </c>
    </row>
    <row r="11" spans="1:21" x14ac:dyDescent="0.2">
      <c r="A11" t="s">
        <v>20</v>
      </c>
      <c r="B11" t="s">
        <v>45</v>
      </c>
      <c r="C11">
        <v>252</v>
      </c>
      <c r="D11">
        <v>1.18370989712997</v>
      </c>
      <c r="E11" t="s">
        <v>9</v>
      </c>
      <c r="F11">
        <v>2237</v>
      </c>
      <c r="G11">
        <v>1.9741080332165499</v>
      </c>
      <c r="H11" t="s">
        <v>10</v>
      </c>
      <c r="I11">
        <f t="shared" si="0"/>
        <v>0.59961758789931574</v>
      </c>
      <c r="J11">
        <v>0.2</v>
      </c>
    </row>
    <row r="12" spans="1:21" x14ac:dyDescent="0.2">
      <c r="A12" t="s">
        <v>20</v>
      </c>
      <c r="B12" t="s">
        <v>24</v>
      </c>
      <c r="C12">
        <v>282</v>
      </c>
      <c r="D12">
        <v>1.3246277420263901</v>
      </c>
      <c r="E12" t="s">
        <v>9</v>
      </c>
      <c r="F12">
        <v>2679</v>
      </c>
      <c r="G12">
        <v>2.3641642472003301</v>
      </c>
      <c r="H12" t="s">
        <v>10</v>
      </c>
      <c r="I12">
        <f t="shared" si="0"/>
        <v>0.56029429579396994</v>
      </c>
      <c r="J12">
        <v>0.21</v>
      </c>
    </row>
    <row r="13" spans="1:21" x14ac:dyDescent="0.2">
      <c r="A13" t="s">
        <v>11</v>
      </c>
      <c r="B13" t="s">
        <v>14</v>
      </c>
      <c r="C13">
        <v>282</v>
      </c>
      <c r="D13">
        <v>1.3246277420263901</v>
      </c>
      <c r="E13" t="s">
        <v>9</v>
      </c>
      <c r="F13">
        <v>1734</v>
      </c>
      <c r="G13">
        <v>1.5302205317825199</v>
      </c>
      <c r="H13" t="s">
        <v>10</v>
      </c>
      <c r="I13">
        <f t="shared" si="0"/>
        <v>0.86564499332874634</v>
      </c>
      <c r="J13">
        <v>0.41</v>
      </c>
      <c r="K13">
        <f>SUM(D13:D14)/SUM(G13:G14)</f>
        <v>0.9956622419113258</v>
      </c>
      <c r="L13">
        <f>SUM(G13:G14)</f>
        <v>3.2316422072592701</v>
      </c>
      <c r="N13">
        <v>4.0999999999999996</v>
      </c>
      <c r="O13" s="1">
        <f>N13/L13</f>
        <v>1.2687048061168804</v>
      </c>
      <c r="Q13">
        <v>3.8</v>
      </c>
      <c r="R13" s="1">
        <f>Q13/$L13</f>
        <v>1.1758727471327184</v>
      </c>
      <c r="T13">
        <v>3.6</v>
      </c>
      <c r="U13" s="1">
        <f>T13/$L13</f>
        <v>1.1139847078099439</v>
      </c>
    </row>
    <row r="14" spans="1:21" x14ac:dyDescent="0.2">
      <c r="A14" t="s">
        <v>11</v>
      </c>
      <c r="B14" t="s">
        <v>12</v>
      </c>
      <c r="C14">
        <v>403</v>
      </c>
      <c r="D14">
        <v>1.89299638310864</v>
      </c>
      <c r="E14" t="s">
        <v>9</v>
      </c>
      <c r="F14">
        <v>1928</v>
      </c>
      <c r="G14">
        <v>1.7014216754767499</v>
      </c>
      <c r="H14" t="s">
        <v>10</v>
      </c>
      <c r="I14">
        <f t="shared" si="0"/>
        <v>1.1125968420369452</v>
      </c>
      <c r="J14">
        <v>0.59</v>
      </c>
    </row>
    <row r="15" spans="1:21" x14ac:dyDescent="0.2">
      <c r="A15" t="s">
        <v>54</v>
      </c>
      <c r="B15" t="s">
        <v>57</v>
      </c>
      <c r="C15">
        <v>444</v>
      </c>
      <c r="D15">
        <v>2.08558410446709</v>
      </c>
      <c r="E15" t="s">
        <v>9</v>
      </c>
      <c r="F15">
        <v>1662</v>
      </c>
      <c r="G15">
        <v>1.46668196298878</v>
      </c>
      <c r="H15" t="s">
        <v>10</v>
      </c>
      <c r="I15">
        <f t="shared" si="0"/>
        <v>1.4219743319247764</v>
      </c>
      <c r="J15">
        <v>0.43</v>
      </c>
      <c r="K15" s="3">
        <f>SUM(D15:D16)/SUM(G15:G16)</f>
        <v>1.8377620030567101</v>
      </c>
      <c r="L15">
        <f>SUM(G15:G16)</f>
        <v>3.0083747363590501</v>
      </c>
      <c r="N15">
        <v>6.4</v>
      </c>
      <c r="O15" s="2">
        <f>N15/L15</f>
        <v>2.1273945438545123</v>
      </c>
      <c r="Q15">
        <v>7.3</v>
      </c>
      <c r="R15" s="2">
        <f>Q15/$L15</f>
        <v>2.4265594015840528</v>
      </c>
      <c r="T15">
        <v>6.2</v>
      </c>
      <c r="U15" s="2">
        <f>T15/$L15</f>
        <v>2.060913464359059</v>
      </c>
    </row>
    <row r="16" spans="1:21" x14ac:dyDescent="0.2">
      <c r="A16" t="s">
        <v>54</v>
      </c>
      <c r="B16" t="s">
        <v>55</v>
      </c>
      <c r="C16">
        <v>733</v>
      </c>
      <c r="D16">
        <v>3.4430926769693202</v>
      </c>
      <c r="E16" t="s">
        <v>9</v>
      </c>
      <c r="F16">
        <v>1747</v>
      </c>
      <c r="G16">
        <v>1.5416927733702701</v>
      </c>
      <c r="H16" t="s">
        <v>10</v>
      </c>
      <c r="I16">
        <f t="shared" si="0"/>
        <v>2.2333195928799938</v>
      </c>
      <c r="J16">
        <v>0.56999999999999995</v>
      </c>
    </row>
    <row r="17" spans="1:21" x14ac:dyDescent="0.2">
      <c r="A17" t="s">
        <v>84</v>
      </c>
      <c r="B17" t="s">
        <v>88</v>
      </c>
      <c r="C17">
        <v>202</v>
      </c>
      <c r="D17">
        <v>0.94884682230259698</v>
      </c>
      <c r="E17" t="s">
        <v>9</v>
      </c>
      <c r="F17">
        <v>1563</v>
      </c>
      <c r="G17">
        <v>1.37931643089739</v>
      </c>
      <c r="H17" t="s">
        <v>10</v>
      </c>
      <c r="I17">
        <f t="shared" si="0"/>
        <v>0.68791091083086175</v>
      </c>
      <c r="J17">
        <v>0.45</v>
      </c>
      <c r="K17">
        <f>SUM(D17:D18)/SUM(G17:G18)</f>
        <v>0.84644392694017745</v>
      </c>
      <c r="L17">
        <f>SUM(G17:G18)</f>
        <v>2.63596812481798</v>
      </c>
      <c r="N17">
        <v>1.4</v>
      </c>
      <c r="O17" s="1">
        <f>N17/L17</f>
        <v>0.5311141613659206</v>
      </c>
      <c r="Q17">
        <v>1.8</v>
      </c>
      <c r="R17" s="1">
        <f>Q17/$L17</f>
        <v>0.68286106461332663</v>
      </c>
      <c r="T17">
        <v>2.1</v>
      </c>
      <c r="U17" s="1">
        <f>T17/$L17</f>
        <v>0.79667124204888107</v>
      </c>
    </row>
    <row r="18" spans="1:21" x14ac:dyDescent="0.2">
      <c r="A18" t="s">
        <v>84</v>
      </c>
      <c r="B18" t="s">
        <v>85</v>
      </c>
      <c r="C18">
        <v>273</v>
      </c>
      <c r="D18">
        <v>1.2823523885574699</v>
      </c>
      <c r="E18" t="s">
        <v>9</v>
      </c>
      <c r="F18">
        <v>1424</v>
      </c>
      <c r="G18">
        <v>1.2566516939205901</v>
      </c>
      <c r="H18" t="s">
        <v>10</v>
      </c>
      <c r="I18">
        <f t="shared" si="0"/>
        <v>1.0204517248185907</v>
      </c>
      <c r="J18">
        <v>0.55000000000000004</v>
      </c>
    </row>
    <row r="19" spans="1:21" x14ac:dyDescent="0.2">
      <c r="A19" t="s">
        <v>32</v>
      </c>
      <c r="B19" t="s">
        <v>33</v>
      </c>
      <c r="C19">
        <v>166</v>
      </c>
      <c r="D19">
        <v>0.779745408426887</v>
      </c>
      <c r="E19" t="s">
        <v>9</v>
      </c>
      <c r="F19">
        <v>1854</v>
      </c>
      <c r="G19">
        <v>1.63611814643875</v>
      </c>
      <c r="H19" t="s">
        <v>10</v>
      </c>
      <c r="I19">
        <f t="shared" si="0"/>
        <v>0.47658258061871434</v>
      </c>
      <c r="J19">
        <v>0.25</v>
      </c>
      <c r="K19">
        <f>SUM(D19:D20)/SUM(G19:G20)</f>
        <v>1.1714205142341094</v>
      </c>
      <c r="L19">
        <f>SUM(G19:G20)</f>
        <v>3.2439969289691701</v>
      </c>
      <c r="N19">
        <v>4.3</v>
      </c>
      <c r="O19" s="1">
        <f>N19/L19</f>
        <v>1.3255252992383044</v>
      </c>
      <c r="Q19">
        <v>4.5999999999999996</v>
      </c>
      <c r="R19" s="1">
        <f>Q19/$L19</f>
        <v>1.4180038084874884</v>
      </c>
      <c r="T19">
        <v>4.0999999999999996</v>
      </c>
      <c r="U19" s="1">
        <f>T19/$L19</f>
        <v>1.2638729597388483</v>
      </c>
    </row>
    <row r="20" spans="1:21" x14ac:dyDescent="0.2">
      <c r="A20" t="s">
        <v>32</v>
      </c>
      <c r="B20" t="s">
        <v>36</v>
      </c>
      <c r="C20">
        <v>643</v>
      </c>
      <c r="D20">
        <v>3.0203391422800498</v>
      </c>
      <c r="E20" t="s">
        <v>9</v>
      </c>
      <c r="F20">
        <v>1822</v>
      </c>
      <c r="G20">
        <v>1.6078787825304199</v>
      </c>
      <c r="H20" t="s">
        <v>10</v>
      </c>
      <c r="I20">
        <f t="shared" si="0"/>
        <v>1.8784619680886343</v>
      </c>
      <c r="J20">
        <v>0.75</v>
      </c>
    </row>
    <row r="21" spans="1:21" x14ac:dyDescent="0.2">
      <c r="A21" t="s">
        <v>52</v>
      </c>
      <c r="B21" t="s">
        <v>53</v>
      </c>
      <c r="C21">
        <v>565</v>
      </c>
      <c r="D21">
        <v>2.6539527455493399</v>
      </c>
      <c r="E21" t="s">
        <v>9</v>
      </c>
      <c r="F21">
        <v>2556</v>
      </c>
      <c r="G21">
        <v>2.25561919217769</v>
      </c>
      <c r="H21" t="s">
        <v>10</v>
      </c>
      <c r="I21">
        <f t="shared" si="0"/>
        <v>1.1765961004202479</v>
      </c>
      <c r="J21">
        <v>0.39</v>
      </c>
      <c r="K21" s="3">
        <f>SUM(D21:D22)/SUM(G21:G22)</f>
        <v>1.6239038064537208</v>
      </c>
      <c r="L21">
        <f>SUM(G21:G22)</f>
        <v>4.5818367941262004</v>
      </c>
      <c r="N21">
        <v>7.8</v>
      </c>
      <c r="O21" s="2">
        <f>N21/L21</f>
        <v>1.7023740369799736</v>
      </c>
      <c r="Q21">
        <v>9.5</v>
      </c>
      <c r="R21" s="2">
        <f>Q21/$L21</f>
        <v>2.0734042758089424</v>
      </c>
      <c r="T21">
        <v>7.8</v>
      </c>
      <c r="U21" s="2">
        <f>T21/$L21</f>
        <v>1.7023740369799736</v>
      </c>
    </row>
    <row r="22" spans="1:21" x14ac:dyDescent="0.2">
      <c r="A22" t="s">
        <v>52</v>
      </c>
      <c r="B22" t="s">
        <v>56</v>
      </c>
      <c r="C22">
        <v>1019</v>
      </c>
      <c r="D22">
        <v>4.7865094649819104</v>
      </c>
      <c r="E22" t="s">
        <v>9</v>
      </c>
      <c r="F22">
        <v>2636</v>
      </c>
      <c r="G22">
        <v>2.3262176019485099</v>
      </c>
      <c r="H22" t="s">
        <v>10</v>
      </c>
      <c r="I22">
        <f t="shared" si="0"/>
        <v>2.057636164807878</v>
      </c>
      <c r="J22">
        <v>0.61</v>
      </c>
    </row>
    <row r="23" spans="1:21" x14ac:dyDescent="0.2">
      <c r="A23" t="s">
        <v>63</v>
      </c>
      <c r="B23" t="s">
        <v>67</v>
      </c>
      <c r="C23">
        <v>227</v>
      </c>
      <c r="D23">
        <v>1.0662783597162799</v>
      </c>
      <c r="E23" t="s">
        <v>9</v>
      </c>
      <c r="F23">
        <v>2046</v>
      </c>
      <c r="G23">
        <v>1.80555432988871</v>
      </c>
      <c r="H23" t="s">
        <v>10</v>
      </c>
      <c r="I23">
        <f t="shared" si="0"/>
        <v>0.59055456934491846</v>
      </c>
      <c r="J23">
        <v>0.17</v>
      </c>
      <c r="K23">
        <f>SUM(D23:D26)/SUM(G23:G26)</f>
        <v>0.79839389627041069</v>
      </c>
      <c r="L23">
        <f>SUM(G22:G25)</f>
        <v>9.567849484190349</v>
      </c>
      <c r="N23">
        <v>8.1</v>
      </c>
      <c r="O23" s="1">
        <f>N23/L23</f>
        <v>0.84658522412839132</v>
      </c>
      <c r="Q23">
        <v>7.5</v>
      </c>
      <c r="R23" s="1">
        <f>Q23/$L23</f>
        <v>0.78387520752628825</v>
      </c>
      <c r="T23">
        <v>6.5</v>
      </c>
      <c r="U23" s="1">
        <f>T23/$L23</f>
        <v>0.67935851318944984</v>
      </c>
    </row>
    <row r="24" spans="1:21" x14ac:dyDescent="0.2">
      <c r="A24" t="s">
        <v>63</v>
      </c>
      <c r="B24" t="s">
        <v>66</v>
      </c>
      <c r="C24">
        <v>410</v>
      </c>
      <c r="D24">
        <v>1.9258772135844799</v>
      </c>
      <c r="E24" t="s">
        <v>9</v>
      </c>
      <c r="F24">
        <v>3569</v>
      </c>
      <c r="G24">
        <v>3.1495715559007</v>
      </c>
      <c r="H24" t="s">
        <v>10</v>
      </c>
      <c r="I24">
        <f t="shared" si="0"/>
        <v>0.6114727604700273</v>
      </c>
      <c r="J24">
        <v>0.24</v>
      </c>
    </row>
    <row r="25" spans="1:21" x14ac:dyDescent="0.2">
      <c r="A25" t="s">
        <v>63</v>
      </c>
      <c r="B25" t="s">
        <v>64</v>
      </c>
      <c r="C25">
        <v>454</v>
      </c>
      <c r="D25">
        <v>2.1325567194325701</v>
      </c>
      <c r="E25" t="s">
        <v>9</v>
      </c>
      <c r="F25">
        <v>2591</v>
      </c>
      <c r="G25">
        <v>2.2865059964524299</v>
      </c>
      <c r="H25" t="s">
        <v>10</v>
      </c>
      <c r="I25">
        <f t="shared" si="0"/>
        <v>0.93267051245056176</v>
      </c>
      <c r="J25">
        <v>0.25</v>
      </c>
    </row>
    <row r="26" spans="1:21" x14ac:dyDescent="0.2">
      <c r="A26" t="s">
        <v>63</v>
      </c>
      <c r="B26" t="s">
        <v>65</v>
      </c>
      <c r="C26">
        <v>476</v>
      </c>
      <c r="D26">
        <v>2.2358964723566102</v>
      </c>
      <c r="E26" t="s">
        <v>9</v>
      </c>
      <c r="F26">
        <v>2241</v>
      </c>
      <c r="G26">
        <v>1.9776379537050901</v>
      </c>
      <c r="H26" t="s">
        <v>10</v>
      </c>
      <c r="I26">
        <f t="shared" si="0"/>
        <v>1.1305893822313</v>
      </c>
      <c r="J26">
        <v>0.33</v>
      </c>
    </row>
    <row r="27" spans="1:21" x14ac:dyDescent="0.2">
      <c r="A27" t="s">
        <v>34</v>
      </c>
      <c r="B27" t="s">
        <v>37</v>
      </c>
      <c r="C27">
        <v>226</v>
      </c>
      <c r="D27">
        <v>1.06158109821973</v>
      </c>
      <c r="E27" t="s">
        <v>9</v>
      </c>
      <c r="F27">
        <v>1284</v>
      </c>
      <c r="G27">
        <v>1.1331044768216501</v>
      </c>
      <c r="H27" t="s">
        <v>10</v>
      </c>
      <c r="I27">
        <f t="shared" si="0"/>
        <v>0.93687839024116948</v>
      </c>
      <c r="J27">
        <v>0.39</v>
      </c>
      <c r="K27">
        <f>SUM(D27:D28)/SUM(G27:G28)</f>
        <v>0.96008963816251258</v>
      </c>
      <c r="L27">
        <f>SUM(G27:G28)</f>
        <v>2.5538974734593998</v>
      </c>
      <c r="N27">
        <v>1.9</v>
      </c>
      <c r="O27" s="1">
        <f>N27/L27</f>
        <v>0.74396095369730786</v>
      </c>
      <c r="Q27">
        <v>2.4</v>
      </c>
      <c r="R27" s="1">
        <f>Q27/$L27</f>
        <v>0.93974015203870465</v>
      </c>
      <c r="T27">
        <v>2.1</v>
      </c>
      <c r="U27" s="1">
        <f>T27/$L27</f>
        <v>0.82227263303386655</v>
      </c>
    </row>
    <row r="28" spans="1:21" x14ac:dyDescent="0.2">
      <c r="A28" t="s">
        <v>34</v>
      </c>
      <c r="B28" t="s">
        <v>35</v>
      </c>
      <c r="C28">
        <v>296</v>
      </c>
      <c r="D28">
        <v>1.3903894029780599</v>
      </c>
      <c r="E28" t="s">
        <v>9</v>
      </c>
      <c r="F28">
        <v>1610</v>
      </c>
      <c r="G28">
        <v>1.4207929966377499</v>
      </c>
      <c r="H28" t="s">
        <v>10</v>
      </c>
      <c r="I28">
        <f t="shared" si="0"/>
        <v>0.97860096880288761</v>
      </c>
      <c r="J28">
        <v>0.61</v>
      </c>
    </row>
    <row r="29" spans="1:21" x14ac:dyDescent="0.2">
      <c r="A29" t="s">
        <v>26</v>
      </c>
      <c r="B29" t="s">
        <v>27</v>
      </c>
      <c r="C29">
        <v>99</v>
      </c>
      <c r="D29">
        <v>0.46502888815820298</v>
      </c>
      <c r="E29" t="s">
        <v>9</v>
      </c>
      <c r="F29">
        <v>1725</v>
      </c>
      <c r="G29">
        <v>1.5222782106832999</v>
      </c>
      <c r="H29" t="s">
        <v>10</v>
      </c>
      <c r="I29">
        <f t="shared" si="0"/>
        <v>0.30548219431549706</v>
      </c>
      <c r="J29">
        <v>0.15</v>
      </c>
      <c r="K29">
        <f>SUM(D29:D31)/SUM(G29:G31)</f>
        <v>1.1256003983622509</v>
      </c>
      <c r="L29">
        <f>SUM(G29:G31)</f>
        <v>3.8476133325096704</v>
      </c>
      <c r="N29">
        <v>5</v>
      </c>
      <c r="O29" s="1">
        <f>N29/L29</f>
        <v>1.29950688073395</v>
      </c>
      <c r="Q29">
        <v>4.5999999999999996</v>
      </c>
      <c r="R29" s="1">
        <f>Q29/$L29</f>
        <v>1.1955463302752338</v>
      </c>
      <c r="T29">
        <v>5</v>
      </c>
      <c r="U29" s="1">
        <f>T29/$L29</f>
        <v>1.29950688073395</v>
      </c>
    </row>
    <row r="30" spans="1:21" x14ac:dyDescent="0.2">
      <c r="A30" t="s">
        <v>26</v>
      </c>
      <c r="B30" t="s">
        <v>31</v>
      </c>
      <c r="C30">
        <v>324</v>
      </c>
      <c r="D30">
        <v>1.52191272488139</v>
      </c>
      <c r="E30" t="s">
        <v>9</v>
      </c>
      <c r="F30">
        <v>1372</v>
      </c>
      <c r="G30">
        <v>1.21076272756956</v>
      </c>
      <c r="H30" t="s">
        <v>10</v>
      </c>
      <c r="I30">
        <f t="shared" si="0"/>
        <v>1.2569867656369145</v>
      </c>
      <c r="J30">
        <v>0.33</v>
      </c>
    </row>
    <row r="31" spans="1:21" x14ac:dyDescent="0.2">
      <c r="A31" t="s">
        <v>26</v>
      </c>
      <c r="B31" t="s">
        <v>28</v>
      </c>
      <c r="C31">
        <v>499</v>
      </c>
      <c r="D31">
        <v>2.3439334867772001</v>
      </c>
      <c r="E31" t="s">
        <v>9</v>
      </c>
      <c r="F31">
        <v>1263</v>
      </c>
      <c r="G31">
        <v>1.11457239425681</v>
      </c>
      <c r="H31" t="s">
        <v>10</v>
      </c>
      <c r="I31">
        <f t="shared" si="0"/>
        <v>2.1029890017508648</v>
      </c>
      <c r="J31">
        <v>0.52</v>
      </c>
    </row>
    <row r="32" spans="1:21" x14ac:dyDescent="0.2">
      <c r="A32" t="s">
        <v>47</v>
      </c>
      <c r="B32" t="s">
        <v>89</v>
      </c>
      <c r="C32">
        <v>114</v>
      </c>
      <c r="D32">
        <v>0.53548781060641604</v>
      </c>
      <c r="E32" t="s">
        <v>9</v>
      </c>
      <c r="F32">
        <v>1335</v>
      </c>
      <c r="G32">
        <v>1.17811096305055</v>
      </c>
      <c r="H32" t="s">
        <v>10</v>
      </c>
      <c r="I32">
        <f t="shared" si="0"/>
        <v>0.454530878160956</v>
      </c>
      <c r="J32">
        <v>0.06</v>
      </c>
      <c r="K32">
        <f>SUM(D32:D37)/SUM(G32:G37)</f>
        <v>1.2830150435578451</v>
      </c>
      <c r="L32">
        <f>SUM(G32:G37)</f>
        <v>7.3881235825162799</v>
      </c>
      <c r="N32">
        <v>7.8</v>
      </c>
      <c r="O32" s="1">
        <f>N32/L32</f>
        <v>1.0557484472049723</v>
      </c>
      <c r="Q32">
        <v>7.7</v>
      </c>
      <c r="R32" s="1">
        <f>Q32/$L32</f>
        <v>1.0422132107023445</v>
      </c>
      <c r="T32">
        <v>9.1999999999999993</v>
      </c>
      <c r="U32" s="1">
        <f>T32/$L32</f>
        <v>1.2452417582417621</v>
      </c>
    </row>
    <row r="33" spans="1:21" x14ac:dyDescent="0.2">
      <c r="A33" t="s">
        <v>47</v>
      </c>
      <c r="B33" t="s">
        <v>48</v>
      </c>
      <c r="C33">
        <v>145</v>
      </c>
      <c r="D33">
        <v>0.68110291699938896</v>
      </c>
      <c r="E33" t="s">
        <v>9</v>
      </c>
      <c r="F33">
        <v>1262</v>
      </c>
      <c r="G33">
        <v>1.1136899141346801</v>
      </c>
      <c r="H33" t="s">
        <v>10</v>
      </c>
      <c r="I33">
        <f t="shared" si="0"/>
        <v>0.6115732111380352</v>
      </c>
      <c r="J33">
        <v>0.08</v>
      </c>
    </row>
    <row r="34" spans="1:21" x14ac:dyDescent="0.2">
      <c r="A34" t="s">
        <v>47</v>
      </c>
      <c r="B34" t="s">
        <v>51</v>
      </c>
      <c r="C34">
        <v>308</v>
      </c>
      <c r="D34">
        <v>1.4467565409366301</v>
      </c>
      <c r="E34" t="s">
        <v>9</v>
      </c>
      <c r="F34">
        <v>1323</v>
      </c>
      <c r="G34">
        <v>1.1675212015849299</v>
      </c>
      <c r="H34" t="s">
        <v>10</v>
      </c>
      <c r="I34">
        <f t="shared" si="0"/>
        <v>1.2391693949305875</v>
      </c>
      <c r="J34">
        <v>0.12</v>
      </c>
    </row>
    <row r="35" spans="1:21" x14ac:dyDescent="0.2">
      <c r="A35" t="s">
        <v>47</v>
      </c>
      <c r="B35" t="s">
        <v>92</v>
      </c>
      <c r="C35">
        <v>244</v>
      </c>
      <c r="D35">
        <v>1.1461318051575899</v>
      </c>
      <c r="E35" t="s">
        <v>9</v>
      </c>
      <c r="F35">
        <v>1534</v>
      </c>
      <c r="G35">
        <v>1.35372450735547</v>
      </c>
      <c r="H35" t="s">
        <v>10</v>
      </c>
      <c r="I35">
        <f t="shared" ref="I35:I66" si="1">D35/G35</f>
        <v>0.84665070251005736</v>
      </c>
      <c r="J35">
        <v>0.13</v>
      </c>
    </row>
    <row r="36" spans="1:21" x14ac:dyDescent="0.2">
      <c r="A36" t="s">
        <v>47</v>
      </c>
      <c r="B36" t="s">
        <v>49</v>
      </c>
      <c r="C36">
        <v>351</v>
      </c>
      <c r="D36">
        <v>1.6487387852881701</v>
      </c>
      <c r="E36" t="s">
        <v>9</v>
      </c>
      <c r="F36">
        <v>1397</v>
      </c>
      <c r="G36">
        <v>1.2328247306229401</v>
      </c>
      <c r="H36" t="s">
        <v>10</v>
      </c>
      <c r="I36">
        <f t="shared" si="1"/>
        <v>1.3373667353793841</v>
      </c>
      <c r="J36">
        <v>0.2</v>
      </c>
    </row>
    <row r="37" spans="1:21" x14ac:dyDescent="0.2">
      <c r="A37" t="s">
        <v>47</v>
      </c>
      <c r="B37" t="s">
        <v>50</v>
      </c>
      <c r="C37">
        <v>856</v>
      </c>
      <c r="D37">
        <v>4.0208558410446704</v>
      </c>
      <c r="E37" t="s">
        <v>9</v>
      </c>
      <c r="F37">
        <v>1521</v>
      </c>
      <c r="G37">
        <v>1.3422522657677101</v>
      </c>
      <c r="H37" t="s">
        <v>10</v>
      </c>
      <c r="I37">
        <f t="shared" si="1"/>
        <v>2.9956036905960559</v>
      </c>
      <c r="J37">
        <v>0.41</v>
      </c>
    </row>
    <row r="38" spans="1:21" x14ac:dyDescent="0.2">
      <c r="A38" t="s">
        <v>7</v>
      </c>
      <c r="B38" t="s">
        <v>8</v>
      </c>
      <c r="C38">
        <v>466</v>
      </c>
      <c r="D38">
        <v>2.1889238573911398</v>
      </c>
      <c r="E38" t="s">
        <v>9</v>
      </c>
      <c r="F38">
        <v>3034</v>
      </c>
      <c r="G38">
        <v>2.6774446905583398</v>
      </c>
      <c r="H38" t="s">
        <v>10</v>
      </c>
      <c r="I38">
        <f t="shared" si="1"/>
        <v>0.81754213825969768</v>
      </c>
      <c r="J38">
        <v>0.41</v>
      </c>
      <c r="K38">
        <f>SUM(D38:D39)/SUM(G38:G39)</f>
        <v>1.3114979995886153</v>
      </c>
      <c r="L38">
        <f>SUM(G38:G39)</f>
        <v>4.8315786686904794</v>
      </c>
      <c r="N38">
        <v>8.4</v>
      </c>
      <c r="O38" s="1">
        <f>N38/L38</f>
        <v>1.7385621917808249</v>
      </c>
      <c r="Q38">
        <v>7.6</v>
      </c>
      <c r="R38" s="1">
        <f>Q38/$L38</f>
        <v>1.5729848401826512</v>
      </c>
      <c r="T38">
        <v>5.9</v>
      </c>
      <c r="U38" s="1">
        <f>T38/$L38</f>
        <v>1.2211329680365319</v>
      </c>
    </row>
    <row r="39" spans="1:21" x14ac:dyDescent="0.2">
      <c r="A39" t="s">
        <v>7</v>
      </c>
      <c r="B39" t="s">
        <v>13</v>
      </c>
      <c r="C39">
        <v>883</v>
      </c>
      <c r="D39">
        <v>4.1476819014514499</v>
      </c>
      <c r="E39" t="s">
        <v>9</v>
      </c>
      <c r="F39">
        <v>2441</v>
      </c>
      <c r="G39">
        <v>2.15413397813214</v>
      </c>
      <c r="H39" t="s">
        <v>10</v>
      </c>
      <c r="I39">
        <f t="shared" si="1"/>
        <v>1.9254521508675728</v>
      </c>
      <c r="J39">
        <v>0.62</v>
      </c>
    </row>
    <row r="40" spans="1:21" x14ac:dyDescent="0.2">
      <c r="A40" t="s">
        <v>29</v>
      </c>
      <c r="B40" t="s">
        <v>30</v>
      </c>
      <c r="C40">
        <v>455</v>
      </c>
      <c r="D40">
        <v>2.1372539809291098</v>
      </c>
      <c r="E40" t="s">
        <v>9</v>
      </c>
      <c r="F40">
        <v>1611</v>
      </c>
      <c r="G40">
        <v>1.42167547675988</v>
      </c>
      <c r="H40" t="s">
        <v>10</v>
      </c>
      <c r="I40">
        <f t="shared" si="1"/>
        <v>1.5033346328798569</v>
      </c>
      <c r="J40">
        <v>1</v>
      </c>
      <c r="K40">
        <f>D40/G40</f>
        <v>1.5033346328798569</v>
      </c>
      <c r="L40">
        <f>G40</f>
        <v>1.42167547675988</v>
      </c>
      <c r="N40">
        <v>2.2000000000000002</v>
      </c>
      <c r="O40" s="1">
        <f>N40/L40</f>
        <v>1.5474698944754877</v>
      </c>
      <c r="Q40">
        <v>2.8</v>
      </c>
      <c r="R40" s="1">
        <f>Q40/$L40</f>
        <v>1.9695071384233476</v>
      </c>
      <c r="T40">
        <v>2.6</v>
      </c>
      <c r="U40" s="1">
        <f>T40/$L40</f>
        <v>1.8288280571073945</v>
      </c>
    </row>
    <row r="41" spans="1:21" x14ac:dyDescent="0.2">
      <c r="A41" t="s">
        <v>90</v>
      </c>
      <c r="B41" t="s">
        <v>93</v>
      </c>
      <c r="C41">
        <v>321</v>
      </c>
      <c r="D41">
        <v>1.50782094039175</v>
      </c>
      <c r="E41" t="s">
        <v>9</v>
      </c>
      <c r="F41">
        <v>1492</v>
      </c>
      <c r="G41">
        <v>1.3166603422257901</v>
      </c>
      <c r="H41" t="s">
        <v>10</v>
      </c>
      <c r="I41">
        <f t="shared" si="1"/>
        <v>1.1451859618121454</v>
      </c>
      <c r="J41">
        <v>0.42</v>
      </c>
      <c r="K41">
        <f>SUM(D41:D42)/SUM(G41:G42)</f>
        <v>1.2889195195015068</v>
      </c>
      <c r="L41">
        <f>SUM(G41:G42)</f>
        <v>2.4453524184367703</v>
      </c>
      <c r="N41">
        <v>3.3</v>
      </c>
      <c r="O41" s="1">
        <f>N41/L41</f>
        <v>1.3494987369180824</v>
      </c>
      <c r="Q41">
        <v>3.1</v>
      </c>
      <c r="R41" s="1">
        <f>Q41/$L41</f>
        <v>1.267710934680623</v>
      </c>
      <c r="T41">
        <v>3.3</v>
      </c>
      <c r="U41" s="1">
        <f>T41/$L41</f>
        <v>1.3494987369180824</v>
      </c>
    </row>
    <row r="42" spans="1:21" x14ac:dyDescent="0.2">
      <c r="A42" t="s">
        <v>90</v>
      </c>
      <c r="B42" t="s">
        <v>91</v>
      </c>
      <c r="C42">
        <v>350</v>
      </c>
      <c r="D42">
        <v>1.6440415237916199</v>
      </c>
      <c r="E42" t="s">
        <v>9</v>
      </c>
      <c r="F42">
        <v>1279</v>
      </c>
      <c r="G42">
        <v>1.12869207621098</v>
      </c>
      <c r="H42" t="s">
        <v>10</v>
      </c>
      <c r="I42">
        <f t="shared" si="1"/>
        <v>1.4565899401993396</v>
      </c>
      <c r="J42">
        <v>0.57999999999999996</v>
      </c>
    </row>
    <row r="43" spans="1:21" x14ac:dyDescent="0.2">
      <c r="A43" t="s">
        <v>38</v>
      </c>
      <c r="B43" t="s">
        <v>41</v>
      </c>
      <c r="C43">
        <v>138</v>
      </c>
      <c r="D43">
        <v>0.64822208652355595</v>
      </c>
      <c r="E43" t="s">
        <v>9</v>
      </c>
      <c r="F43">
        <v>1871</v>
      </c>
      <c r="G43">
        <v>1.6511203085150501</v>
      </c>
      <c r="H43" t="s">
        <v>10</v>
      </c>
      <c r="I43">
        <f t="shared" si="1"/>
        <v>0.39259530827680289</v>
      </c>
      <c r="J43">
        <v>0.11</v>
      </c>
      <c r="K43">
        <f>SUM(D43:D46)/SUM(G43:G46)</f>
        <v>0.86688765212460572</v>
      </c>
      <c r="L43">
        <f>SUM(G43:G46)</f>
        <v>6.225897261664171</v>
      </c>
      <c r="N43">
        <v>4.4000000000000004</v>
      </c>
      <c r="O43" s="1">
        <f>N43/L43</f>
        <v>0.70672544294826478</v>
      </c>
      <c r="Q43">
        <v>4.0999999999999996</v>
      </c>
      <c r="R43" s="1">
        <f>Q43/$L43</f>
        <v>0.65853961729270116</v>
      </c>
      <c r="T43">
        <v>6.7</v>
      </c>
      <c r="U43" s="1">
        <f>T43/$L43</f>
        <v>1.0761501063075851</v>
      </c>
    </row>
    <row r="44" spans="1:21" x14ac:dyDescent="0.2">
      <c r="A44" t="s">
        <v>38</v>
      </c>
      <c r="B44" t="s">
        <v>39</v>
      </c>
      <c r="C44">
        <v>310</v>
      </c>
      <c r="D44">
        <v>1.4561510639297199</v>
      </c>
      <c r="E44" t="s">
        <v>9</v>
      </c>
      <c r="F44">
        <v>1670</v>
      </c>
      <c r="G44">
        <v>1.4737418039658601</v>
      </c>
      <c r="H44" t="s">
        <v>10</v>
      </c>
      <c r="I44">
        <f t="shared" si="1"/>
        <v>0.98806389288218388</v>
      </c>
      <c r="J44">
        <v>0.28000000000000003</v>
      </c>
    </row>
    <row r="45" spans="1:21" x14ac:dyDescent="0.2">
      <c r="A45" t="s">
        <v>38</v>
      </c>
      <c r="B45" t="s">
        <v>42</v>
      </c>
      <c r="C45">
        <v>391</v>
      </c>
      <c r="D45">
        <v>1.8366292451500701</v>
      </c>
      <c r="E45" t="s">
        <v>9</v>
      </c>
      <c r="F45">
        <v>1439</v>
      </c>
      <c r="G45">
        <v>1.26988889575262</v>
      </c>
      <c r="H45" t="s">
        <v>10</v>
      </c>
      <c r="I45">
        <f t="shared" si="1"/>
        <v>1.446291286814948</v>
      </c>
      <c r="J45">
        <v>0.3</v>
      </c>
    </row>
    <row r="46" spans="1:21" x14ac:dyDescent="0.2">
      <c r="A46" t="s">
        <v>38</v>
      </c>
      <c r="B46" t="s">
        <v>40</v>
      </c>
      <c r="C46">
        <v>310</v>
      </c>
      <c r="D46">
        <v>1.4561510639297199</v>
      </c>
      <c r="E46" t="s">
        <v>9</v>
      </c>
      <c r="F46">
        <v>2075</v>
      </c>
      <c r="G46">
        <v>1.83114625343064</v>
      </c>
      <c r="H46" t="s">
        <v>10</v>
      </c>
      <c r="I46">
        <f t="shared" si="1"/>
        <v>0.79521286800638169</v>
      </c>
      <c r="J46">
        <v>0.31</v>
      </c>
    </row>
    <row r="47" spans="1:21" x14ac:dyDescent="0.2">
      <c r="A47" t="s">
        <v>22</v>
      </c>
      <c r="B47" t="s">
        <v>81</v>
      </c>
      <c r="C47">
        <v>107</v>
      </c>
      <c r="D47">
        <v>0.50260698013058303</v>
      </c>
      <c r="E47" t="s">
        <v>9</v>
      </c>
      <c r="F47">
        <v>1454</v>
      </c>
      <c r="G47">
        <v>1.2831260975846499</v>
      </c>
      <c r="H47" t="s">
        <v>10</v>
      </c>
      <c r="I47">
        <f t="shared" si="1"/>
        <v>0.39170505617233403</v>
      </c>
      <c r="J47">
        <v>0.06</v>
      </c>
      <c r="K47">
        <f>SUM(D47:D52)/SUM(G47:G52)</f>
        <v>1.0098729036861929</v>
      </c>
      <c r="L47">
        <f>SUM(G47:G52)</f>
        <v>7.7305258699047501</v>
      </c>
      <c r="N47">
        <v>5.9</v>
      </c>
      <c r="O47" s="1">
        <f>N47/L47</f>
        <v>0.76320810502283409</v>
      </c>
      <c r="Q47">
        <v>6.4</v>
      </c>
      <c r="R47" s="1">
        <f>Q47/$L47</f>
        <v>0.82788675799087086</v>
      </c>
      <c r="T47">
        <v>7.4</v>
      </c>
      <c r="U47" s="1">
        <f>T47/$L47</f>
        <v>0.95724406392694439</v>
      </c>
    </row>
    <row r="48" spans="1:21" x14ac:dyDescent="0.2">
      <c r="A48" t="s">
        <v>22</v>
      </c>
      <c r="B48" t="s">
        <v>79</v>
      </c>
      <c r="C48">
        <v>241</v>
      </c>
      <c r="D48">
        <v>1.13204002066795</v>
      </c>
      <c r="E48" t="s">
        <v>9</v>
      </c>
      <c r="F48">
        <v>1287</v>
      </c>
      <c r="G48">
        <v>1.1357519171880599</v>
      </c>
      <c r="H48" t="s">
        <v>10</v>
      </c>
      <c r="I48">
        <f t="shared" si="1"/>
        <v>0.99673177173295024</v>
      </c>
      <c r="J48">
        <v>0.14000000000000001</v>
      </c>
    </row>
    <row r="49" spans="1:21" x14ac:dyDescent="0.2">
      <c r="A49" t="s">
        <v>22</v>
      </c>
      <c r="B49" t="s">
        <v>25</v>
      </c>
      <c r="C49">
        <v>242</v>
      </c>
      <c r="D49">
        <v>1.1367372821644901</v>
      </c>
      <c r="E49" t="s">
        <v>9</v>
      </c>
      <c r="F49">
        <v>1637</v>
      </c>
      <c r="G49">
        <v>1.4446199599353999</v>
      </c>
      <c r="H49" t="s">
        <v>10</v>
      </c>
      <c r="I49">
        <f t="shared" si="1"/>
        <v>0.78687635065994965</v>
      </c>
      <c r="J49">
        <v>0.15</v>
      </c>
    </row>
    <row r="50" spans="1:21" x14ac:dyDescent="0.2">
      <c r="A50" t="s">
        <v>22</v>
      </c>
      <c r="B50" t="s">
        <v>82</v>
      </c>
      <c r="C50">
        <v>426</v>
      </c>
      <c r="D50">
        <v>2.0010333975292398</v>
      </c>
      <c r="E50" t="s">
        <v>9</v>
      </c>
      <c r="F50">
        <v>1232</v>
      </c>
      <c r="G50">
        <v>1.08721551047062</v>
      </c>
      <c r="H50" t="s">
        <v>10</v>
      </c>
      <c r="I50">
        <f t="shared" si="1"/>
        <v>1.8405121875634922</v>
      </c>
      <c r="J50">
        <v>0.19</v>
      </c>
    </row>
    <row r="51" spans="1:21" x14ac:dyDescent="0.2">
      <c r="A51" t="s">
        <v>22</v>
      </c>
      <c r="B51" t="s">
        <v>80</v>
      </c>
      <c r="C51">
        <v>328</v>
      </c>
      <c r="D51">
        <v>1.5407017708675801</v>
      </c>
      <c r="E51" t="s">
        <v>9</v>
      </c>
      <c r="F51">
        <v>1385</v>
      </c>
      <c r="G51">
        <v>1.22223496915731</v>
      </c>
      <c r="H51" t="s">
        <v>10</v>
      </c>
      <c r="I51">
        <f t="shared" si="1"/>
        <v>1.2605610293819709</v>
      </c>
      <c r="J51">
        <v>0.23</v>
      </c>
    </row>
    <row r="52" spans="1:21" x14ac:dyDescent="0.2">
      <c r="A52" t="s">
        <v>22</v>
      </c>
      <c r="B52" t="s">
        <v>23</v>
      </c>
      <c r="C52">
        <v>318</v>
      </c>
      <c r="D52">
        <v>1.4937291559021</v>
      </c>
      <c r="E52" t="s">
        <v>9</v>
      </c>
      <c r="F52">
        <v>1765</v>
      </c>
      <c r="G52">
        <v>1.5575774155687101</v>
      </c>
      <c r="H52" t="s">
        <v>10</v>
      </c>
      <c r="I52">
        <f t="shared" si="1"/>
        <v>0.95900797030798146</v>
      </c>
      <c r="J52">
        <v>0.24</v>
      </c>
    </row>
    <row r="53" spans="1:21" x14ac:dyDescent="0.2">
      <c r="A53" t="s">
        <v>73</v>
      </c>
      <c r="B53" t="s">
        <v>74</v>
      </c>
      <c r="C53">
        <v>32</v>
      </c>
      <c r="D53">
        <v>0.15031236788951999</v>
      </c>
      <c r="E53" t="s">
        <v>9</v>
      </c>
      <c r="F53">
        <v>1697</v>
      </c>
      <c r="G53">
        <v>1.4975687672635101</v>
      </c>
      <c r="H53" t="s">
        <v>10</v>
      </c>
      <c r="I53">
        <f t="shared" si="1"/>
        <v>0.10037092865136606</v>
      </c>
      <c r="K53">
        <f>AVERAGE(D53:D55)/AVERAGE(G53:G55)</f>
        <v>0.14270801091351104</v>
      </c>
      <c r="N53">
        <v>0.42</v>
      </c>
      <c r="Q53">
        <v>0.4</v>
      </c>
      <c r="R53" s="1"/>
      <c r="T53">
        <v>0.2</v>
      </c>
      <c r="U53" s="1"/>
    </row>
    <row r="54" spans="1:21" x14ac:dyDescent="0.2">
      <c r="A54" t="s">
        <v>73</v>
      </c>
      <c r="B54" t="s">
        <v>77</v>
      </c>
      <c r="C54">
        <v>34</v>
      </c>
      <c r="D54">
        <v>0.159706890882615</v>
      </c>
      <c r="E54" t="s">
        <v>9</v>
      </c>
      <c r="F54">
        <v>1627</v>
      </c>
      <c r="G54">
        <v>1.4357951587140501</v>
      </c>
      <c r="H54" t="s">
        <v>10</v>
      </c>
      <c r="I54">
        <f t="shared" si="1"/>
        <v>0.11123236480728509</v>
      </c>
    </row>
    <row r="55" spans="1:21" x14ac:dyDescent="0.2">
      <c r="A55" t="s">
        <v>73</v>
      </c>
      <c r="B55" t="s">
        <v>83</v>
      </c>
      <c r="C55">
        <v>68</v>
      </c>
      <c r="D55">
        <v>0.31941378176523</v>
      </c>
      <c r="E55" t="s">
        <v>9</v>
      </c>
      <c r="F55">
        <v>1674</v>
      </c>
      <c r="G55">
        <v>1.4772717244544</v>
      </c>
      <c r="H55" t="s">
        <v>10</v>
      </c>
      <c r="I55">
        <f t="shared" si="1"/>
        <v>0.216218706740088</v>
      </c>
    </row>
    <row r="56" spans="1:21" x14ac:dyDescent="0.2">
      <c r="A56" t="s">
        <v>15</v>
      </c>
      <c r="B56" t="s">
        <v>18</v>
      </c>
      <c r="C56">
        <v>145</v>
      </c>
      <c r="D56">
        <v>0.68110291699938896</v>
      </c>
      <c r="E56" t="s">
        <v>9</v>
      </c>
      <c r="F56">
        <v>1783</v>
      </c>
      <c r="G56">
        <v>1.5734620577671401</v>
      </c>
      <c r="H56" t="s">
        <v>10</v>
      </c>
      <c r="I56">
        <f t="shared" si="1"/>
        <v>0.43286898062602458</v>
      </c>
      <c r="J56">
        <v>0.11</v>
      </c>
      <c r="K56">
        <f>SUM(D56:D59)/SUM(G56:G59)</f>
        <v>1.03863357963321</v>
      </c>
      <c r="L56">
        <f>SUM(G56:G59)</f>
        <v>5.8340760874360997</v>
      </c>
      <c r="N56">
        <v>4.9000000000000004</v>
      </c>
      <c r="O56" s="1">
        <f>N56/L56</f>
        <v>0.83989305702617301</v>
      </c>
      <c r="Q56">
        <v>4.0999999999999996</v>
      </c>
      <c r="R56" s="1">
        <f>Q56/$L56</f>
        <v>0.70276765996067525</v>
      </c>
      <c r="T56">
        <v>4.5</v>
      </c>
      <c r="U56" s="1">
        <f>T56/$L56</f>
        <v>0.77133035849342413</v>
      </c>
    </row>
    <row r="57" spans="1:21" x14ac:dyDescent="0.2">
      <c r="A57" t="s">
        <v>15</v>
      </c>
      <c r="B57" t="s">
        <v>16</v>
      </c>
      <c r="C57">
        <v>379</v>
      </c>
      <c r="D57">
        <v>1.7802621071914999</v>
      </c>
      <c r="E57" t="s">
        <v>9</v>
      </c>
      <c r="F57">
        <v>1845</v>
      </c>
      <c r="G57">
        <v>1.62817582533953</v>
      </c>
      <c r="H57" t="s">
        <v>10</v>
      </c>
      <c r="I57">
        <f t="shared" si="1"/>
        <v>1.0934090037973969</v>
      </c>
      <c r="J57">
        <v>0.24</v>
      </c>
    </row>
    <row r="58" spans="1:21" x14ac:dyDescent="0.2">
      <c r="A58" t="s">
        <v>15</v>
      </c>
      <c r="B58" t="s">
        <v>19</v>
      </c>
      <c r="C58">
        <v>319</v>
      </c>
      <c r="D58">
        <v>1.4984264173986499</v>
      </c>
      <c r="E58" t="s">
        <v>9</v>
      </c>
      <c r="F58">
        <v>1303</v>
      </c>
      <c r="G58">
        <v>1.1498715991422199</v>
      </c>
      <c r="H58" t="s">
        <v>10</v>
      </c>
      <c r="I58">
        <f t="shared" si="1"/>
        <v>1.3031249911002625</v>
      </c>
      <c r="J58">
        <v>0.24</v>
      </c>
    </row>
    <row r="59" spans="1:21" x14ac:dyDescent="0.2">
      <c r="A59" t="s">
        <v>15</v>
      </c>
      <c r="B59" t="s">
        <v>17</v>
      </c>
      <c r="C59">
        <v>447</v>
      </c>
      <c r="D59">
        <v>2.09967588895673</v>
      </c>
      <c r="E59" t="s">
        <v>9</v>
      </c>
      <c r="F59">
        <v>1680</v>
      </c>
      <c r="G59">
        <v>1.48256660518721</v>
      </c>
      <c r="H59" t="s">
        <v>10</v>
      </c>
      <c r="I59">
        <f t="shared" si="1"/>
        <v>1.4162438851720898</v>
      </c>
      <c r="J59">
        <v>0.28000000000000003</v>
      </c>
    </row>
    <row r="60" spans="1:21" x14ac:dyDescent="0.2">
      <c r="A60" t="s">
        <v>86</v>
      </c>
      <c r="B60" t="s">
        <v>87</v>
      </c>
      <c r="C60">
        <v>308</v>
      </c>
      <c r="D60">
        <v>1.4467565409366301</v>
      </c>
      <c r="E60" t="s">
        <v>9</v>
      </c>
      <c r="F60">
        <v>2088</v>
      </c>
      <c r="G60">
        <v>1.8426184950183899</v>
      </c>
      <c r="H60" t="s">
        <v>10</v>
      </c>
      <c r="I60">
        <f t="shared" si="1"/>
        <v>0.78516336661550279</v>
      </c>
      <c r="J60">
        <v>1</v>
      </c>
      <c r="L60">
        <f>G60</f>
        <v>1.8426184950183899</v>
      </c>
      <c r="N60">
        <v>1.2</v>
      </c>
      <c r="O60" s="1">
        <f>N60/L60</f>
        <v>0.65124712643678506</v>
      </c>
      <c r="Q60">
        <v>1.6</v>
      </c>
      <c r="R60" s="1">
        <f>Q60/$L60</f>
        <v>0.86832950191571345</v>
      </c>
      <c r="T60">
        <v>1</v>
      </c>
      <c r="U60" s="1">
        <f>T60/$L60</f>
        <v>0.54270593869732087</v>
      </c>
    </row>
    <row r="61" spans="1:21" x14ac:dyDescent="0.2">
      <c r="A61" t="s">
        <v>75</v>
      </c>
      <c r="B61" t="s">
        <v>78</v>
      </c>
      <c r="C61">
        <v>250</v>
      </c>
      <c r="D61">
        <v>1.1743153741368699</v>
      </c>
      <c r="E61" t="s">
        <v>9</v>
      </c>
      <c r="F61">
        <v>1346</v>
      </c>
      <c r="G61">
        <v>1.1878182443940399</v>
      </c>
      <c r="H61" t="s">
        <v>10</v>
      </c>
      <c r="I61">
        <f t="shared" si="1"/>
        <v>0.98863220840318167</v>
      </c>
      <c r="J61">
        <v>0.4</v>
      </c>
      <c r="K61">
        <f>SUM(D61:D62)/SUM(G61:G62)</f>
        <v>1.1842237274774217</v>
      </c>
      <c r="L61">
        <f>SUM(G61:G62)</f>
        <v>2.2688563940097097</v>
      </c>
      <c r="N61">
        <v>3.1</v>
      </c>
      <c r="O61" s="1">
        <f>N61/L61</f>
        <v>1.3663271100739105</v>
      </c>
      <c r="Q61">
        <v>3.3</v>
      </c>
      <c r="R61" s="1">
        <f>Q61/$L61</f>
        <v>1.4544772462077109</v>
      </c>
      <c r="T61">
        <v>2.8</v>
      </c>
      <c r="U61" s="1">
        <f>T61/$L61</f>
        <v>1.2341019058732092</v>
      </c>
    </row>
    <row r="62" spans="1:21" x14ac:dyDescent="0.2">
      <c r="A62" t="s">
        <v>75</v>
      </c>
      <c r="B62" t="s">
        <v>76</v>
      </c>
      <c r="C62">
        <v>322</v>
      </c>
      <c r="D62">
        <v>1.5125182018882899</v>
      </c>
      <c r="E62" t="s">
        <v>9</v>
      </c>
      <c r="F62">
        <v>1225</v>
      </c>
      <c r="G62">
        <v>1.08103814961567</v>
      </c>
      <c r="H62" t="s">
        <v>10</v>
      </c>
      <c r="I62">
        <f t="shared" si="1"/>
        <v>1.3991348986398116</v>
      </c>
      <c r="J62">
        <v>0.6</v>
      </c>
    </row>
    <row r="63" spans="1:21" x14ac:dyDescent="0.2">
      <c r="A63" t="s">
        <v>68</v>
      </c>
      <c r="B63" t="s">
        <v>69</v>
      </c>
      <c r="C63">
        <v>182</v>
      </c>
      <c r="D63">
        <v>0.85490159237164698</v>
      </c>
      <c r="E63" t="s">
        <v>9</v>
      </c>
      <c r="F63">
        <v>1626</v>
      </c>
      <c r="G63">
        <v>1.43491267859191</v>
      </c>
      <c r="H63" t="s">
        <v>10</v>
      </c>
      <c r="I63">
        <f t="shared" si="1"/>
        <v>0.595786492883015</v>
      </c>
      <c r="J63">
        <v>0.11</v>
      </c>
      <c r="K63">
        <f>SUM(D63:D66)/SUM(G63:G66)</f>
        <v>0.97786972428040397</v>
      </c>
      <c r="L63">
        <f>SUM(G63:G66)</f>
        <v>5.8411359284131894</v>
      </c>
      <c r="N63">
        <v>6.6</v>
      </c>
      <c r="O63" s="1">
        <f>N63/L63</f>
        <v>1.1299172080374722</v>
      </c>
      <c r="Q63">
        <v>5.3</v>
      </c>
      <c r="R63" s="1">
        <f>Q63/$L63</f>
        <v>0.90735775796948537</v>
      </c>
      <c r="T63">
        <v>6.4</v>
      </c>
      <c r="U63" s="1">
        <f>T63/$L63</f>
        <v>1.0956772926423974</v>
      </c>
    </row>
    <row r="64" spans="1:21" x14ac:dyDescent="0.2">
      <c r="A64" t="s">
        <v>68</v>
      </c>
      <c r="B64" t="s">
        <v>72</v>
      </c>
      <c r="C64">
        <v>213</v>
      </c>
      <c r="D64">
        <v>1.0005166987646199</v>
      </c>
      <c r="E64" t="s">
        <v>9</v>
      </c>
      <c r="F64">
        <v>1538</v>
      </c>
      <c r="G64">
        <v>1.35725442784401</v>
      </c>
      <c r="H64" t="s">
        <v>10</v>
      </c>
      <c r="I64">
        <f t="shared" si="1"/>
        <v>0.73716222856899005</v>
      </c>
      <c r="J64">
        <v>0.16</v>
      </c>
    </row>
    <row r="65" spans="1:10" x14ac:dyDescent="0.2">
      <c r="A65" t="s">
        <v>68</v>
      </c>
      <c r="B65" t="s">
        <v>70</v>
      </c>
      <c r="C65">
        <v>265</v>
      </c>
      <c r="D65">
        <v>1.2447742965850901</v>
      </c>
      <c r="E65" t="s">
        <v>9</v>
      </c>
      <c r="F65">
        <v>1463</v>
      </c>
      <c r="G65">
        <v>1.2910684186838599</v>
      </c>
      <c r="H65" t="s">
        <v>10</v>
      </c>
      <c r="I65">
        <f t="shared" si="1"/>
        <v>0.96414278172340162</v>
      </c>
      <c r="J65">
        <v>0.25</v>
      </c>
    </row>
    <row r="66" spans="1:10" x14ac:dyDescent="0.2">
      <c r="A66" t="s">
        <v>68</v>
      </c>
      <c r="B66" t="s">
        <v>71</v>
      </c>
      <c r="C66">
        <v>556</v>
      </c>
      <c r="D66">
        <v>2.6116773920804102</v>
      </c>
      <c r="E66" t="s">
        <v>9</v>
      </c>
      <c r="F66">
        <v>1992</v>
      </c>
      <c r="G66">
        <v>1.75790040329341</v>
      </c>
      <c r="H66" t="s">
        <v>10</v>
      </c>
      <c r="I66">
        <f t="shared" si="1"/>
        <v>1.4856799550119317</v>
      </c>
      <c r="J66">
        <v>0.47</v>
      </c>
    </row>
    <row r="69" spans="1:10" x14ac:dyDescent="0.2">
      <c r="D69">
        <f>SUM(D3:D66)</f>
        <v>99.999999999999744</v>
      </c>
      <c r="G69">
        <f>SUM(G3:G66)</f>
        <v>99.999999999999687</v>
      </c>
    </row>
  </sheetData>
  <sortState xmlns:xlrd2="http://schemas.microsoft.com/office/spreadsheetml/2017/richdata2" ref="A3:J66">
    <sortCondition ref="A3:A6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amino acid peak vs background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Wayne Sossin</cp:lastModifiedBy>
  <dcterms:created xsi:type="dcterms:W3CDTF">2022-10-19T20:29:53Z</dcterms:created>
  <dcterms:modified xsi:type="dcterms:W3CDTF">2026-04-06T17:40:05Z</dcterms:modified>
</cp:coreProperties>
</file>