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cripps Research Dropbox\Martina Oravcova\mammalian\protocols\results in ppt\SIMC1 paper_follow up\source data\"/>
    </mc:Choice>
  </mc:AlternateContent>
  <xr:revisionPtr revIDLastSave="0" documentId="13_ncr:1_{1C5AE0EF-96A6-446E-9CC5-DAB8933EBDC2}" xr6:coauthVersionLast="47" xr6:coauthVersionMax="47" xr10:uidLastSave="{00000000-0000-0000-0000-000000000000}"/>
  <bookViews>
    <workbookView xWindow="-108" yWindow="-108" windowWidth="23256" windowHeight="12456" xr2:uid="{2E18C333-1823-4C7F-A75D-0C9D76D6B9A9}"/>
  </bookViews>
  <sheets>
    <sheet name="GFP_qPC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4" i="1" l="1"/>
  <c r="N13" i="1"/>
  <c r="M14" i="1"/>
  <c r="M13" i="1"/>
  <c r="M12" i="1"/>
  <c r="L14" i="1"/>
  <c r="L13" i="1"/>
  <c r="L12" i="1"/>
  <c r="F75" i="1"/>
  <c r="E75" i="1"/>
  <c r="F72" i="1"/>
  <c r="E72" i="1"/>
  <c r="F69" i="1"/>
  <c r="E69" i="1"/>
  <c r="F66" i="1"/>
  <c r="E66" i="1"/>
  <c r="F63" i="1"/>
  <c r="E63" i="1"/>
  <c r="G63" i="1" s="1"/>
  <c r="H63" i="1" s="1"/>
  <c r="I63" i="1" s="1"/>
  <c r="F60" i="1"/>
  <c r="E60" i="1"/>
  <c r="G60" i="1" s="1"/>
  <c r="H60" i="1" s="1"/>
  <c r="I60" i="1" s="1"/>
  <c r="F56" i="1"/>
  <c r="E56" i="1"/>
  <c r="F53" i="1"/>
  <c r="E53" i="1"/>
  <c r="F50" i="1"/>
  <c r="E50" i="1"/>
  <c r="F47" i="1"/>
  <c r="E47" i="1"/>
  <c r="G47" i="1" s="1"/>
  <c r="H47" i="1" s="1"/>
  <c r="I47" i="1" s="1"/>
  <c r="G44" i="1"/>
  <c r="H44" i="1" s="1"/>
  <c r="F44" i="1"/>
  <c r="E44" i="1"/>
  <c r="F41" i="1"/>
  <c r="E41" i="1"/>
  <c r="G41" i="1" s="1"/>
  <c r="H41" i="1" s="1"/>
  <c r="I41" i="1" s="1"/>
  <c r="I28" i="1"/>
  <c r="I25" i="1"/>
  <c r="I22" i="1"/>
  <c r="I3" i="1"/>
  <c r="H22" i="1"/>
  <c r="I9" i="1"/>
  <c r="I6" i="1"/>
  <c r="G22" i="1"/>
  <c r="F22" i="1"/>
  <c r="E22" i="1"/>
  <c r="F37" i="1"/>
  <c r="E37" i="1"/>
  <c r="F34" i="1"/>
  <c r="E34" i="1"/>
  <c r="G25" i="1" s="1"/>
  <c r="H25" i="1" s="1"/>
  <c r="F31" i="1"/>
  <c r="E31" i="1"/>
  <c r="F28" i="1"/>
  <c r="E28" i="1"/>
  <c r="G28" i="1" s="1"/>
  <c r="H28" i="1" s="1"/>
  <c r="F25" i="1"/>
  <c r="E25" i="1"/>
  <c r="G66" i="1" l="1"/>
  <c r="H66" i="1" s="1"/>
  <c r="I66" i="1" s="1"/>
  <c r="I44" i="1"/>
  <c r="F6" i="1" l="1"/>
  <c r="F18" i="1"/>
  <c r="F15" i="1"/>
  <c r="F12" i="1"/>
  <c r="F9" i="1"/>
  <c r="F3" i="1"/>
  <c r="E18" i="1"/>
  <c r="E15" i="1"/>
  <c r="E12" i="1"/>
  <c r="E9" i="1"/>
  <c r="E6" i="1"/>
  <c r="E3" i="1"/>
  <c r="G3" i="1" s="1"/>
  <c r="G6" i="1" l="1"/>
  <c r="H6" i="1" s="1"/>
  <c r="G9" i="1"/>
  <c r="H9" i="1" s="1"/>
  <c r="H3" i="1" l="1"/>
</calcChain>
</file>

<file path=xl/sharedStrings.xml><?xml version="1.0" encoding="utf-8"?>
<sst xmlns="http://schemas.openxmlformats.org/spreadsheetml/2006/main" count="172" uniqueCount="24">
  <si>
    <t>Target</t>
  </si>
  <si>
    <t>Sample</t>
  </si>
  <si>
    <t>Cq</t>
  </si>
  <si>
    <t>Cq Mean</t>
  </si>
  <si>
    <t>Cq Std. Dev</t>
  </si>
  <si>
    <t>2^(-dCp)</t>
  </si>
  <si>
    <t>norm to wt</t>
  </si>
  <si>
    <t>act</t>
  </si>
  <si>
    <t>wt</t>
  </si>
  <si>
    <t>mean</t>
  </si>
  <si>
    <t>SD</t>
  </si>
  <si>
    <t>WT</t>
  </si>
  <si>
    <t>experiment I</t>
  </si>
  <si>
    <t>experiment II</t>
  </si>
  <si>
    <t>experiment III</t>
  </si>
  <si>
    <t>experiment IV</t>
  </si>
  <si>
    <t>cell line</t>
  </si>
  <si>
    <t>cell line:</t>
  </si>
  <si>
    <t>normalized expression</t>
  </si>
  <si>
    <t>p-value</t>
  </si>
  <si>
    <t>GFP</t>
  </si>
  <si>
    <r>
      <t xml:space="preserve">SIMC1 </t>
    </r>
    <r>
      <rPr>
        <vertAlign val="superscript"/>
        <sz val="11"/>
        <rFont val="Calibri"/>
        <family val="2"/>
        <charset val="238"/>
        <scheme val="minor"/>
      </rPr>
      <t>-/-</t>
    </r>
  </si>
  <si>
    <r>
      <t xml:space="preserve">SLF2 </t>
    </r>
    <r>
      <rPr>
        <vertAlign val="superscript"/>
        <sz val="11"/>
        <rFont val="Calibri"/>
        <family val="2"/>
        <charset val="238"/>
        <scheme val="minor"/>
      </rPr>
      <t>-/-</t>
    </r>
  </si>
  <si>
    <t>-dCp (act-GFP)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</si>
</sst>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##0.000;\-###0.000"/>
    <numFmt numFmtId="165" formatCode="0.00000"/>
    <numFmt numFmtId="166" formatCode="###0.00;\-###0.00"/>
    <numFmt numFmtId="167" formatCode="0.00_ ;\-0.00\ "/>
    <numFmt numFmtId="168" formatCode="0.000"/>
    <numFmt numFmtId="172" formatCode="0.0000"/>
  </numFmts>
  <fonts count="7" x14ac:knownFonts="1">
    <font>
      <sz val="11"/>
      <color theme="1"/>
      <name val="Calibri"/>
      <family val="2"/>
      <charset val="238"/>
      <scheme val="minor"/>
    </font>
    <font>
      <sz val="8.25"/>
      <name val="Microsoft Sans Serif"/>
      <family val="2"/>
      <charset val="238"/>
    </font>
    <font>
      <sz val="11"/>
      <color theme="0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.25"/>
      <color theme="0" tint="-0.249977111117893"/>
      <name val="Microsoft Sans Serif"/>
      <family val="2"/>
      <charset val="238"/>
    </font>
    <font>
      <vertAlign val="superscript"/>
      <sz val="11"/>
      <name val="Calibri"/>
      <family val="2"/>
      <charset val="238"/>
      <scheme val="minor"/>
    </font>
    <font>
      <sz val="8.25"/>
      <name val="Microsoft Sans Serif"/>
      <charset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2" fillId="0" borderId="0" xfId="0" applyFont="1"/>
    <xf numFmtId="166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8" fontId="1" fillId="0" borderId="0" xfId="0" applyNumberFormat="1" applyFont="1" applyAlignment="1">
      <alignment vertical="center"/>
    </xf>
    <xf numFmtId="0" fontId="3" fillId="0" borderId="0" xfId="0" applyFont="1"/>
    <xf numFmtId="167" fontId="3" fillId="0" borderId="0" xfId="0" applyNumberFormat="1" applyFont="1"/>
    <xf numFmtId="49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66" fontId="4" fillId="0" borderId="0" xfId="0" applyNumberFormat="1" applyFont="1" applyAlignment="1">
      <alignment vertical="center"/>
    </xf>
    <xf numFmtId="168" fontId="3" fillId="0" borderId="0" xfId="0" applyNumberFormat="1" applyFont="1"/>
    <xf numFmtId="0" fontId="3" fillId="0" borderId="1" xfId="0" applyFont="1" applyBorder="1"/>
    <xf numFmtId="0" fontId="3" fillId="0" borderId="5" xfId="0" applyFont="1" applyBorder="1"/>
    <xf numFmtId="0" fontId="3" fillId="0" borderId="3" xfId="0" applyFont="1" applyBorder="1"/>
    <xf numFmtId="0" fontId="3" fillId="0" borderId="7" xfId="0" applyFont="1" applyBorder="1"/>
    <xf numFmtId="0" fontId="3" fillId="0" borderId="9" xfId="0" applyFont="1" applyBorder="1"/>
    <xf numFmtId="166" fontId="6" fillId="0" borderId="0" xfId="0" applyNumberFormat="1" applyFont="1" applyAlignment="1">
      <alignment vertical="center"/>
    </xf>
    <xf numFmtId="165" fontId="3" fillId="0" borderId="2" xfId="0" applyNumberFormat="1" applyFont="1" applyBorder="1"/>
    <xf numFmtId="0" fontId="3" fillId="0" borderId="6" xfId="0" applyFont="1" applyBorder="1"/>
    <xf numFmtId="0" fontId="3" fillId="0" borderId="2" xfId="0" applyFont="1" applyBorder="1"/>
    <xf numFmtId="165" fontId="3" fillId="0" borderId="8" xfId="0" applyNumberFormat="1" applyFont="1" applyBorder="1"/>
    <xf numFmtId="0" fontId="3" fillId="0" borderId="8" xfId="0" applyFont="1" applyBorder="1"/>
    <xf numFmtId="172" fontId="3" fillId="0" borderId="2" xfId="0" applyNumberFormat="1" applyFont="1" applyBorder="1"/>
    <xf numFmtId="172" fontId="3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CBAFD-F9F4-43A4-A316-BC9B695870ED}">
  <dimension ref="A1:Q77"/>
  <sheetViews>
    <sheetView tabSelected="1" workbookViewId="0">
      <selection activeCell="H4" sqref="H4"/>
    </sheetView>
  </sheetViews>
  <sheetFormatPr defaultRowHeight="14.4" x14ac:dyDescent="0.3"/>
  <cols>
    <col min="7" max="7" width="15.44140625" customWidth="1"/>
    <col min="9" max="9" width="8.88671875" style="5"/>
    <col min="11" max="11" width="11.88671875" bestFit="1" customWidth="1"/>
    <col min="13" max="13" width="8.6640625" customWidth="1"/>
    <col min="14" max="14" width="9.77734375" customWidth="1"/>
  </cols>
  <sheetData>
    <row r="1" spans="1:17" x14ac:dyDescent="0.3">
      <c r="B1" s="1" t="s">
        <v>12</v>
      </c>
    </row>
    <row r="2" spans="1:17" x14ac:dyDescent="0.3">
      <c r="A2" s="1"/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23</v>
      </c>
      <c r="H2" s="2" t="s">
        <v>5</v>
      </c>
      <c r="I2" s="5" t="s">
        <v>6</v>
      </c>
      <c r="J2" s="3"/>
      <c r="K2" s="3"/>
      <c r="L2" s="3"/>
      <c r="M2" s="3"/>
      <c r="N2" s="3"/>
      <c r="O2" s="3"/>
      <c r="P2" s="3"/>
      <c r="Q2" s="3"/>
    </row>
    <row r="3" spans="1:17" x14ac:dyDescent="0.3">
      <c r="A3" s="1"/>
      <c r="B3" s="1" t="s">
        <v>7</v>
      </c>
      <c r="C3" s="1" t="s">
        <v>8</v>
      </c>
      <c r="D3" s="4">
        <v>17.457105062962</v>
      </c>
      <c r="E3" s="4">
        <f>GEOMEAN(D3:D5)</f>
        <v>17.379414355324592</v>
      </c>
      <c r="F3" s="2">
        <f>_xlfn.STDEV.S(D3:D5)</f>
        <v>9.2182982344293937E-2</v>
      </c>
      <c r="G3" s="6">
        <f>E3-E12</f>
        <v>-2.8494957407481856</v>
      </c>
      <c r="H3" s="5">
        <f>2^G3</f>
        <v>0.13874467038719232</v>
      </c>
      <c r="I3" s="5">
        <f>H3/H3</f>
        <v>1</v>
      </c>
      <c r="J3" s="3"/>
      <c r="K3" s="3"/>
      <c r="L3" s="3"/>
      <c r="M3" s="3"/>
      <c r="N3" s="3"/>
      <c r="O3" s="3"/>
      <c r="P3" s="3"/>
      <c r="Q3" s="3"/>
    </row>
    <row r="4" spans="1:17" x14ac:dyDescent="0.3">
      <c r="A4" s="1"/>
      <c r="B4" s="1" t="s">
        <v>7</v>
      </c>
      <c r="C4" s="1" t="s">
        <v>8</v>
      </c>
      <c r="D4" s="4">
        <v>17.403978787385402</v>
      </c>
      <c r="E4" s="12"/>
      <c r="F4" s="10"/>
      <c r="G4" s="2"/>
      <c r="H4" s="2"/>
      <c r="J4" s="3"/>
      <c r="K4" s="7"/>
      <c r="L4" s="7" t="s">
        <v>18</v>
      </c>
      <c r="M4" s="7"/>
      <c r="N4" s="7"/>
    </row>
    <row r="5" spans="1:17" ht="16.2" x14ac:dyDescent="0.3">
      <c r="A5" s="1"/>
      <c r="B5" s="1" t="s">
        <v>7</v>
      </c>
      <c r="C5" s="1" t="s">
        <v>8</v>
      </c>
      <c r="D5" s="4">
        <v>17.2776488061847</v>
      </c>
      <c r="E5" s="12"/>
      <c r="F5" s="10"/>
      <c r="G5" s="2"/>
      <c r="H5" s="2"/>
      <c r="J5" s="3"/>
      <c r="K5" s="7" t="s">
        <v>17</v>
      </c>
      <c r="L5" s="7" t="s">
        <v>11</v>
      </c>
      <c r="M5" s="7" t="s">
        <v>21</v>
      </c>
      <c r="N5" s="7" t="s">
        <v>22</v>
      </c>
    </row>
    <row r="6" spans="1:17" ht="16.2" x14ac:dyDescent="0.3">
      <c r="A6" s="1"/>
      <c r="B6" s="1" t="s">
        <v>7</v>
      </c>
      <c r="C6" s="7" t="s">
        <v>21</v>
      </c>
      <c r="D6" s="4">
        <v>17.431813039756001</v>
      </c>
      <c r="E6" s="4">
        <f>GEOMEAN(D6:D8)</f>
        <v>17.43735920231132</v>
      </c>
      <c r="F6" s="2">
        <f>_xlfn.STDEV.S(D6:D8)</f>
        <v>6.703182547897138E-2</v>
      </c>
      <c r="G6" s="6">
        <f>E6-E15</f>
        <v>-0.36551293950126151</v>
      </c>
      <c r="H6" s="6">
        <f>2^G6</f>
        <v>0.77619285633349844</v>
      </c>
      <c r="I6" s="5">
        <f>H6/H3</f>
        <v>5.5943976382472256</v>
      </c>
      <c r="J6" s="3"/>
      <c r="K6" s="8" t="s">
        <v>12</v>
      </c>
      <c r="L6" s="7">
        <v>1</v>
      </c>
      <c r="M6" s="13">
        <v>5.5943976382472256</v>
      </c>
      <c r="N6" s="13">
        <v>3.6824448508397736</v>
      </c>
    </row>
    <row r="7" spans="1:17" ht="16.2" x14ac:dyDescent="0.3">
      <c r="A7" s="1"/>
      <c r="B7" s="1" t="s">
        <v>7</v>
      </c>
      <c r="C7" s="7" t="s">
        <v>21</v>
      </c>
      <c r="D7" s="4">
        <v>17.507115220847101</v>
      </c>
      <c r="E7" s="12"/>
      <c r="F7" s="10"/>
      <c r="G7" s="6"/>
      <c r="H7" s="2"/>
      <c r="J7" s="3"/>
      <c r="K7" s="7" t="s">
        <v>13</v>
      </c>
      <c r="L7" s="7">
        <v>1</v>
      </c>
      <c r="M7" s="13">
        <v>10.058008328127313</v>
      </c>
      <c r="N7" s="13">
        <v>5.7647463687186145</v>
      </c>
      <c r="O7" s="3"/>
      <c r="P7" s="3"/>
      <c r="Q7" s="3"/>
    </row>
    <row r="8" spans="1:17" ht="16.2" x14ac:dyDescent="0.3">
      <c r="A8" s="1"/>
      <c r="B8" s="1" t="s">
        <v>7</v>
      </c>
      <c r="C8" s="7" t="s">
        <v>21</v>
      </c>
      <c r="D8" s="4">
        <v>17.373406944087701</v>
      </c>
      <c r="E8" s="12"/>
      <c r="F8" s="10"/>
      <c r="G8" s="6"/>
      <c r="H8" s="2"/>
      <c r="J8" s="3"/>
      <c r="K8" s="7" t="s">
        <v>14</v>
      </c>
      <c r="L8" s="7">
        <v>1</v>
      </c>
      <c r="M8" s="13">
        <v>9.474199495912492</v>
      </c>
      <c r="N8" s="13">
        <v>7.1576792024774143</v>
      </c>
      <c r="O8" s="3"/>
      <c r="P8" s="3"/>
      <c r="Q8" s="3"/>
    </row>
    <row r="9" spans="1:17" ht="16.2" x14ac:dyDescent="0.3">
      <c r="A9" s="1"/>
      <c r="B9" s="1" t="s">
        <v>7</v>
      </c>
      <c r="C9" s="7" t="s">
        <v>22</v>
      </c>
      <c r="D9" s="4">
        <v>17.265126018062599</v>
      </c>
      <c r="E9" s="4">
        <f>GEOMEAN(D9:D11)</f>
        <v>17.265249293938478</v>
      </c>
      <c r="F9" s="2">
        <f>_xlfn.STDEV.S(D9:D11)</f>
        <v>7.7391973436334208E-2</v>
      </c>
      <c r="G9" s="6">
        <f>E9-E18</f>
        <v>-0.96883182146553892</v>
      </c>
      <c r="H9" s="6">
        <f>2^G9</f>
        <v>0.51091959704877798</v>
      </c>
      <c r="I9" s="5">
        <f>H9/H3</f>
        <v>3.6824448508397736</v>
      </c>
      <c r="J9" s="3"/>
      <c r="K9" s="8" t="s">
        <v>15</v>
      </c>
      <c r="L9" s="7">
        <v>1</v>
      </c>
      <c r="M9" s="13">
        <v>6.6935589862932208</v>
      </c>
      <c r="N9" s="13">
        <v>4.4588022321794334</v>
      </c>
      <c r="O9" s="3"/>
      <c r="P9" s="3"/>
      <c r="Q9" s="3"/>
    </row>
    <row r="10" spans="1:17" ht="16.2" x14ac:dyDescent="0.3">
      <c r="A10" s="1"/>
      <c r="B10" s="1" t="s">
        <v>7</v>
      </c>
      <c r="C10" s="7" t="s">
        <v>22</v>
      </c>
      <c r="D10" s="4">
        <v>17.342876082205699</v>
      </c>
      <c r="E10" s="12"/>
      <c r="F10" s="10"/>
      <c r="G10" s="3"/>
      <c r="H10" s="3"/>
      <c r="I10" s="11"/>
      <c r="J10" s="3"/>
      <c r="K10" s="3"/>
      <c r="L10" s="3"/>
      <c r="M10" s="3"/>
      <c r="N10" s="3"/>
      <c r="O10" s="3"/>
      <c r="P10" s="3"/>
      <c r="Q10" s="3"/>
    </row>
    <row r="11" spans="1:17" ht="16.2" x14ac:dyDescent="0.3">
      <c r="A11" s="1"/>
      <c r="B11" s="1" t="s">
        <v>7</v>
      </c>
      <c r="C11" s="7" t="s">
        <v>22</v>
      </c>
      <c r="D11" s="4">
        <v>17.188092688479699</v>
      </c>
      <c r="E11" s="12"/>
      <c r="F11" s="10"/>
      <c r="G11" s="3"/>
      <c r="H11" s="3"/>
      <c r="I11" s="11"/>
      <c r="J11" s="3"/>
      <c r="K11" s="14" t="s">
        <v>16</v>
      </c>
      <c r="L11" s="15" t="s">
        <v>9</v>
      </c>
      <c r="M11" s="15" t="s">
        <v>10</v>
      </c>
      <c r="N11" s="15" t="s">
        <v>19</v>
      </c>
      <c r="O11" s="3"/>
      <c r="P11" s="3"/>
      <c r="Q11" s="3"/>
    </row>
    <row r="12" spans="1:17" x14ac:dyDescent="0.3">
      <c r="A12" s="1"/>
      <c r="B12" s="1" t="s">
        <v>20</v>
      </c>
      <c r="C12" s="1" t="s">
        <v>8</v>
      </c>
      <c r="D12" s="4">
        <v>20.341234038427899</v>
      </c>
      <c r="E12" s="4">
        <f>GEOMEAN(D12:D14)</f>
        <v>20.228910096072777</v>
      </c>
      <c r="F12" s="2">
        <f>_xlfn.STDEV.S(D12:D14)</f>
        <v>0.12592523617477097</v>
      </c>
      <c r="G12" s="3"/>
      <c r="H12" s="3"/>
      <c r="I12" s="11"/>
      <c r="J12" s="3"/>
      <c r="K12" s="17" t="s">
        <v>11</v>
      </c>
      <c r="L12" s="20">
        <f>GEOMEAN(L6:L9)</f>
        <v>1</v>
      </c>
      <c r="M12" s="21">
        <f>_xlfn.STDEV.S(L6:L9)</f>
        <v>0</v>
      </c>
      <c r="N12" s="17"/>
      <c r="O12" s="3"/>
      <c r="P12" s="3"/>
      <c r="Q12" s="3"/>
    </row>
    <row r="13" spans="1:17" ht="16.2" x14ac:dyDescent="0.3">
      <c r="A13" s="1"/>
      <c r="B13" s="1" t="s">
        <v>20</v>
      </c>
      <c r="C13" s="1" t="s">
        <v>8</v>
      </c>
      <c r="D13" s="4">
        <v>20.2533819560852</v>
      </c>
      <c r="E13" s="12"/>
      <c r="F13" s="10"/>
      <c r="G13" s="3"/>
      <c r="H13" s="3"/>
      <c r="I13" s="11"/>
      <c r="J13" s="3"/>
      <c r="K13" s="18" t="s">
        <v>21</v>
      </c>
      <c r="L13" s="20">
        <f>GEOMEAN(M6:M9)</f>
        <v>7.7288741509987817</v>
      </c>
      <c r="M13" s="22">
        <f>_xlfn.STDEV.S(M6:M9)</f>
        <v>2.1520755927837918</v>
      </c>
      <c r="N13" s="25">
        <f>_xlfn.T.TEST(L6:L9,M6:M9,2,2)</f>
        <v>6.5046563155606279E-4</v>
      </c>
    </row>
    <row r="14" spans="1:17" ht="16.2" x14ac:dyDescent="0.3">
      <c r="A14" s="1"/>
      <c r="B14" s="1" t="s">
        <v>20</v>
      </c>
      <c r="C14" s="1" t="s">
        <v>8</v>
      </c>
      <c r="D14" s="4">
        <v>20.0928990834635</v>
      </c>
      <c r="E14" s="12"/>
      <c r="F14" s="10"/>
      <c r="G14" s="3"/>
      <c r="H14" s="3"/>
      <c r="I14" s="11"/>
      <c r="J14" s="3"/>
      <c r="K14" s="16" t="s">
        <v>22</v>
      </c>
      <c r="L14" s="23">
        <f>GEOMEAN(N6:N9)</f>
        <v>5.1018387014703919</v>
      </c>
      <c r="M14" s="24">
        <f>_xlfn.STDEV.S(N6:N9)</f>
        <v>1.5260420773374459</v>
      </c>
      <c r="N14" s="26">
        <f>_xlfn.T.TEST(L6:L9,N6:N9,2,2)</f>
        <v>1.3925796302388634E-3</v>
      </c>
    </row>
    <row r="15" spans="1:17" ht="16.2" x14ac:dyDescent="0.3">
      <c r="A15" s="1"/>
      <c r="B15" s="1" t="s">
        <v>20</v>
      </c>
      <c r="C15" s="7" t="s">
        <v>21</v>
      </c>
      <c r="D15" s="4">
        <v>17.797362581668999</v>
      </c>
      <c r="E15" s="4">
        <f>GEOMEAN(D15:D17)</f>
        <v>17.802872141812582</v>
      </c>
      <c r="F15" s="2">
        <f>_xlfn.STDEV.S(D15:D17)</f>
        <v>7.1545784429979095E-2</v>
      </c>
      <c r="G15" s="3"/>
      <c r="H15" s="3"/>
      <c r="I15" s="11"/>
      <c r="J15" s="3"/>
    </row>
    <row r="16" spans="1:17" ht="16.2" x14ac:dyDescent="0.3">
      <c r="A16" s="1"/>
      <c r="B16" s="1" t="s">
        <v>20</v>
      </c>
      <c r="C16" s="7" t="s">
        <v>21</v>
      </c>
      <c r="D16" s="4">
        <v>17.7343897315425</v>
      </c>
      <c r="E16" s="12"/>
      <c r="F16" s="10"/>
      <c r="G16" s="3"/>
      <c r="H16" s="3"/>
      <c r="I16" s="11"/>
      <c r="J16" s="3"/>
    </row>
    <row r="17" spans="1:14" ht="16.2" x14ac:dyDescent="0.3">
      <c r="A17" s="1"/>
      <c r="B17" s="1" t="s">
        <v>20</v>
      </c>
      <c r="C17" s="7" t="s">
        <v>21</v>
      </c>
      <c r="D17" s="4">
        <v>17.8771515488509</v>
      </c>
      <c r="E17" s="12"/>
      <c r="F17" s="10"/>
      <c r="G17" s="3"/>
      <c r="H17" s="3"/>
      <c r="I17" s="11"/>
      <c r="J17" s="3"/>
    </row>
    <row r="18" spans="1:14" ht="16.2" x14ac:dyDescent="0.3">
      <c r="A18" s="1"/>
      <c r="B18" s="1" t="s">
        <v>20</v>
      </c>
      <c r="C18" s="7" t="s">
        <v>22</v>
      </c>
      <c r="D18" s="4">
        <v>18.2552301967849</v>
      </c>
      <c r="E18" s="4">
        <f>GEOMEAN(D18:D20)</f>
        <v>18.234081115404017</v>
      </c>
      <c r="F18" s="2">
        <f>_xlfn.STDEV.S(D18:D20)</f>
        <v>3.6293746099087303E-2</v>
      </c>
      <c r="G18" s="3"/>
      <c r="H18" s="3"/>
      <c r="I18" s="11"/>
      <c r="J18" s="3"/>
    </row>
    <row r="19" spans="1:14" ht="16.2" x14ac:dyDescent="0.3">
      <c r="A19" s="1"/>
      <c r="B19" s="1" t="s">
        <v>20</v>
      </c>
      <c r="C19" s="7" t="s">
        <v>22</v>
      </c>
      <c r="D19" s="4">
        <v>18.192197271021001</v>
      </c>
      <c r="E19" s="12"/>
      <c r="F19" s="10"/>
      <c r="G19" s="3"/>
      <c r="H19" s="3"/>
      <c r="I19" s="11"/>
      <c r="J19" s="3"/>
    </row>
    <row r="20" spans="1:14" ht="16.2" x14ac:dyDescent="0.3">
      <c r="A20" s="1"/>
      <c r="B20" s="1" t="s">
        <v>20</v>
      </c>
      <c r="C20" s="7" t="s">
        <v>22</v>
      </c>
      <c r="D20" s="4">
        <v>18.2548881740735</v>
      </c>
      <c r="E20" s="12"/>
      <c r="F20" s="10"/>
      <c r="G20" s="3"/>
      <c r="H20" s="3"/>
      <c r="I20" s="11"/>
      <c r="J20" s="3"/>
    </row>
    <row r="21" spans="1:14" x14ac:dyDescent="0.3">
      <c r="A21" s="1"/>
      <c r="B21" s="1" t="s">
        <v>13</v>
      </c>
      <c r="C21" s="3"/>
      <c r="D21" s="12"/>
      <c r="E21" s="12"/>
      <c r="F21" s="10"/>
      <c r="G21" s="3"/>
      <c r="H21" s="3"/>
      <c r="I21" s="11"/>
      <c r="J21" s="3"/>
    </row>
    <row r="22" spans="1:14" x14ac:dyDescent="0.3">
      <c r="A22" s="1"/>
      <c r="B22" s="1" t="s">
        <v>7</v>
      </c>
      <c r="C22" s="1" t="s">
        <v>8</v>
      </c>
      <c r="D22" s="19">
        <v>17.385749532787301</v>
      </c>
      <c r="E22" s="4">
        <f>GEOMEAN(D22:D24)</f>
        <v>17.199668022192583</v>
      </c>
      <c r="F22" s="2">
        <f>_xlfn.STDEV.S(D22:D24)</f>
        <v>0.16087400140772715</v>
      </c>
      <c r="G22" s="6">
        <f>E22-E31</f>
        <v>-7.1107859116613241</v>
      </c>
      <c r="H22" s="6">
        <f>2^G22</f>
        <v>7.235026861183041E-3</v>
      </c>
      <c r="I22" s="5">
        <f>H22/H22</f>
        <v>1</v>
      </c>
      <c r="J22" s="3"/>
    </row>
    <row r="23" spans="1:14" x14ac:dyDescent="0.3">
      <c r="A23" s="1"/>
      <c r="B23" s="1" t="s">
        <v>7</v>
      </c>
      <c r="C23" s="1" t="s">
        <v>8</v>
      </c>
      <c r="D23" s="19">
        <v>17.114448704651299</v>
      </c>
      <c r="E23" s="12"/>
      <c r="F23" s="10"/>
      <c r="G23" s="2"/>
      <c r="H23" s="2"/>
      <c r="J23" s="3"/>
    </row>
    <row r="24" spans="1:14" x14ac:dyDescent="0.3">
      <c r="B24" s="1" t="s">
        <v>7</v>
      </c>
      <c r="C24" s="1" t="s">
        <v>8</v>
      </c>
      <c r="D24" s="19">
        <v>17.1003051653155</v>
      </c>
      <c r="E24" s="12"/>
      <c r="F24" s="10"/>
      <c r="G24" s="2"/>
      <c r="H24" s="2"/>
      <c r="J24" s="3"/>
    </row>
    <row r="25" spans="1:14" ht="16.2" x14ac:dyDescent="0.3">
      <c r="A25" s="1"/>
      <c r="B25" s="1" t="s">
        <v>7</v>
      </c>
      <c r="C25" s="7" t="s">
        <v>21</v>
      </c>
      <c r="D25" s="19">
        <v>18.133450218590401</v>
      </c>
      <c r="E25" s="4">
        <f>GEOMEAN(D25:D27)</f>
        <v>18.069082592996523</v>
      </c>
      <c r="F25" s="2">
        <f>_xlfn.STDEV.S(D25:D27)</f>
        <v>5.6589475657332668E-2</v>
      </c>
      <c r="G25" s="6">
        <f>E25-E34</f>
        <v>-3.7805131636788083</v>
      </c>
      <c r="H25" s="6">
        <f>2^G25</f>
        <v>7.2769960424003841E-2</v>
      </c>
      <c r="I25" s="5">
        <f>H25/H22</f>
        <v>10.058008328127313</v>
      </c>
      <c r="J25" s="3"/>
    </row>
    <row r="26" spans="1:14" ht="16.2" x14ac:dyDescent="0.3">
      <c r="A26" s="1"/>
      <c r="B26" s="1" t="s">
        <v>7</v>
      </c>
      <c r="C26" s="7" t="s">
        <v>21</v>
      </c>
      <c r="D26" s="19">
        <v>18.047020782817999</v>
      </c>
      <c r="E26" s="12"/>
      <c r="F26" s="10"/>
      <c r="G26" s="6"/>
      <c r="H26" s="2"/>
      <c r="J26" s="3"/>
      <c r="K26" s="3"/>
      <c r="L26" s="3"/>
      <c r="M26" s="3"/>
      <c r="N26" s="3"/>
    </row>
    <row r="27" spans="1:14" ht="16.2" x14ac:dyDescent="0.3">
      <c r="A27" s="1"/>
      <c r="B27" s="1" t="s">
        <v>7</v>
      </c>
      <c r="C27" s="7" t="s">
        <v>21</v>
      </c>
      <c r="D27" s="19">
        <v>18.026953822948599</v>
      </c>
      <c r="E27" s="12"/>
      <c r="F27" s="10"/>
      <c r="G27" s="6"/>
      <c r="H27" s="2"/>
      <c r="J27" s="3"/>
      <c r="K27" s="3"/>
      <c r="L27" s="3"/>
      <c r="M27" s="3"/>
      <c r="N27" s="3"/>
    </row>
    <row r="28" spans="1:14" ht="16.2" x14ac:dyDescent="0.3">
      <c r="A28" s="1"/>
      <c r="B28" s="1" t="s">
        <v>7</v>
      </c>
      <c r="C28" s="7" t="s">
        <v>22</v>
      </c>
      <c r="D28" s="19">
        <v>17.162045608481399</v>
      </c>
      <c r="E28" s="4">
        <f>GEOMEAN(D28:D30)</f>
        <v>17.106497437786853</v>
      </c>
      <c r="F28" s="2">
        <f>_xlfn.STDEV.S(D28:D30)</f>
        <v>9.9436796601058738E-2</v>
      </c>
      <c r="G28" s="6">
        <f>E28-E37</f>
        <v>-4.5835287765754771</v>
      </c>
      <c r="H28" s="6">
        <f>2^G28</f>
        <v>4.1708094825586572E-2</v>
      </c>
      <c r="I28" s="5">
        <f>H28/H22</f>
        <v>5.7647463687186145</v>
      </c>
      <c r="J28" s="3"/>
      <c r="K28" s="3"/>
      <c r="L28" s="3"/>
      <c r="M28" s="3"/>
      <c r="N28" s="3"/>
    </row>
    <row r="29" spans="1:14" ht="16.2" x14ac:dyDescent="0.3">
      <c r="A29" s="1"/>
      <c r="B29" s="1" t="s">
        <v>7</v>
      </c>
      <c r="C29" s="7" t="s">
        <v>22</v>
      </c>
      <c r="D29" s="19">
        <v>17.1661309591303</v>
      </c>
      <c r="E29" s="12"/>
      <c r="F29" s="10"/>
      <c r="G29" s="3"/>
      <c r="H29" s="3"/>
      <c r="I29" s="11"/>
      <c r="J29" s="3"/>
      <c r="K29" s="3"/>
      <c r="L29" s="3"/>
      <c r="M29" s="3"/>
      <c r="N29" s="3"/>
    </row>
    <row r="30" spans="1:14" ht="16.2" x14ac:dyDescent="0.3">
      <c r="A30" s="1"/>
      <c r="B30" s="1" t="s">
        <v>7</v>
      </c>
      <c r="C30" s="7" t="s">
        <v>22</v>
      </c>
      <c r="D30" s="19">
        <v>16.991895043557001</v>
      </c>
      <c r="E30" s="12"/>
      <c r="F30" s="10"/>
      <c r="G30" s="3"/>
      <c r="H30" s="3"/>
      <c r="I30" s="11"/>
      <c r="J30" s="3"/>
      <c r="K30" s="3"/>
      <c r="L30" s="3"/>
      <c r="M30" s="3"/>
      <c r="N30" s="3"/>
    </row>
    <row r="31" spans="1:14" x14ac:dyDescent="0.3">
      <c r="A31" s="1"/>
      <c r="B31" s="1" t="s">
        <v>20</v>
      </c>
      <c r="C31" s="1" t="s">
        <v>8</v>
      </c>
      <c r="D31" s="19">
        <v>24.391696544329101</v>
      </c>
      <c r="E31" s="4">
        <f>GEOMEAN(D31:D33)</f>
        <v>24.310453933853907</v>
      </c>
      <c r="F31" s="2">
        <f>_xlfn.STDEV.S(D31:D33)</f>
        <v>7.2989924424796321E-2</v>
      </c>
      <c r="G31" s="3"/>
      <c r="H31" s="3"/>
      <c r="I31" s="11"/>
      <c r="J31" s="3"/>
      <c r="K31" s="3"/>
      <c r="L31" s="3"/>
      <c r="M31" s="3"/>
      <c r="N31" s="3"/>
    </row>
    <row r="32" spans="1:14" x14ac:dyDescent="0.3">
      <c r="A32" s="1"/>
      <c r="B32" s="1" t="s">
        <v>20</v>
      </c>
      <c r="C32" s="1" t="s">
        <v>8</v>
      </c>
      <c r="D32" s="19">
        <v>24.289592781467402</v>
      </c>
      <c r="E32" s="12"/>
      <c r="F32" s="10"/>
      <c r="G32" s="3"/>
      <c r="H32" s="3"/>
      <c r="I32" s="11"/>
      <c r="J32" s="3"/>
      <c r="K32" s="3"/>
      <c r="L32" s="3"/>
      <c r="M32" s="3"/>
      <c r="N32" s="3"/>
    </row>
    <row r="33" spans="1:14" x14ac:dyDescent="0.3">
      <c r="A33" s="1"/>
      <c r="B33" s="1" t="s">
        <v>20</v>
      </c>
      <c r="C33" s="1" t="s">
        <v>8</v>
      </c>
      <c r="D33" s="19">
        <v>24.250291448181098</v>
      </c>
      <c r="E33" s="12"/>
      <c r="F33" s="10"/>
      <c r="G33" s="3"/>
      <c r="H33" s="3"/>
      <c r="I33" s="11"/>
      <c r="J33" s="3"/>
      <c r="K33" s="3"/>
      <c r="L33" s="3"/>
      <c r="M33" s="3"/>
      <c r="N33" s="3"/>
    </row>
    <row r="34" spans="1:14" ht="16.2" x14ac:dyDescent="0.3">
      <c r="A34" s="1"/>
      <c r="B34" s="1" t="s">
        <v>20</v>
      </c>
      <c r="C34" s="7" t="s">
        <v>21</v>
      </c>
      <c r="D34" s="19">
        <v>21.941644579967999</v>
      </c>
      <c r="E34" s="4">
        <f>GEOMEAN(D34:D36)</f>
        <v>21.849595756675331</v>
      </c>
      <c r="F34" s="2">
        <f>_xlfn.STDEV.S(D34:D36)</f>
        <v>0.13469398656446099</v>
      </c>
      <c r="G34" s="3"/>
      <c r="H34" s="3"/>
      <c r="I34" s="11"/>
      <c r="J34" s="3"/>
      <c r="K34" s="3"/>
      <c r="L34" s="3"/>
      <c r="M34" s="3"/>
      <c r="N34" s="3"/>
    </row>
    <row r="35" spans="1:14" ht="16.2" x14ac:dyDescent="0.3">
      <c r="A35" s="1"/>
      <c r="B35" s="1" t="s">
        <v>20</v>
      </c>
      <c r="C35" s="7" t="s">
        <v>21</v>
      </c>
      <c r="D35" s="19">
        <v>21.912734743224</v>
      </c>
      <c r="E35" s="12"/>
      <c r="F35" s="10"/>
      <c r="G35" s="3"/>
      <c r="H35" s="3"/>
      <c r="I35" s="11"/>
      <c r="J35" s="3"/>
      <c r="K35" s="3"/>
      <c r="L35" s="3"/>
      <c r="M35" s="3"/>
      <c r="N35" s="3"/>
    </row>
    <row r="36" spans="1:14" ht="16.2" x14ac:dyDescent="0.3">
      <c r="A36" s="1"/>
      <c r="B36" s="1" t="s">
        <v>20</v>
      </c>
      <c r="C36" s="7" t="s">
        <v>21</v>
      </c>
      <c r="D36" s="19">
        <v>21.6952401497309</v>
      </c>
      <c r="E36" s="12"/>
      <c r="F36" s="10"/>
      <c r="G36" s="3"/>
      <c r="H36" s="3"/>
      <c r="I36" s="11"/>
      <c r="J36" s="3"/>
      <c r="K36" s="3"/>
      <c r="L36" s="3"/>
      <c r="M36" s="3"/>
      <c r="N36" s="3"/>
    </row>
    <row r="37" spans="1:14" ht="16.2" x14ac:dyDescent="0.3">
      <c r="A37" s="1"/>
      <c r="B37" s="1" t="s">
        <v>20</v>
      </c>
      <c r="C37" s="7" t="s">
        <v>22</v>
      </c>
      <c r="D37" s="19">
        <v>21.762734874282199</v>
      </c>
      <c r="E37" s="4">
        <f>GEOMEAN(D37:D39)</f>
        <v>21.69002621436233</v>
      </c>
      <c r="F37" s="2">
        <f>_xlfn.STDEV.S(D37:D39)</f>
        <v>8.2016052095361863E-2</v>
      </c>
      <c r="G37" s="3"/>
      <c r="H37" s="3"/>
      <c r="I37" s="11"/>
      <c r="J37" s="3"/>
      <c r="K37" s="3"/>
      <c r="L37" s="3"/>
      <c r="M37" s="3"/>
      <c r="N37" s="3"/>
    </row>
    <row r="38" spans="1:14" ht="16.2" x14ac:dyDescent="0.3">
      <c r="A38" s="1"/>
      <c r="B38" s="1" t="s">
        <v>20</v>
      </c>
      <c r="C38" s="7" t="s">
        <v>22</v>
      </c>
      <c r="D38" s="19">
        <v>21.601167820729</v>
      </c>
      <c r="E38" s="12"/>
      <c r="F38" s="10"/>
      <c r="G38" s="3"/>
      <c r="H38" s="3"/>
      <c r="I38" s="11"/>
      <c r="J38" s="3"/>
      <c r="K38" s="3"/>
      <c r="L38" s="3"/>
      <c r="M38" s="3"/>
      <c r="N38" s="3"/>
    </row>
    <row r="39" spans="1:14" ht="16.2" x14ac:dyDescent="0.3">
      <c r="A39" s="1"/>
      <c r="B39" s="1" t="s">
        <v>20</v>
      </c>
      <c r="C39" s="7" t="s">
        <v>22</v>
      </c>
      <c r="D39" s="19">
        <v>21.706486298260199</v>
      </c>
      <c r="E39" s="12"/>
      <c r="F39" s="10"/>
      <c r="G39" s="3"/>
      <c r="H39" s="3"/>
      <c r="I39" s="11"/>
      <c r="J39" s="3"/>
      <c r="K39" s="3"/>
      <c r="L39" s="3"/>
      <c r="M39" s="3"/>
      <c r="N39" s="3"/>
    </row>
    <row r="40" spans="1:14" x14ac:dyDescent="0.3">
      <c r="A40" s="1"/>
      <c r="B40" s="1" t="s">
        <v>14</v>
      </c>
      <c r="C40" s="3"/>
      <c r="D40" s="12"/>
      <c r="E40" s="12"/>
      <c r="F40" s="10"/>
      <c r="G40" s="3"/>
      <c r="H40" s="3"/>
      <c r="I40" s="11"/>
      <c r="J40" s="3"/>
      <c r="K40" s="3"/>
      <c r="L40" s="3"/>
      <c r="M40" s="3"/>
      <c r="N40" s="3"/>
    </row>
    <row r="41" spans="1:14" x14ac:dyDescent="0.3">
      <c r="A41" s="1"/>
      <c r="B41" s="1" t="s">
        <v>7</v>
      </c>
      <c r="C41" s="1" t="s">
        <v>8</v>
      </c>
      <c r="D41" s="19">
        <v>17.5458596901892</v>
      </c>
      <c r="E41" s="4">
        <f>GEOMEAN(D41:D43)</f>
        <v>17.435503007254301</v>
      </c>
      <c r="F41" s="2">
        <f>_xlfn.STDEV.S(D41:D43)</f>
        <v>9.5604291208942774E-2</v>
      </c>
      <c r="G41" s="6">
        <f>E41-E50</f>
        <v>-7.7068914671604141</v>
      </c>
      <c r="H41" s="6">
        <f>2^G41</f>
        <v>4.7862402543866079E-3</v>
      </c>
      <c r="I41" s="5">
        <f>H41/H41</f>
        <v>1</v>
      </c>
      <c r="J41" s="3"/>
      <c r="K41" s="3"/>
      <c r="L41" s="3"/>
      <c r="M41" s="3"/>
      <c r="N41" s="3"/>
    </row>
    <row r="42" spans="1:14" x14ac:dyDescent="0.3">
      <c r="A42" s="1"/>
      <c r="B42" s="1" t="s">
        <v>7</v>
      </c>
      <c r="C42" s="1" t="s">
        <v>8</v>
      </c>
      <c r="D42" s="19">
        <v>17.386508704465399</v>
      </c>
      <c r="E42" s="12"/>
      <c r="F42" s="10"/>
      <c r="G42" s="2"/>
      <c r="H42" s="2"/>
      <c r="J42" s="3"/>
      <c r="K42" s="3"/>
      <c r="L42" s="3"/>
      <c r="M42" s="3"/>
      <c r="N42" s="3"/>
    </row>
    <row r="43" spans="1:14" x14ac:dyDescent="0.3">
      <c r="B43" s="1" t="s">
        <v>7</v>
      </c>
      <c r="C43" s="1" t="s">
        <v>8</v>
      </c>
      <c r="D43" s="19">
        <v>17.374663767890301</v>
      </c>
      <c r="E43" s="12"/>
      <c r="F43" s="10"/>
      <c r="G43" s="2"/>
      <c r="H43" s="2"/>
      <c r="J43" s="3"/>
      <c r="K43" s="3"/>
      <c r="L43" s="3"/>
      <c r="M43" s="3"/>
      <c r="N43" s="3"/>
    </row>
    <row r="44" spans="1:14" ht="16.2" x14ac:dyDescent="0.3">
      <c r="A44" s="1"/>
      <c r="B44" s="1" t="s">
        <v>7</v>
      </c>
      <c r="C44" s="7" t="s">
        <v>21</v>
      </c>
      <c r="D44" s="19">
        <v>17.491038553410601</v>
      </c>
      <c r="E44" s="4">
        <f>GEOMEAN(D44:D46)</f>
        <v>17.382377849928176</v>
      </c>
      <c r="F44" s="2">
        <f>_xlfn.STDEV.S(D44:D46)</f>
        <v>9.5346555573345163E-2</v>
      </c>
      <c r="G44" s="6">
        <f>E44-E53</f>
        <v>-4.4628874164429853</v>
      </c>
      <c r="H44" s="6">
        <f>2^G44</f>
        <v>4.5345795005425682E-2</v>
      </c>
      <c r="I44" s="5">
        <f>H44/H41</f>
        <v>9.474199495912492</v>
      </c>
      <c r="J44" s="3"/>
      <c r="K44" s="3"/>
      <c r="L44" s="3"/>
      <c r="M44" s="3"/>
      <c r="N44" s="3"/>
    </row>
    <row r="45" spans="1:14" ht="16.2" x14ac:dyDescent="0.3">
      <c r="A45" s="1"/>
      <c r="B45" s="1" t="s">
        <v>7</v>
      </c>
      <c r="C45" s="7" t="s">
        <v>21</v>
      </c>
      <c r="D45" s="19">
        <v>17.3120621616061</v>
      </c>
      <c r="E45" s="12"/>
      <c r="F45" s="10"/>
      <c r="G45" s="6"/>
      <c r="H45" s="2"/>
      <c r="J45" s="3"/>
      <c r="K45" s="3"/>
      <c r="L45" s="3"/>
      <c r="M45" s="3"/>
      <c r="N45" s="3"/>
    </row>
    <row r="46" spans="1:14" ht="16.2" x14ac:dyDescent="0.3">
      <c r="A46" s="1"/>
      <c r="B46" s="1" t="s">
        <v>7</v>
      </c>
      <c r="C46" s="7" t="s">
        <v>21</v>
      </c>
      <c r="D46" s="19">
        <v>17.344554872059199</v>
      </c>
      <c r="E46" s="12"/>
      <c r="F46" s="10"/>
      <c r="G46" s="6"/>
      <c r="H46" s="2"/>
      <c r="J46" s="3"/>
      <c r="K46" s="3"/>
      <c r="L46" s="3"/>
      <c r="M46" s="3"/>
      <c r="N46" s="3"/>
    </row>
    <row r="47" spans="1:14" ht="16.2" x14ac:dyDescent="0.3">
      <c r="A47" s="1"/>
      <c r="B47" s="1" t="s">
        <v>7</v>
      </c>
      <c r="C47" s="7" t="s">
        <v>22</v>
      </c>
      <c r="D47" s="19">
        <v>17.253670878485401</v>
      </c>
      <c r="E47" s="4">
        <f>GEOMEAN(D47:D49)</f>
        <v>17.194888083334629</v>
      </c>
      <c r="F47" s="2">
        <f>_xlfn.STDEV.S(D47:D49)</f>
        <v>5.4470163793887735E-2</v>
      </c>
      <c r="G47" s="6">
        <f>E47-E56</f>
        <v>-4.867399581602001</v>
      </c>
      <c r="H47" s="6">
        <f>2^G47</f>
        <v>3.4258372326883231E-2</v>
      </c>
      <c r="I47" s="5">
        <f>H47/H41</f>
        <v>7.1576792024774143</v>
      </c>
      <c r="J47" s="3"/>
      <c r="K47" s="3"/>
      <c r="L47" s="3"/>
      <c r="M47" s="3"/>
      <c r="N47" s="3"/>
    </row>
    <row r="48" spans="1:14" ht="16.2" x14ac:dyDescent="0.3">
      <c r="A48" s="1"/>
      <c r="B48" s="1" t="s">
        <v>7</v>
      </c>
      <c r="C48" s="7" t="s">
        <v>22</v>
      </c>
      <c r="D48" s="19">
        <v>17.185089379647799</v>
      </c>
      <c r="E48" s="12"/>
      <c r="F48" s="10"/>
      <c r="G48" s="3"/>
      <c r="H48" s="3"/>
      <c r="I48" s="11"/>
      <c r="J48" s="3"/>
      <c r="K48" s="3"/>
      <c r="L48" s="3"/>
      <c r="M48" s="3"/>
      <c r="N48" s="3"/>
    </row>
    <row r="49" spans="1:14" ht="16.2" x14ac:dyDescent="0.3">
      <c r="A49" s="1"/>
      <c r="B49" s="1" t="s">
        <v>7</v>
      </c>
      <c r="C49" s="7" t="s">
        <v>22</v>
      </c>
      <c r="D49" s="19">
        <v>17.146076447412199</v>
      </c>
      <c r="E49" s="12"/>
      <c r="F49" s="10"/>
      <c r="G49" s="3"/>
      <c r="H49" s="3"/>
      <c r="I49" s="11"/>
      <c r="J49" s="3"/>
      <c r="K49" s="3"/>
      <c r="L49" s="3"/>
      <c r="M49" s="3"/>
      <c r="N49" s="3"/>
    </row>
    <row r="50" spans="1:14" x14ac:dyDescent="0.3">
      <c r="A50" s="1"/>
      <c r="B50" s="1" t="s">
        <v>20</v>
      </c>
      <c r="C50" s="1" t="s">
        <v>8</v>
      </c>
      <c r="D50" s="19">
        <v>25.218957257908599</v>
      </c>
      <c r="E50" s="4">
        <f>GEOMEAN(D50:D52)</f>
        <v>25.142394474414715</v>
      </c>
      <c r="F50" s="2">
        <f>_xlfn.STDEV.S(D50:D52)</f>
        <v>0.10242166446739071</v>
      </c>
      <c r="G50" s="3"/>
      <c r="H50" s="3"/>
      <c r="I50" s="11"/>
      <c r="J50" s="3"/>
      <c r="K50" s="3"/>
      <c r="L50" s="3"/>
      <c r="M50" s="3"/>
      <c r="N50" s="3"/>
    </row>
    <row r="51" spans="1:14" x14ac:dyDescent="0.3">
      <c r="A51" s="1"/>
      <c r="B51" s="1" t="s">
        <v>20</v>
      </c>
      <c r="C51" s="1" t="s">
        <v>8</v>
      </c>
      <c r="D51" s="19">
        <v>25.182487071802601</v>
      </c>
      <c r="E51" s="12"/>
      <c r="F51" s="10"/>
      <c r="G51" s="3"/>
      <c r="H51" s="3"/>
      <c r="I51" s="11"/>
      <c r="J51" s="3"/>
      <c r="K51" s="3"/>
      <c r="L51" s="3"/>
      <c r="M51" s="3"/>
      <c r="N51" s="3"/>
    </row>
    <row r="52" spans="1:14" x14ac:dyDescent="0.3">
      <c r="A52" s="1"/>
      <c r="B52" s="1" t="s">
        <v>20</v>
      </c>
      <c r="C52" s="1" t="s">
        <v>8</v>
      </c>
      <c r="D52" s="19">
        <v>25.026156887091499</v>
      </c>
      <c r="E52" s="12"/>
      <c r="F52" s="10"/>
      <c r="G52" s="3"/>
      <c r="H52" s="3"/>
      <c r="I52" s="11"/>
      <c r="J52" s="3"/>
      <c r="K52" s="3"/>
      <c r="L52" s="3"/>
      <c r="M52" s="3"/>
      <c r="N52" s="3"/>
    </row>
    <row r="53" spans="1:14" ht="16.2" x14ac:dyDescent="0.3">
      <c r="A53" s="1"/>
      <c r="B53" s="1" t="s">
        <v>20</v>
      </c>
      <c r="C53" s="7" t="s">
        <v>21</v>
      </c>
      <c r="D53" s="19">
        <v>21.7728665675928</v>
      </c>
      <c r="E53" s="4">
        <f>GEOMEAN(D53:D55)</f>
        <v>21.845265266371161</v>
      </c>
      <c r="F53" s="2">
        <f>_xlfn.STDEV.S(D53:D55)</f>
        <v>0.12836967810551655</v>
      </c>
      <c r="G53" s="3"/>
      <c r="H53" s="3"/>
      <c r="I53" s="11"/>
      <c r="J53" s="3"/>
      <c r="K53" s="3"/>
      <c r="L53" s="3"/>
      <c r="M53" s="3"/>
      <c r="N53" s="3"/>
    </row>
    <row r="54" spans="1:14" ht="16.2" x14ac:dyDescent="0.3">
      <c r="A54" s="1"/>
      <c r="B54" s="1" t="s">
        <v>20</v>
      </c>
      <c r="C54" s="7" t="s">
        <v>21</v>
      </c>
      <c r="D54" s="19">
        <v>21.993735095363999</v>
      </c>
      <c r="E54" s="12"/>
      <c r="F54" s="10"/>
      <c r="G54" s="3"/>
      <c r="H54" s="3"/>
      <c r="I54" s="11"/>
      <c r="J54" s="3"/>
      <c r="K54" s="3"/>
      <c r="L54" s="3"/>
      <c r="M54" s="3"/>
      <c r="N54" s="3"/>
    </row>
    <row r="55" spans="1:14" ht="16.2" x14ac:dyDescent="0.3">
      <c r="A55" s="1"/>
      <c r="B55" s="1" t="s">
        <v>20</v>
      </c>
      <c r="C55" s="7" t="s">
        <v>21</v>
      </c>
      <c r="D55" s="19">
        <v>21.769946771776599</v>
      </c>
      <c r="E55" s="12"/>
      <c r="F55" s="10"/>
      <c r="G55" s="3"/>
      <c r="H55" s="3"/>
      <c r="I55" s="11"/>
      <c r="J55" s="3"/>
      <c r="K55" s="3"/>
      <c r="L55" s="3"/>
      <c r="M55" s="3"/>
      <c r="N55" s="3"/>
    </row>
    <row r="56" spans="1:14" ht="16.2" x14ac:dyDescent="0.3">
      <c r="A56" s="1"/>
      <c r="B56" s="1" t="s">
        <v>20</v>
      </c>
      <c r="C56" s="7" t="s">
        <v>22</v>
      </c>
      <c r="D56" s="19">
        <v>21.942237936082201</v>
      </c>
      <c r="E56" s="4">
        <f>GEOMEAN(D56:D58)</f>
        <v>22.06228766493663</v>
      </c>
      <c r="F56" s="2">
        <f>_xlfn.STDEV.S(D56:D58)</f>
        <v>0.10419521442024253</v>
      </c>
      <c r="G56" s="3"/>
      <c r="H56" s="3"/>
      <c r="I56" s="11"/>
      <c r="J56" s="3"/>
      <c r="K56" s="3"/>
      <c r="L56" s="3"/>
      <c r="M56" s="3"/>
      <c r="N56" s="3"/>
    </row>
    <row r="57" spans="1:14" ht="16.2" x14ac:dyDescent="0.3">
      <c r="A57" s="1"/>
      <c r="B57" s="1" t="s">
        <v>20</v>
      </c>
      <c r="C57" s="7" t="s">
        <v>22</v>
      </c>
      <c r="D57" s="19">
        <v>22.126810894499801</v>
      </c>
      <c r="E57" s="12"/>
      <c r="F57" s="10"/>
      <c r="G57" s="3"/>
      <c r="H57" s="3"/>
      <c r="I57" s="11"/>
      <c r="J57" s="3"/>
      <c r="K57" s="3"/>
      <c r="L57" s="3"/>
      <c r="M57" s="3"/>
      <c r="N57" s="3"/>
    </row>
    <row r="58" spans="1:14" ht="16.2" x14ac:dyDescent="0.3">
      <c r="A58" s="1"/>
      <c r="B58" s="1" t="s">
        <v>20</v>
      </c>
      <c r="C58" s="7" t="s">
        <v>22</v>
      </c>
      <c r="D58" s="19">
        <v>22.118307142568</v>
      </c>
      <c r="E58" s="12"/>
      <c r="F58" s="10"/>
      <c r="G58" s="3"/>
      <c r="H58" s="3"/>
      <c r="I58" s="11"/>
      <c r="J58" s="3"/>
      <c r="K58" s="3"/>
      <c r="L58" s="3"/>
      <c r="M58" s="3"/>
      <c r="N58" s="3"/>
    </row>
    <row r="59" spans="1:14" x14ac:dyDescent="0.3">
      <c r="A59" s="1"/>
      <c r="B59" s="1" t="s">
        <v>15</v>
      </c>
      <c r="C59" s="9"/>
      <c r="D59" s="12"/>
      <c r="E59" s="12"/>
      <c r="F59" s="10"/>
      <c r="G59" s="3"/>
      <c r="H59" s="3"/>
      <c r="I59" s="11"/>
      <c r="J59" s="3"/>
      <c r="K59" s="3"/>
      <c r="L59" s="3"/>
      <c r="M59" s="3"/>
      <c r="N59" s="3"/>
    </row>
    <row r="60" spans="1:14" x14ac:dyDescent="0.3">
      <c r="A60" s="1"/>
      <c r="B60" s="1" t="s">
        <v>7</v>
      </c>
      <c r="C60" s="1" t="s">
        <v>8</v>
      </c>
      <c r="D60" s="19">
        <v>18.055066218769799</v>
      </c>
      <c r="E60" s="4">
        <f>GEOMEAN(D60:D62)</f>
        <v>17.910970673050333</v>
      </c>
      <c r="F60" s="2">
        <f>_xlfn.STDEV.S(D60:D62)</f>
        <v>0.12454123451108202</v>
      </c>
      <c r="G60" s="6">
        <f>E60-E69</f>
        <v>-6.8459702056363021</v>
      </c>
      <c r="H60" s="6">
        <f>2^G60</f>
        <v>8.6927585870154953E-3</v>
      </c>
      <c r="I60" s="5">
        <f>H60/H60</f>
        <v>1</v>
      </c>
      <c r="J60" s="3"/>
      <c r="K60" s="3"/>
      <c r="L60" s="3"/>
      <c r="M60" s="3"/>
      <c r="N60" s="3"/>
    </row>
    <row r="61" spans="1:14" x14ac:dyDescent="0.3">
      <c r="A61" s="1"/>
      <c r="B61" s="1" t="s">
        <v>7</v>
      </c>
      <c r="C61" s="1" t="s">
        <v>8</v>
      </c>
      <c r="D61" s="19">
        <v>17.839547269622201</v>
      </c>
      <c r="E61" s="12"/>
      <c r="F61" s="10"/>
      <c r="G61" s="2"/>
      <c r="H61" s="2"/>
      <c r="J61" s="3"/>
      <c r="K61" s="3"/>
      <c r="L61" s="3"/>
      <c r="M61" s="3"/>
      <c r="N61" s="3"/>
    </row>
    <row r="62" spans="1:14" x14ac:dyDescent="0.3">
      <c r="A62" s="1"/>
      <c r="B62" s="1" t="s">
        <v>7</v>
      </c>
      <c r="C62" s="1" t="s">
        <v>8</v>
      </c>
      <c r="D62" s="19">
        <v>17.839162191862702</v>
      </c>
      <c r="E62" s="12"/>
      <c r="F62" s="10"/>
      <c r="G62" s="2"/>
      <c r="H62" s="2"/>
      <c r="J62" s="3"/>
      <c r="K62" s="3"/>
      <c r="L62" s="3"/>
      <c r="M62" s="3"/>
      <c r="N62" s="3"/>
    </row>
    <row r="63" spans="1:14" ht="16.2" x14ac:dyDescent="0.3">
      <c r="A63" s="1"/>
      <c r="B63" s="1" t="s">
        <v>7</v>
      </c>
      <c r="C63" s="7" t="s">
        <v>21</v>
      </c>
      <c r="D63" s="19">
        <v>17.6143561922899</v>
      </c>
      <c r="E63" s="4">
        <f>GEOMEAN(D63:D65)</f>
        <v>17.442831890779992</v>
      </c>
      <c r="F63" s="2">
        <f>_xlfn.STDEV.S(D63:D65)</f>
        <v>0.1610156999367055</v>
      </c>
      <c r="G63" s="6">
        <f>E63-E72</f>
        <v>-4.1031967052911682</v>
      </c>
      <c r="H63" s="6">
        <f>2^G63</f>
        <v>5.8185492355795128E-2</v>
      </c>
      <c r="I63" s="5">
        <f>H63/H60</f>
        <v>6.6935589862932208</v>
      </c>
      <c r="J63" s="3"/>
      <c r="K63" s="3"/>
      <c r="L63" s="3"/>
      <c r="M63" s="3"/>
      <c r="N63" s="3"/>
    </row>
    <row r="64" spans="1:14" ht="16.2" x14ac:dyDescent="0.3">
      <c r="A64" s="1"/>
      <c r="B64" s="1" t="s">
        <v>7</v>
      </c>
      <c r="C64" s="7" t="s">
        <v>21</v>
      </c>
      <c r="D64" s="19">
        <v>17.4209605666104</v>
      </c>
      <c r="E64" s="12"/>
      <c r="F64" s="10"/>
      <c r="G64" s="6"/>
      <c r="H64" s="2"/>
      <c r="J64" s="3"/>
      <c r="K64" s="3"/>
      <c r="L64" s="3"/>
      <c r="M64" s="3"/>
      <c r="N64" s="3"/>
    </row>
    <row r="65" spans="1:14" ht="16.2" x14ac:dyDescent="0.3">
      <c r="A65" s="1"/>
      <c r="B65" s="1" t="s">
        <v>7</v>
      </c>
      <c r="C65" s="7" t="s">
        <v>21</v>
      </c>
      <c r="D65" s="19">
        <v>17.294663388801599</v>
      </c>
      <c r="E65" s="12"/>
      <c r="F65" s="10"/>
      <c r="G65" s="6"/>
      <c r="H65" s="2"/>
      <c r="J65" s="3"/>
      <c r="K65" s="3"/>
      <c r="L65" s="3"/>
      <c r="M65" s="3"/>
      <c r="N65" s="3"/>
    </row>
    <row r="66" spans="1:14" ht="16.2" x14ac:dyDescent="0.3">
      <c r="A66" s="1"/>
      <c r="B66" s="1" t="s">
        <v>7</v>
      </c>
      <c r="C66" s="7" t="s">
        <v>22</v>
      </c>
      <c r="D66" s="19">
        <v>17.080271032569499</v>
      </c>
      <c r="E66" s="4">
        <f>GEOMEAN(D66:D68)</f>
        <v>17.104649753634824</v>
      </c>
      <c r="F66" s="2">
        <f>_xlfn.STDEV.S(D66:D68)</f>
        <v>0.15143032481758653</v>
      </c>
      <c r="G66" s="6">
        <f>E66-E75</f>
        <v>-4.6893139945427862</v>
      </c>
      <c r="H66" s="6">
        <f>2^G66</f>
        <v>3.875929139158163E-2</v>
      </c>
      <c r="I66" s="5">
        <f>H66/H60</f>
        <v>4.4588022321794334</v>
      </c>
      <c r="J66" s="3"/>
      <c r="K66" s="3"/>
      <c r="L66" s="3"/>
      <c r="M66" s="3"/>
      <c r="N66" s="3"/>
    </row>
    <row r="67" spans="1:14" ht="16.2" x14ac:dyDescent="0.3">
      <c r="A67" s="1"/>
      <c r="B67" s="1" t="s">
        <v>7</v>
      </c>
      <c r="C67" s="7" t="s">
        <v>22</v>
      </c>
      <c r="D67" s="19">
        <v>17.267404897192399</v>
      </c>
      <c r="E67" s="12"/>
      <c r="F67" s="10"/>
      <c r="G67" s="3"/>
      <c r="H67" s="3"/>
      <c r="I67" s="11"/>
      <c r="J67" s="3"/>
      <c r="K67" s="3"/>
      <c r="L67" s="3"/>
      <c r="M67" s="3"/>
      <c r="N67" s="3"/>
    </row>
    <row r="68" spans="1:14" ht="16.2" x14ac:dyDescent="0.3">
      <c r="A68" s="1"/>
      <c r="B68" s="1" t="s">
        <v>7</v>
      </c>
      <c r="C68" s="7" t="s">
        <v>22</v>
      </c>
      <c r="D68" s="19">
        <v>16.967612075728901</v>
      </c>
      <c r="E68" s="12"/>
      <c r="F68" s="10"/>
      <c r="G68" s="3"/>
      <c r="H68" s="3"/>
      <c r="I68" s="11"/>
      <c r="J68" s="3"/>
      <c r="K68" s="3"/>
      <c r="L68" s="3"/>
      <c r="M68" s="3"/>
      <c r="N68" s="3"/>
    </row>
    <row r="69" spans="1:14" x14ac:dyDescent="0.3">
      <c r="A69" s="1"/>
      <c r="B69" s="1" t="s">
        <v>20</v>
      </c>
      <c r="C69" s="1" t="s">
        <v>8</v>
      </c>
      <c r="D69" s="19">
        <v>24.772241974220599</v>
      </c>
      <c r="E69" s="4">
        <f>GEOMEAN(D69:D71)</f>
        <v>24.756940878686635</v>
      </c>
      <c r="F69" s="2">
        <f>_xlfn.STDEV.S(D69:D71)</f>
        <v>2.4397546274523473E-2</v>
      </c>
      <c r="G69" s="3"/>
      <c r="H69" s="3"/>
      <c r="I69" s="11"/>
      <c r="J69" s="3"/>
      <c r="K69" s="3"/>
      <c r="L69" s="3"/>
      <c r="M69" s="3"/>
      <c r="N69" s="3"/>
    </row>
    <row r="70" spans="1:14" x14ac:dyDescent="0.3">
      <c r="A70" s="1"/>
      <c r="B70" s="1" t="s">
        <v>20</v>
      </c>
      <c r="C70" s="1" t="s">
        <v>8</v>
      </c>
      <c r="D70" s="19">
        <v>24.769792149364399</v>
      </c>
      <c r="E70" s="12"/>
      <c r="F70" s="10"/>
      <c r="G70" s="3"/>
      <c r="H70" s="3"/>
      <c r="I70" s="11"/>
      <c r="J70" s="3"/>
      <c r="K70" s="3"/>
      <c r="L70" s="3"/>
      <c r="M70" s="3"/>
      <c r="N70" s="3"/>
    </row>
    <row r="71" spans="1:14" x14ac:dyDescent="0.3">
      <c r="A71" s="1"/>
      <c r="B71" s="1" t="s">
        <v>20</v>
      </c>
      <c r="C71" s="1" t="s">
        <v>8</v>
      </c>
      <c r="D71" s="19">
        <v>24.728812564860501</v>
      </c>
      <c r="E71" s="12"/>
      <c r="F71" s="10"/>
      <c r="G71" s="3"/>
      <c r="H71" s="3"/>
      <c r="I71" s="11"/>
      <c r="J71" s="3"/>
      <c r="K71" s="3"/>
      <c r="L71" s="3"/>
      <c r="M71" s="3"/>
      <c r="N71" s="3"/>
    </row>
    <row r="72" spans="1:14" ht="16.2" x14ac:dyDescent="0.3">
      <c r="B72" s="1" t="s">
        <v>20</v>
      </c>
      <c r="C72" s="7" t="s">
        <v>21</v>
      </c>
      <c r="D72" s="19">
        <v>21.650666418560601</v>
      </c>
      <c r="E72" s="4">
        <f>GEOMEAN(D72:D74)</f>
        <v>21.54602859607116</v>
      </c>
      <c r="F72" s="2">
        <f>_xlfn.STDEV.S(D72:D74)</f>
        <v>0.11322795572089568</v>
      </c>
      <c r="G72" s="3"/>
      <c r="H72" s="3"/>
      <c r="I72" s="11"/>
    </row>
    <row r="73" spans="1:14" ht="16.2" x14ac:dyDescent="0.3">
      <c r="B73" s="1" t="s">
        <v>20</v>
      </c>
      <c r="C73" s="7" t="s">
        <v>21</v>
      </c>
      <c r="D73" s="19">
        <v>21.5621241459197</v>
      </c>
      <c r="E73" s="12"/>
      <c r="F73" s="10"/>
      <c r="G73" s="3"/>
      <c r="H73" s="3"/>
      <c r="I73" s="11"/>
    </row>
    <row r="74" spans="1:14" ht="16.2" x14ac:dyDescent="0.3">
      <c r="B74" s="1" t="s">
        <v>20</v>
      </c>
      <c r="C74" s="7" t="s">
        <v>21</v>
      </c>
      <c r="D74" s="19">
        <v>21.425890685797601</v>
      </c>
      <c r="E74" s="12"/>
      <c r="F74" s="10"/>
      <c r="G74" s="3"/>
      <c r="H74" s="3"/>
      <c r="I74" s="11"/>
    </row>
    <row r="75" spans="1:14" ht="16.2" x14ac:dyDescent="0.3">
      <c r="B75" s="1" t="s">
        <v>20</v>
      </c>
      <c r="C75" s="7" t="s">
        <v>22</v>
      </c>
      <c r="D75" s="19"/>
      <c r="E75" s="4">
        <f>GEOMEAN(D75:D77)</f>
        <v>21.79396374817761</v>
      </c>
      <c r="F75" s="2">
        <f>_xlfn.STDEV.S(D75:D77)</f>
        <v>9.3041870402871665E-2</v>
      </c>
      <c r="G75" s="3"/>
      <c r="H75" s="3"/>
      <c r="I75" s="11"/>
    </row>
    <row r="76" spans="1:14" ht="16.2" x14ac:dyDescent="0.3">
      <c r="B76" s="1" t="s">
        <v>20</v>
      </c>
      <c r="C76" s="7" t="s">
        <v>22</v>
      </c>
      <c r="D76" s="19">
        <v>21.8598535880543</v>
      </c>
      <c r="E76" s="12"/>
      <c r="F76" s="10"/>
      <c r="G76" s="3"/>
      <c r="H76" s="3"/>
      <c r="I76" s="11"/>
    </row>
    <row r="77" spans="1:14" ht="16.2" x14ac:dyDescent="0.3">
      <c r="B77" s="1" t="s">
        <v>20</v>
      </c>
      <c r="C77" s="7" t="s">
        <v>22</v>
      </c>
      <c r="D77" s="19">
        <v>21.728272513061999</v>
      </c>
      <c r="E77" s="12"/>
      <c r="F77" s="10"/>
      <c r="G77" s="3"/>
      <c r="H77" s="3"/>
      <c r="I77" s="11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GFP_qPCR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Oravcova</dc:creator>
  <cp:lastModifiedBy>Martina Oravcova</cp:lastModifiedBy>
  <dcterms:created xsi:type="dcterms:W3CDTF">2022-05-14T22:34:03Z</dcterms:created>
  <dcterms:modified xsi:type="dcterms:W3CDTF">2025-01-14T19:13:48Z</dcterms:modified>
</cp:coreProperties>
</file>