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paper\elife\VOR\source data\"/>
    </mc:Choice>
  </mc:AlternateContent>
  <xr:revisionPtr revIDLastSave="0" documentId="8_{489EF51D-6C45-4DD8-B7BD-48647D381C7F}" xr6:coauthVersionLast="47" xr6:coauthVersionMax="47" xr10:uidLastSave="{00000000-0000-0000-0000-000000000000}"/>
  <bookViews>
    <workbookView xWindow="70" yWindow="1870" windowWidth="24060" windowHeight="13570" activeTab="1" xr2:uid="{00000000-000D-0000-FFFF-FFFF00000000}"/>
  </bookViews>
  <sheets>
    <sheet name="Fig. 6B" sheetId="5" r:id="rId1"/>
    <sheet name="Figure 6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5" l="1"/>
  <c r="L48" i="5"/>
  <c r="H48" i="5"/>
  <c r="M47" i="5"/>
  <c r="L47" i="5"/>
  <c r="H47" i="5"/>
  <c r="M46" i="5"/>
  <c r="L46" i="5"/>
  <c r="H46" i="5"/>
  <c r="M45" i="5"/>
  <c r="L45" i="5"/>
  <c r="H45" i="5"/>
  <c r="M44" i="5"/>
  <c r="L44" i="5"/>
  <c r="H44" i="5"/>
  <c r="M43" i="5"/>
  <c r="L43" i="5"/>
  <c r="H43" i="5"/>
  <c r="M42" i="5"/>
  <c r="L42" i="5"/>
  <c r="H42" i="5"/>
  <c r="M41" i="5"/>
  <c r="L41" i="5"/>
  <c r="H41" i="5"/>
  <c r="M40" i="5"/>
  <c r="L40" i="5"/>
  <c r="H40" i="5"/>
  <c r="M39" i="5"/>
  <c r="L39" i="5"/>
  <c r="H39" i="5"/>
  <c r="M38" i="5"/>
  <c r="L38" i="5"/>
  <c r="H38" i="5"/>
  <c r="M37" i="5"/>
  <c r="L37" i="5"/>
  <c r="H37" i="5"/>
  <c r="M36" i="5"/>
  <c r="L36" i="5"/>
  <c r="M32" i="5"/>
  <c r="L32" i="5"/>
  <c r="H32" i="5"/>
  <c r="M31" i="5"/>
  <c r="L31" i="5"/>
  <c r="H31" i="5"/>
  <c r="M30" i="5"/>
  <c r="L30" i="5"/>
  <c r="H30" i="5"/>
  <c r="M29" i="5"/>
  <c r="L29" i="5"/>
  <c r="H29" i="5"/>
  <c r="M28" i="5"/>
  <c r="L28" i="5"/>
  <c r="H28" i="5"/>
  <c r="M27" i="5"/>
  <c r="L27" i="5"/>
  <c r="H27" i="5"/>
  <c r="M26" i="5"/>
  <c r="L26" i="5"/>
  <c r="H26" i="5"/>
  <c r="M25" i="5"/>
  <c r="L25" i="5"/>
  <c r="H25" i="5"/>
  <c r="M24" i="5"/>
  <c r="L24" i="5"/>
  <c r="H24" i="5"/>
  <c r="M23" i="5"/>
  <c r="L23" i="5"/>
  <c r="H23" i="5"/>
  <c r="M22" i="5"/>
  <c r="L22" i="5"/>
  <c r="H22" i="5"/>
  <c r="M21" i="5"/>
  <c r="L21" i="5"/>
  <c r="H21" i="5"/>
  <c r="H20" i="5"/>
  <c r="M19" i="5"/>
  <c r="L19" i="5"/>
  <c r="M15" i="5"/>
  <c r="L15" i="5"/>
  <c r="H15" i="5"/>
  <c r="M14" i="5"/>
  <c r="L14" i="5"/>
  <c r="H14" i="5"/>
  <c r="M13" i="5"/>
  <c r="L13" i="5"/>
  <c r="H13" i="5"/>
  <c r="M12" i="5"/>
  <c r="L12" i="5"/>
  <c r="H12" i="5"/>
  <c r="M11" i="5"/>
  <c r="L11" i="5"/>
  <c r="H11" i="5"/>
  <c r="M10" i="5"/>
  <c r="L10" i="5"/>
  <c r="H10" i="5"/>
  <c r="M9" i="5"/>
  <c r="L9" i="5"/>
  <c r="H9" i="5"/>
  <c r="M8" i="5"/>
  <c r="L8" i="5"/>
  <c r="H8" i="5"/>
  <c r="M7" i="5"/>
  <c r="L7" i="5"/>
  <c r="H7" i="5"/>
  <c r="M6" i="5"/>
  <c r="L6" i="5"/>
  <c r="H6" i="5"/>
  <c r="M5" i="5"/>
  <c r="L5" i="5"/>
  <c r="H5" i="5"/>
  <c r="M4" i="5"/>
  <c r="L4" i="5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<sst xmlns="http://schemas.openxmlformats.org/spreadsheetml/2006/main" count="62" uniqueCount="33">
  <si>
    <t>Strain</t>
  </si>
  <si>
    <t>replicate 1</t>
  </si>
  <si>
    <t>replicate 2</t>
  </si>
  <si>
    <t>replicate 3</t>
  </si>
  <si>
    <t>replicate 4</t>
  </si>
  <si>
    <t>replicate 5</t>
  </si>
  <si>
    <t>Mean</t>
  </si>
  <si>
    <t>SD</t>
  </si>
  <si>
    <r>
      <rPr>
        <sz val="11"/>
        <color theme="1"/>
        <rFont val="Calibri"/>
        <family val="2"/>
      </rPr>
      <t xml:space="preserve">Rel. </t>
    </r>
    <r>
      <rPr>
        <i/>
        <sz val="11"/>
        <color theme="1"/>
        <rFont val="Calibri"/>
        <family val="2"/>
      </rPr>
      <t>dnaA</t>
    </r>
    <r>
      <rPr>
        <sz val="11"/>
        <color theme="1"/>
        <rFont val="Calibri"/>
        <family val="2"/>
      </rPr>
      <t xml:space="preserve"> mRNA</t>
    </r>
  </si>
  <si>
    <t>RdnaA1</t>
  </si>
  <si>
    <t>experimental data</t>
  </si>
  <si>
    <t xml:space="preserve">initiation mass normalized to wild-type MG1655 </t>
  </si>
  <si>
    <t>replicate1</t>
  </si>
  <si>
    <t>Growth condition</t>
  </si>
  <si>
    <t>Time after DnaA shutdown (min)</t>
  </si>
  <si>
    <r>
      <rPr>
        <sz val="11"/>
        <color theme="1"/>
        <rFont val="Calibri"/>
        <family val="2"/>
      </rPr>
      <t xml:space="preserve">Relative </t>
    </r>
    <r>
      <rPr>
        <b/>
        <i/>
        <sz val="11"/>
        <color theme="1"/>
        <rFont val="Calibri"/>
        <family val="2"/>
      </rPr>
      <t>dnaA</t>
    </r>
    <r>
      <rPr>
        <sz val="11"/>
        <color theme="1"/>
        <rFont val="Calibri"/>
        <family val="2"/>
      </rPr>
      <t xml:space="preserve"> mRNA (normalized to wild-type MG1655) </t>
    </r>
  </si>
  <si>
    <r>
      <rPr>
        <sz val="11"/>
        <color theme="1"/>
        <rFont val="Calibri"/>
        <family val="2"/>
      </rPr>
      <t xml:space="preserve">Relative </t>
    </r>
    <r>
      <rPr>
        <b/>
        <i/>
        <sz val="11"/>
        <color theme="1"/>
        <rFont val="Calibri"/>
        <family val="2"/>
      </rPr>
      <t>dUnCas12f1</t>
    </r>
    <r>
      <rPr>
        <i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mRNA (normalized to  the level before induction)</t>
    </r>
  </si>
  <si>
    <r>
      <rPr>
        <sz val="11"/>
        <color theme="1"/>
        <rFont val="Calibri"/>
        <family val="2"/>
      </rPr>
      <t xml:space="preserve">Integrated </t>
    </r>
    <r>
      <rPr>
        <b/>
        <sz val="11"/>
        <color theme="8" tint="-0.249977111117893"/>
        <rFont val="Calibri"/>
        <family val="2"/>
      </rPr>
      <t>dilution factor</t>
    </r>
    <r>
      <rPr>
        <sz val="11"/>
        <color theme="1"/>
        <rFont val="Calibri"/>
        <family val="2"/>
      </rPr>
      <t xml:space="preserve"> introduced during bacterial culture transfer</t>
    </r>
  </si>
  <si>
    <t xml:space="preserve">OD600 </t>
  </si>
  <si>
    <t>cell number per ml</t>
  </si>
  <si>
    <r>
      <rPr>
        <sz val="11"/>
        <color theme="1"/>
        <rFont val="Calibri"/>
        <family val="2"/>
      </rPr>
      <t xml:space="preserve">cellular </t>
    </r>
    <r>
      <rPr>
        <b/>
        <i/>
        <sz val="11"/>
        <color theme="1"/>
        <rFont val="Calibri"/>
        <family val="2"/>
      </rPr>
      <t xml:space="preserve">oriC </t>
    </r>
    <r>
      <rPr>
        <sz val="11"/>
        <color theme="1"/>
        <rFont val="Calibri"/>
        <family val="2"/>
      </rPr>
      <t>numbler</t>
    </r>
  </si>
  <si>
    <r>
      <rPr>
        <sz val="11"/>
        <color theme="1"/>
        <rFont val="Calibri"/>
        <family val="2"/>
      </rPr>
      <t xml:space="preserve">Total </t>
    </r>
    <r>
      <rPr>
        <b/>
        <i/>
        <sz val="11"/>
        <color theme="1"/>
        <rFont val="Calibri"/>
        <family val="2"/>
      </rPr>
      <t xml:space="preserve">oriC </t>
    </r>
    <r>
      <rPr>
        <sz val="11"/>
        <color theme="1"/>
        <rFont val="Calibri"/>
        <family val="2"/>
      </rPr>
      <t>number per ml</t>
    </r>
  </si>
  <si>
    <r>
      <rPr>
        <sz val="11"/>
        <color theme="1"/>
        <rFont val="Calibri"/>
        <family val="2"/>
      </rPr>
      <t xml:space="preserve">Relative total </t>
    </r>
    <r>
      <rPr>
        <b/>
        <sz val="11"/>
        <color theme="1"/>
        <rFont val="Calibri"/>
        <family val="2"/>
      </rPr>
      <t>oriC</t>
    </r>
    <r>
      <rPr>
        <sz val="11"/>
        <color theme="1"/>
        <rFont val="Calibri"/>
        <family val="2"/>
      </rPr>
      <t xml:space="preserve"> number  (normalized to  the level  before induction)</t>
    </r>
  </si>
  <si>
    <t>CRidnaA1</t>
  </si>
  <si>
    <t>M1</t>
  </si>
  <si>
    <r>
      <rPr>
        <sz val="11"/>
        <color theme="1"/>
        <rFont val="Calibri"/>
        <family val="2"/>
      </rPr>
      <t>M1 + aTc (50 ng·ml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)</t>
    </r>
  </si>
  <si>
    <t>replicate2</t>
  </si>
  <si>
    <r>
      <rPr>
        <sz val="11"/>
        <color theme="1"/>
        <rFont val="Calibri"/>
        <family val="2"/>
      </rPr>
      <t>M1 + aTc (50 ng·ml</t>
    </r>
    <r>
      <rPr>
        <vertAlign val="superscript"/>
        <sz val="11"/>
        <color theme="1"/>
        <rFont val="Calibri"/>
        <family val="2"/>
      </rPr>
      <t xml:space="preserve">-1 </t>
    </r>
    <r>
      <rPr>
        <sz val="11"/>
        <color theme="1"/>
        <rFont val="Calibri"/>
        <family val="2"/>
      </rPr>
      <t>)</t>
    </r>
  </si>
  <si>
    <t>replicate3</t>
  </si>
  <si>
    <t>extrusion</t>
  </si>
  <si>
    <t>Fig. 6B</t>
    <phoneticPr fontId="13" type="noConversion"/>
  </si>
  <si>
    <t>Fig. 6E</t>
    <phoneticPr fontId="13" type="noConversion"/>
  </si>
  <si>
    <r>
      <t xml:space="preserve">Fig. 6E  </t>
    </r>
    <r>
      <rPr>
        <b/>
        <sz val="14"/>
        <color rgb="FFFF0000"/>
        <rFont val="Calibri"/>
        <family val="2"/>
      </rPr>
      <t>model simulation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</si>
</sst>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9" formatCode="0.000_ "/>
  </numFmts>
  <fonts count="14" x14ac:knownFonts="1">
    <font>
      <sz val="11"/>
      <color theme="1"/>
      <name val="等线"/>
      <charset val="134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1" xfId="0" applyFont="1" applyBorder="1"/>
    <xf numFmtId="0" fontId="3" fillId="0" borderId="0" xfId="0" applyFont="1"/>
    <xf numFmtId="0" fontId="3" fillId="0" borderId="12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 vertical="center"/>
    </xf>
    <xf numFmtId="11" fontId="7" fillId="0" borderId="5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1" fontId="7" fillId="0" borderId="6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1" fontId="7" fillId="0" borderId="7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179" fontId="2" fillId="0" borderId="4" xfId="0" applyNumberFormat="1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1" fontId="7" fillId="0" borderId="8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vertical="center"/>
    </xf>
    <xf numFmtId="176" fontId="0" fillId="0" borderId="6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 applyAlignment="1">
      <alignment horizontal="center"/>
    </xf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8CF3F5"/>
      <color rgb="FFCF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9"/>
  <sheetViews>
    <sheetView topLeftCell="A4" zoomScale="57" workbookViewId="0">
      <selection activeCell="P22" sqref="P22"/>
    </sheetView>
  </sheetViews>
  <sheetFormatPr defaultColWidth="9" defaultRowHeight="14" x14ac:dyDescent="0.3"/>
  <cols>
    <col min="4" max="4" width="9.75" style="7" customWidth="1"/>
    <col min="5" max="5" width="13.25" customWidth="1"/>
    <col min="6" max="6" width="20.5" customWidth="1"/>
    <col min="7" max="8" width="21.75" customWidth="1"/>
    <col min="10" max="10" width="11.33203125" customWidth="1"/>
    <col min="11" max="11" width="10" customWidth="1"/>
    <col min="12" max="12" width="13.5" customWidth="1"/>
    <col min="13" max="13" width="22.58203125" style="7" customWidth="1"/>
    <col min="14" max="14" width="12.58203125"/>
  </cols>
  <sheetData>
    <row r="2" spans="2:13" ht="18.5" x14ac:dyDescent="0.45">
      <c r="B2" s="30" t="s">
        <v>30</v>
      </c>
      <c r="C2" s="30"/>
      <c r="D2" s="30"/>
    </row>
    <row r="3" spans="2:13" ht="69" customHeight="1" x14ac:dyDescent="0.3">
      <c r="B3" s="83" t="s">
        <v>12</v>
      </c>
      <c r="C3" s="8" t="s">
        <v>0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41" t="s">
        <v>18</v>
      </c>
      <c r="J3" s="41" t="s">
        <v>19</v>
      </c>
      <c r="K3" s="16" t="s">
        <v>20</v>
      </c>
      <c r="L3" s="42" t="s">
        <v>21</v>
      </c>
      <c r="M3" s="43" t="s">
        <v>22</v>
      </c>
    </row>
    <row r="4" spans="2:13" ht="14.5" x14ac:dyDescent="0.3">
      <c r="B4" s="84"/>
      <c r="C4" s="80" t="s">
        <v>23</v>
      </c>
      <c r="D4" s="14" t="s">
        <v>24</v>
      </c>
      <c r="E4" s="8">
        <v>-4</v>
      </c>
      <c r="F4" s="27">
        <v>0.869345965336775</v>
      </c>
      <c r="G4" s="31">
        <v>1</v>
      </c>
      <c r="H4" s="31">
        <v>1</v>
      </c>
      <c r="I4" s="44">
        <v>0.16300000000000001</v>
      </c>
      <c r="J4" s="45">
        <v>84876000</v>
      </c>
      <c r="K4" s="46">
        <v>8.2124244232575094</v>
      </c>
      <c r="L4" s="47">
        <f>K4*J4*H4</f>
        <v>697037735.34840405</v>
      </c>
      <c r="M4" s="48">
        <f>L4/L$4</f>
        <v>1</v>
      </c>
    </row>
    <row r="5" spans="2:13" ht="14.5" x14ac:dyDescent="0.3">
      <c r="B5" s="84"/>
      <c r="C5" s="76"/>
      <c r="D5" s="82" t="s">
        <v>25</v>
      </c>
      <c r="E5" s="9">
        <v>1</v>
      </c>
      <c r="F5" s="28">
        <v>1.0424011602075001</v>
      </c>
      <c r="G5" s="32">
        <v>21.8026905271003</v>
      </c>
      <c r="H5" s="32">
        <f t="shared" ref="H5:H10" si="0">36/24</f>
        <v>1.5</v>
      </c>
      <c r="I5" s="49">
        <v>0.129</v>
      </c>
      <c r="J5" s="50">
        <v>67785000</v>
      </c>
      <c r="K5" s="51">
        <v>8.0802975986657408</v>
      </c>
      <c r="L5" s="52">
        <f t="shared" ref="L5:L15" si="1">K5*J5*H5</f>
        <v>821584459.08833599</v>
      </c>
      <c r="M5" s="53">
        <f t="shared" ref="M5:M15" si="2">L5/L$4</f>
        <v>1.17868003039703</v>
      </c>
    </row>
    <row r="6" spans="2:13" ht="14.5" x14ac:dyDescent="0.3">
      <c r="B6" s="84"/>
      <c r="C6" s="76"/>
      <c r="D6" s="82"/>
      <c r="E6" s="9">
        <v>3</v>
      </c>
      <c r="F6" s="28">
        <v>1.06544533134399</v>
      </c>
      <c r="G6" s="32">
        <v>204.764897653726</v>
      </c>
      <c r="H6" s="32">
        <f t="shared" si="0"/>
        <v>1.5</v>
      </c>
      <c r="I6" s="49">
        <v>0.13700000000000001</v>
      </c>
      <c r="J6" s="50">
        <v>72270000</v>
      </c>
      <c r="K6" s="51">
        <v>8.0776878493995596</v>
      </c>
      <c r="L6" s="52">
        <f t="shared" si="1"/>
        <v>875661751.31415904</v>
      </c>
      <c r="M6" s="53">
        <f t="shared" si="2"/>
        <v>1.2562616152717601</v>
      </c>
    </row>
    <row r="7" spans="2:13" ht="14.5" x14ac:dyDescent="0.3">
      <c r="B7" s="84"/>
      <c r="C7" s="76"/>
      <c r="D7" s="82"/>
      <c r="E7" s="9">
        <v>5</v>
      </c>
      <c r="F7" s="28">
        <v>0.94528578688138898</v>
      </c>
      <c r="G7" s="32">
        <v>223.41926997850601</v>
      </c>
      <c r="H7" s="32">
        <f t="shared" si="0"/>
        <v>1.5</v>
      </c>
      <c r="I7" s="49">
        <v>0.14699999999999999</v>
      </c>
      <c r="J7" s="50">
        <v>76953000</v>
      </c>
      <c r="K7" s="51">
        <v>8.0916695535897496</v>
      </c>
      <c r="L7" s="52">
        <f t="shared" si="1"/>
        <v>934017370.73608804</v>
      </c>
      <c r="M7" s="53">
        <f t="shared" si="2"/>
        <v>1.3399810704211499</v>
      </c>
    </row>
    <row r="8" spans="2:13" ht="14.5" x14ac:dyDescent="0.3">
      <c r="B8" s="84"/>
      <c r="C8" s="76"/>
      <c r="D8" s="82"/>
      <c r="E8" s="9">
        <v>7</v>
      </c>
      <c r="F8" s="28">
        <v>1.0111269793648401</v>
      </c>
      <c r="G8" s="32">
        <v>239.971682811145</v>
      </c>
      <c r="H8" s="32">
        <f t="shared" si="0"/>
        <v>1.5</v>
      </c>
      <c r="I8" s="49">
        <v>0.157</v>
      </c>
      <c r="J8" s="50">
        <v>82886000</v>
      </c>
      <c r="K8" s="51">
        <v>8.0570255159816906</v>
      </c>
      <c r="L8" s="52">
        <f t="shared" si="1"/>
        <v>1001721925.37649</v>
      </c>
      <c r="M8" s="53">
        <f t="shared" si="2"/>
        <v>1.43711290591146</v>
      </c>
    </row>
    <row r="9" spans="2:13" ht="14.5" x14ac:dyDescent="0.3">
      <c r="B9" s="84"/>
      <c r="C9" s="76"/>
      <c r="D9" s="82"/>
      <c r="E9" s="9">
        <v>9.9999999999999893</v>
      </c>
      <c r="F9" s="28">
        <v>1.01661845466038</v>
      </c>
      <c r="G9" s="32">
        <v>257.06530948034498</v>
      </c>
      <c r="H9" s="32">
        <f t="shared" si="0"/>
        <v>1.5</v>
      </c>
      <c r="I9" s="49">
        <v>0.17399999999999999</v>
      </c>
      <c r="J9" s="50">
        <v>91912000</v>
      </c>
      <c r="K9" s="51">
        <v>8.0676579788993905</v>
      </c>
      <c r="L9" s="52">
        <f t="shared" si="1"/>
        <v>1112271870.2349</v>
      </c>
      <c r="M9" s="53">
        <f t="shared" si="2"/>
        <v>1.59571256164338</v>
      </c>
    </row>
    <row r="10" spans="2:13" ht="14.5" x14ac:dyDescent="0.3">
      <c r="B10" s="84"/>
      <c r="C10" s="76"/>
      <c r="D10" s="82"/>
      <c r="E10" s="9">
        <v>15</v>
      </c>
      <c r="F10" s="28">
        <v>0.740877109348968</v>
      </c>
      <c r="G10" s="32">
        <v>235.09718763210199</v>
      </c>
      <c r="H10" s="32">
        <f t="shared" si="0"/>
        <v>1.5</v>
      </c>
      <c r="I10" s="49">
        <v>0.2</v>
      </c>
      <c r="J10" s="50">
        <v>106320000</v>
      </c>
      <c r="K10" s="51">
        <v>7.9291405556756098</v>
      </c>
      <c r="L10" s="52">
        <f t="shared" si="1"/>
        <v>1264539335.81915</v>
      </c>
      <c r="M10" s="53">
        <f t="shared" si="2"/>
        <v>1.81416194804301</v>
      </c>
    </row>
    <row r="11" spans="2:13" ht="14.5" x14ac:dyDescent="0.3">
      <c r="B11" s="84"/>
      <c r="C11" s="76"/>
      <c r="D11" s="82"/>
      <c r="E11" s="9">
        <v>24</v>
      </c>
      <c r="F11" s="28">
        <v>0.26455469588556801</v>
      </c>
      <c r="G11" s="32">
        <v>250.024105478244</v>
      </c>
      <c r="H11" s="32">
        <f>(36/24)*(25/15)</f>
        <v>2.5</v>
      </c>
      <c r="I11" s="49">
        <v>0.157</v>
      </c>
      <c r="J11" s="50">
        <v>84807000</v>
      </c>
      <c r="K11" s="51">
        <v>7.3228597554531403</v>
      </c>
      <c r="L11" s="52">
        <f t="shared" si="1"/>
        <v>1552574418.2017901</v>
      </c>
      <c r="M11" s="53">
        <f t="shared" si="2"/>
        <v>2.2273893355655301</v>
      </c>
    </row>
    <row r="12" spans="2:13" ht="14.5" x14ac:dyDescent="0.3">
      <c r="B12" s="84"/>
      <c r="C12" s="76"/>
      <c r="D12" s="82"/>
      <c r="E12" s="9">
        <v>32</v>
      </c>
      <c r="F12" s="28">
        <v>9.2232715205724597E-2</v>
      </c>
      <c r="G12" s="32">
        <v>241.6817615267</v>
      </c>
      <c r="H12" s="32">
        <f>(36/24)*(25/15)</f>
        <v>2.5</v>
      </c>
      <c r="I12" s="49">
        <v>0.19600000000000001</v>
      </c>
      <c r="J12" s="50">
        <v>108115000</v>
      </c>
      <c r="K12" s="51">
        <v>6.6140741223456301</v>
      </c>
      <c r="L12" s="52">
        <f t="shared" si="1"/>
        <v>1787701559.3434899</v>
      </c>
      <c r="M12" s="53">
        <f t="shared" si="2"/>
        <v>2.5647127389020601</v>
      </c>
    </row>
    <row r="13" spans="2:13" ht="14.5" x14ac:dyDescent="0.3">
      <c r="B13" s="84"/>
      <c r="C13" s="76"/>
      <c r="D13" s="82"/>
      <c r="E13" s="9">
        <v>48</v>
      </c>
      <c r="F13" s="28">
        <v>5.7481742280013702E-2</v>
      </c>
      <c r="G13" s="32">
        <v>220.45616051497001</v>
      </c>
      <c r="H13" s="32">
        <f t="shared" ref="H13:H15" si="3">(36/24)*(25/15)*(30/10)</f>
        <v>7.5</v>
      </c>
      <c r="I13" s="49">
        <v>0.107</v>
      </c>
      <c r="J13" s="50">
        <v>59023000</v>
      </c>
      <c r="K13" s="51">
        <v>5.05075778556626</v>
      </c>
      <c r="L13" s="52">
        <f t="shared" si="1"/>
        <v>2235831575.83108</v>
      </c>
      <c r="M13" s="53">
        <f t="shared" si="2"/>
        <v>3.2076191322891998</v>
      </c>
    </row>
    <row r="14" spans="2:13" ht="14.5" x14ac:dyDescent="0.3">
      <c r="B14" s="84"/>
      <c r="C14" s="76"/>
      <c r="D14" s="82"/>
      <c r="E14" s="9">
        <v>60</v>
      </c>
      <c r="F14" s="28">
        <v>6.7090344154527401E-2</v>
      </c>
      <c r="G14" s="32">
        <v>254.43215263338701</v>
      </c>
      <c r="H14" s="32">
        <f t="shared" si="3"/>
        <v>7.5</v>
      </c>
      <c r="I14" s="49">
        <v>0.14899999999999999</v>
      </c>
      <c r="J14" s="50">
        <v>86501000</v>
      </c>
      <c r="K14" s="51">
        <v>4.1348636779355203</v>
      </c>
      <c r="L14" s="52">
        <f t="shared" si="1"/>
        <v>2682523822.53825</v>
      </c>
      <c r="M14" s="53">
        <f t="shared" si="2"/>
        <v>3.84846283996007</v>
      </c>
    </row>
    <row r="15" spans="2:13" ht="14.5" x14ac:dyDescent="0.3">
      <c r="B15" s="85"/>
      <c r="C15" s="77"/>
      <c r="D15" s="81"/>
      <c r="E15" s="11">
        <v>72</v>
      </c>
      <c r="F15" s="29">
        <v>6.8050637589513796E-2</v>
      </c>
      <c r="G15" s="33">
        <v>257.15473106000798</v>
      </c>
      <c r="H15" s="33">
        <f t="shared" si="3"/>
        <v>7.5</v>
      </c>
      <c r="I15" s="54">
        <v>0.20499999999999999</v>
      </c>
      <c r="J15" s="55">
        <v>125183000</v>
      </c>
      <c r="K15" s="56">
        <v>3.34990982413417</v>
      </c>
      <c r="L15" s="57">
        <f t="shared" si="1"/>
        <v>3145138211.3594098</v>
      </c>
      <c r="M15" s="58">
        <f t="shared" si="2"/>
        <v>4.5121491303298802</v>
      </c>
    </row>
    <row r="16" spans="2:13" ht="14.5" x14ac:dyDescent="0.3">
      <c r="B16" s="34"/>
      <c r="C16" s="35"/>
      <c r="D16" s="36"/>
      <c r="E16" s="9"/>
      <c r="F16" s="9"/>
      <c r="G16" s="9"/>
      <c r="H16" s="9"/>
      <c r="I16" s="19"/>
      <c r="J16" s="19"/>
      <c r="K16" s="59"/>
      <c r="L16" s="19"/>
    </row>
    <row r="17" spans="2:13" ht="14.5" x14ac:dyDescent="0.3">
      <c r="B17" s="34"/>
      <c r="C17" s="35"/>
      <c r="D17" s="36"/>
      <c r="E17" s="9"/>
      <c r="F17" s="9"/>
      <c r="G17" s="9"/>
      <c r="H17" s="9"/>
      <c r="I17" s="19"/>
      <c r="J17" s="19"/>
      <c r="K17" s="59"/>
      <c r="L17" s="19"/>
    </row>
    <row r="18" spans="2:13" ht="43.5" x14ac:dyDescent="0.3">
      <c r="B18" s="83" t="s">
        <v>26</v>
      </c>
      <c r="C18" s="8" t="s">
        <v>0</v>
      </c>
      <c r="D18" s="15" t="s">
        <v>13</v>
      </c>
      <c r="E18" s="15" t="s">
        <v>14</v>
      </c>
      <c r="F18" s="15" t="s">
        <v>15</v>
      </c>
      <c r="G18" s="15" t="s">
        <v>16</v>
      </c>
      <c r="H18" s="15" t="s">
        <v>17</v>
      </c>
      <c r="I18" s="41" t="s">
        <v>18</v>
      </c>
      <c r="J18" s="41" t="s">
        <v>19</v>
      </c>
      <c r="K18" s="16" t="s">
        <v>20</v>
      </c>
      <c r="L18" s="42" t="s">
        <v>21</v>
      </c>
      <c r="M18" s="43" t="s">
        <v>22</v>
      </c>
    </row>
    <row r="19" spans="2:13" ht="14.5" x14ac:dyDescent="0.3">
      <c r="B19" s="84"/>
      <c r="C19" s="80" t="s">
        <v>23</v>
      </c>
      <c r="D19" s="14" t="s">
        <v>24</v>
      </c>
      <c r="E19" s="8">
        <v>-4</v>
      </c>
      <c r="F19" s="27">
        <v>1.0275385127423899</v>
      </c>
      <c r="G19" s="31">
        <v>1</v>
      </c>
      <c r="H19" s="31">
        <v>1</v>
      </c>
      <c r="I19" s="44">
        <v>0.17399999999999999</v>
      </c>
      <c r="J19" s="45">
        <v>86365000</v>
      </c>
      <c r="K19" s="46">
        <v>8.1975993273823402</v>
      </c>
      <c r="L19" s="47">
        <f t="shared" ref="L19:L30" si="4">K19*J19*H19</f>
        <v>707985665.90937603</v>
      </c>
      <c r="M19" s="60">
        <f>L19/L$19</f>
        <v>1</v>
      </c>
    </row>
    <row r="20" spans="2:13" ht="14.5" x14ac:dyDescent="0.3">
      <c r="B20" s="84"/>
      <c r="C20" s="76"/>
      <c r="D20" s="82" t="s">
        <v>27</v>
      </c>
      <c r="E20" s="9">
        <v>1</v>
      </c>
      <c r="F20" s="28">
        <v>1.0642252054408801</v>
      </c>
      <c r="G20" s="32">
        <v>58.8673443411462</v>
      </c>
      <c r="H20" s="32">
        <f t="shared" ref="H20:H25" si="5">36/24</f>
        <v>1.5</v>
      </c>
      <c r="I20" s="49">
        <v>0.13200000000000001</v>
      </c>
      <c r="J20" s="50">
        <v>68719000</v>
      </c>
      <c r="K20" s="25"/>
      <c r="L20" s="52"/>
      <c r="M20" s="17"/>
    </row>
    <row r="21" spans="2:13" ht="14.5" x14ac:dyDescent="0.3">
      <c r="B21" s="84"/>
      <c r="C21" s="76"/>
      <c r="D21" s="82"/>
      <c r="E21" s="9">
        <v>3</v>
      </c>
      <c r="F21" s="28">
        <v>1.08118502160485</v>
      </c>
      <c r="G21" s="32">
        <v>194.68738236358601</v>
      </c>
      <c r="H21" s="32">
        <f t="shared" si="5"/>
        <v>1.5</v>
      </c>
      <c r="I21" s="49">
        <v>0.14199999999999999</v>
      </c>
      <c r="J21" s="50">
        <v>73290000</v>
      </c>
      <c r="K21" s="25">
        <v>8.0798146189108895</v>
      </c>
      <c r="L21" s="52">
        <f t="shared" si="4"/>
        <v>888254420.129969</v>
      </c>
      <c r="M21" s="17">
        <f t="shared" ref="M21:M32" si="6">L21/L$19</f>
        <v>1.25462203954235</v>
      </c>
    </row>
    <row r="22" spans="2:13" ht="14.5" x14ac:dyDescent="0.3">
      <c r="B22" s="84"/>
      <c r="C22" s="76"/>
      <c r="D22" s="82"/>
      <c r="E22" s="9">
        <v>5</v>
      </c>
      <c r="F22" s="28">
        <v>1.0913454841562999</v>
      </c>
      <c r="G22" s="32">
        <v>223.84105827753501</v>
      </c>
      <c r="H22" s="32">
        <f t="shared" si="5"/>
        <v>1.5</v>
      </c>
      <c r="I22" s="49">
        <v>0.151</v>
      </c>
      <c r="J22" s="50">
        <v>77008000</v>
      </c>
      <c r="K22" s="25">
        <v>8.1202932122944809</v>
      </c>
      <c r="L22" s="52">
        <f t="shared" si="4"/>
        <v>937991309.53856003</v>
      </c>
      <c r="M22" s="17">
        <f t="shared" si="6"/>
        <v>1.3248733056392501</v>
      </c>
    </row>
    <row r="23" spans="2:13" ht="14.5" x14ac:dyDescent="0.3">
      <c r="B23" s="84"/>
      <c r="C23" s="76"/>
      <c r="D23" s="82"/>
      <c r="E23" s="9">
        <v>7</v>
      </c>
      <c r="F23" s="28">
        <v>1.08095111864176</v>
      </c>
      <c r="G23" s="32">
        <v>245.10259214281399</v>
      </c>
      <c r="H23" s="32">
        <f t="shared" si="5"/>
        <v>1.5</v>
      </c>
      <c r="I23" s="49">
        <v>0.159</v>
      </c>
      <c r="J23" s="50">
        <v>82464000</v>
      </c>
      <c r="K23" s="25">
        <v>8.0524691875175005</v>
      </c>
      <c r="L23" s="52">
        <f t="shared" si="4"/>
        <v>996058228.61916494</v>
      </c>
      <c r="M23" s="17">
        <f t="shared" si="6"/>
        <v>1.4068903885783799</v>
      </c>
    </row>
    <row r="24" spans="2:13" ht="14.5" x14ac:dyDescent="0.3">
      <c r="B24" s="84"/>
      <c r="C24" s="76"/>
      <c r="D24" s="82"/>
      <c r="E24" s="9">
        <v>9.9999999999999893</v>
      </c>
      <c r="F24" s="28">
        <v>0.96004453943940304</v>
      </c>
      <c r="G24" s="32">
        <v>253.10095117464201</v>
      </c>
      <c r="H24" s="32">
        <f t="shared" si="5"/>
        <v>1.5</v>
      </c>
      <c r="I24" s="49">
        <v>0.17599999999999999</v>
      </c>
      <c r="J24" s="50">
        <v>90959000</v>
      </c>
      <c r="K24" s="25">
        <v>8.05790943560811</v>
      </c>
      <c r="L24" s="52">
        <f t="shared" si="4"/>
        <v>1099409076.53022</v>
      </c>
      <c r="M24" s="17">
        <f t="shared" si="6"/>
        <v>1.5528691179334499</v>
      </c>
    </row>
    <row r="25" spans="2:13" ht="14.5" x14ac:dyDescent="0.3">
      <c r="B25" s="84"/>
      <c r="C25" s="76"/>
      <c r="D25" s="82"/>
      <c r="E25" s="9">
        <v>15</v>
      </c>
      <c r="F25" s="28">
        <v>0.877421897073141</v>
      </c>
      <c r="G25" s="32">
        <v>285.296350762131</v>
      </c>
      <c r="H25" s="32">
        <f t="shared" si="5"/>
        <v>1.5</v>
      </c>
      <c r="I25" s="49">
        <v>0.2</v>
      </c>
      <c r="J25" s="50">
        <v>106221000</v>
      </c>
      <c r="K25" s="25">
        <v>7.9426314249487904</v>
      </c>
      <c r="L25" s="52">
        <f t="shared" si="4"/>
        <v>1265511378.8842299</v>
      </c>
      <c r="M25" s="17">
        <f t="shared" si="6"/>
        <v>1.78748163955938</v>
      </c>
    </row>
    <row r="26" spans="2:13" ht="14.5" x14ac:dyDescent="0.3">
      <c r="B26" s="84"/>
      <c r="C26" s="76"/>
      <c r="D26" s="82"/>
      <c r="E26" s="9">
        <v>24</v>
      </c>
      <c r="F26" s="28">
        <v>0.281884487841908</v>
      </c>
      <c r="G26" s="32">
        <v>234.945478457311</v>
      </c>
      <c r="H26" s="32">
        <f>(36/24)*(25/15)</f>
        <v>2.5</v>
      </c>
      <c r="I26" s="49">
        <v>0.16</v>
      </c>
      <c r="J26" s="50">
        <v>84623000</v>
      </c>
      <c r="K26" s="25">
        <v>7.3511249306820901</v>
      </c>
      <c r="L26" s="52">
        <f t="shared" si="4"/>
        <v>1555185612.5227799</v>
      </c>
      <c r="M26" s="17">
        <f t="shared" si="6"/>
        <v>2.1966343210144101</v>
      </c>
    </row>
    <row r="27" spans="2:13" ht="14.5" x14ac:dyDescent="0.3">
      <c r="B27" s="84"/>
      <c r="C27" s="76"/>
      <c r="D27" s="82"/>
      <c r="E27" s="9">
        <v>30</v>
      </c>
      <c r="F27" s="28">
        <v>0.118619120880344</v>
      </c>
      <c r="G27" s="32">
        <v>252.78788412752999</v>
      </c>
      <c r="H27" s="32">
        <f>(36/24)*(25/15)</f>
        <v>2.5</v>
      </c>
      <c r="I27" s="49">
        <v>0.19800000000000001</v>
      </c>
      <c r="J27" s="50">
        <v>106145000</v>
      </c>
      <c r="K27" s="25">
        <v>6.6894517083880602</v>
      </c>
      <c r="L27" s="52">
        <f t="shared" si="4"/>
        <v>1775129628.9671299</v>
      </c>
      <c r="M27" s="17">
        <f t="shared" si="6"/>
        <v>2.5072960010949501</v>
      </c>
    </row>
    <row r="28" spans="2:13" ht="14.5" x14ac:dyDescent="0.3">
      <c r="B28" s="84"/>
      <c r="C28" s="76"/>
      <c r="D28" s="82"/>
      <c r="E28" s="9">
        <v>38</v>
      </c>
      <c r="F28" s="28"/>
      <c r="G28" s="32"/>
      <c r="H28" s="32">
        <f>(36/24)*(25/15)*(20/10)</f>
        <v>5</v>
      </c>
      <c r="I28" s="49">
        <v>0.12</v>
      </c>
      <c r="J28" s="50">
        <v>63716000</v>
      </c>
      <c r="K28" s="25">
        <v>6.1119301229188601</v>
      </c>
      <c r="L28" s="52">
        <f t="shared" si="4"/>
        <v>1947138698.55949</v>
      </c>
      <c r="M28" s="17">
        <f t="shared" si="6"/>
        <v>2.7502515832131702</v>
      </c>
    </row>
    <row r="29" spans="2:13" ht="14.5" x14ac:dyDescent="0.3">
      <c r="B29" s="84"/>
      <c r="C29" s="76"/>
      <c r="D29" s="82"/>
      <c r="E29" s="9">
        <v>53</v>
      </c>
      <c r="F29" s="28">
        <v>5.6989603936467598E-2</v>
      </c>
      <c r="G29" s="32">
        <v>270.332929627407</v>
      </c>
      <c r="H29" s="32">
        <f>(36/24)*(25/15)*(20/10)</f>
        <v>5</v>
      </c>
      <c r="I29" s="49">
        <v>0.184</v>
      </c>
      <c r="J29" s="50">
        <v>104726000</v>
      </c>
      <c r="K29" s="25">
        <v>4.6273744697785899</v>
      </c>
      <c r="L29" s="52">
        <f t="shared" si="4"/>
        <v>2423032093.6101599</v>
      </c>
      <c r="M29" s="17">
        <f t="shared" si="6"/>
        <v>3.4224310043027302</v>
      </c>
    </row>
    <row r="30" spans="2:13" ht="14.5" x14ac:dyDescent="0.3">
      <c r="B30" s="84"/>
      <c r="C30" s="76"/>
      <c r="D30" s="82"/>
      <c r="E30" s="9">
        <v>63</v>
      </c>
      <c r="F30" s="28"/>
      <c r="G30" s="32"/>
      <c r="H30" s="32">
        <f t="shared" ref="H30:H32" si="7">(36/24)*(25/15)*(20/10)*(20/10)</f>
        <v>10</v>
      </c>
      <c r="I30" s="49">
        <v>0.124</v>
      </c>
      <c r="J30" s="50">
        <v>71360000</v>
      </c>
      <c r="K30" s="25">
        <v>4.0110106024508099</v>
      </c>
      <c r="L30" s="52">
        <f t="shared" si="4"/>
        <v>2862257165.9088998</v>
      </c>
      <c r="M30" s="17">
        <f t="shared" si="6"/>
        <v>4.0428179604914103</v>
      </c>
    </row>
    <row r="31" spans="2:13" ht="14.5" x14ac:dyDescent="0.3">
      <c r="B31" s="84"/>
      <c r="C31" s="76"/>
      <c r="D31" s="82"/>
      <c r="E31" s="36">
        <v>77</v>
      </c>
      <c r="F31" s="36"/>
      <c r="G31" s="36"/>
      <c r="H31" s="32">
        <f t="shared" si="7"/>
        <v>10</v>
      </c>
      <c r="I31" s="49">
        <v>0.17699999999999999</v>
      </c>
      <c r="J31" s="50">
        <v>107207000</v>
      </c>
      <c r="K31" s="25">
        <v>3.0088230152815698</v>
      </c>
      <c r="L31" s="52">
        <f t="shared" ref="L31:L37" si="8">K31*J31*H31</f>
        <v>3225668889.9929099</v>
      </c>
      <c r="M31" s="17">
        <f t="shared" si="6"/>
        <v>4.5561217483826999</v>
      </c>
    </row>
    <row r="32" spans="2:13" ht="14.5" x14ac:dyDescent="0.3">
      <c r="B32" s="85"/>
      <c r="C32" s="77"/>
      <c r="D32" s="81"/>
      <c r="E32" s="37">
        <v>85</v>
      </c>
      <c r="F32" s="29">
        <v>6.4001379395742894E-2</v>
      </c>
      <c r="G32" s="33">
        <v>335.21045175616501</v>
      </c>
      <c r="H32" s="33">
        <f t="shared" si="7"/>
        <v>10</v>
      </c>
      <c r="I32" s="54">
        <v>0.217</v>
      </c>
      <c r="J32" s="55">
        <v>137076000</v>
      </c>
      <c r="K32" s="26">
        <v>2.4462394674832901</v>
      </c>
      <c r="L32" s="57">
        <f t="shared" si="8"/>
        <v>3353207212.4473901</v>
      </c>
      <c r="M32" s="18">
        <f t="shared" si="6"/>
        <v>4.7362642690517598</v>
      </c>
    </row>
    <row r="33" spans="2:13" x14ac:dyDescent="0.3">
      <c r="B33" s="34"/>
      <c r="C33" s="35"/>
      <c r="D33" s="36"/>
      <c r="E33" s="36"/>
      <c r="F33" s="36"/>
      <c r="G33" s="36"/>
      <c r="H33" s="36"/>
      <c r="I33" s="35"/>
      <c r="J33" s="35"/>
      <c r="K33" s="61"/>
      <c r="L33" s="35"/>
    </row>
    <row r="34" spans="2:13" x14ac:dyDescent="0.3">
      <c r="B34" s="34"/>
      <c r="C34" s="35"/>
      <c r="D34" s="36"/>
      <c r="E34" s="36"/>
      <c r="F34" s="36"/>
      <c r="G34" s="36"/>
      <c r="H34" s="36"/>
      <c r="I34" s="35"/>
      <c r="J34" s="35"/>
      <c r="K34" s="61"/>
      <c r="L34" s="35"/>
    </row>
    <row r="35" spans="2:13" ht="43.5" x14ac:dyDescent="0.3">
      <c r="B35" s="83" t="s">
        <v>28</v>
      </c>
      <c r="C35" s="38" t="s">
        <v>0</v>
      </c>
      <c r="D35" s="39" t="s">
        <v>13</v>
      </c>
      <c r="E35" s="39" t="s">
        <v>14</v>
      </c>
      <c r="F35" s="39" t="s">
        <v>15</v>
      </c>
      <c r="G35" s="39" t="s">
        <v>16</v>
      </c>
      <c r="H35" s="39" t="s">
        <v>17</v>
      </c>
      <c r="I35" s="62" t="s">
        <v>18</v>
      </c>
      <c r="J35" s="62" t="s">
        <v>19</v>
      </c>
      <c r="K35" s="43" t="s">
        <v>20</v>
      </c>
      <c r="L35" s="42" t="s">
        <v>21</v>
      </c>
      <c r="M35" s="43" t="s">
        <v>22</v>
      </c>
    </row>
    <row r="36" spans="2:13" ht="14.5" x14ac:dyDescent="0.3">
      <c r="B36" s="84"/>
      <c r="C36" s="76" t="s">
        <v>23</v>
      </c>
      <c r="D36" s="40" t="s">
        <v>24</v>
      </c>
      <c r="E36" s="9">
        <v>-4</v>
      </c>
      <c r="F36" s="28">
        <v>0.98168707469636796</v>
      </c>
      <c r="G36" s="32">
        <v>1</v>
      </c>
      <c r="H36" s="32">
        <v>1</v>
      </c>
      <c r="I36" s="63">
        <v>0.17199999999999999</v>
      </c>
      <c r="J36" s="64">
        <v>87943000</v>
      </c>
      <c r="K36" s="51">
        <v>8.1492836638313104</v>
      </c>
      <c r="L36" s="47">
        <f t="shared" si="8"/>
        <v>716672453.248317</v>
      </c>
      <c r="M36" s="60">
        <f>L36/L$36</f>
        <v>1</v>
      </c>
    </row>
    <row r="37" spans="2:13" ht="14.5" x14ac:dyDescent="0.3">
      <c r="B37" s="84"/>
      <c r="C37" s="76"/>
      <c r="D37" s="82" t="s">
        <v>25</v>
      </c>
      <c r="E37" s="9">
        <v>0.999999999999996</v>
      </c>
      <c r="F37" s="28">
        <v>1.1113216449974199</v>
      </c>
      <c r="G37" s="32">
        <v>3.0745106923694698</v>
      </c>
      <c r="H37" s="32">
        <f t="shared" ref="H37:H42" si="9">36/24</f>
        <v>1.5</v>
      </c>
      <c r="I37" s="63">
        <v>0.14099999999999999</v>
      </c>
      <c r="J37" s="64">
        <v>71118000</v>
      </c>
      <c r="K37" s="51">
        <v>8.0591550046648006</v>
      </c>
      <c r="L37" s="52">
        <f t="shared" si="8"/>
        <v>859726478.43262696</v>
      </c>
      <c r="M37" s="17">
        <f t="shared" ref="M37:M48" si="10">L37/L$36</f>
        <v>1.1996086559988699</v>
      </c>
    </row>
    <row r="38" spans="2:13" ht="14.5" x14ac:dyDescent="0.3">
      <c r="B38" s="84"/>
      <c r="C38" s="76"/>
      <c r="D38" s="82"/>
      <c r="E38" s="9">
        <v>3</v>
      </c>
      <c r="F38" s="28">
        <v>1.1206046750582299</v>
      </c>
      <c r="G38" s="32">
        <v>201.51797067998001</v>
      </c>
      <c r="H38" s="32">
        <f t="shared" si="9"/>
        <v>1.5</v>
      </c>
      <c r="I38" s="49">
        <v>0.15</v>
      </c>
      <c r="J38" s="50">
        <v>76967000</v>
      </c>
      <c r="K38" s="25">
        <v>8.0251079331841009</v>
      </c>
      <c r="L38" s="52">
        <f t="shared" ref="L38:L48" si="11">K38*J38*H38</f>
        <v>926502723.44007099</v>
      </c>
      <c r="M38" s="17">
        <f t="shared" si="10"/>
        <v>1.2927840594970501</v>
      </c>
    </row>
    <row r="39" spans="2:13" ht="14.5" x14ac:dyDescent="0.3">
      <c r="B39" s="84"/>
      <c r="C39" s="76"/>
      <c r="D39" s="82"/>
      <c r="E39" s="9">
        <v>5.0000000000000604</v>
      </c>
      <c r="F39" s="28">
        <v>1.0869112250642701</v>
      </c>
      <c r="G39" s="32">
        <v>238.43635503191501</v>
      </c>
      <c r="H39" s="32">
        <f t="shared" si="9"/>
        <v>1.5</v>
      </c>
      <c r="I39" s="49">
        <v>0.158</v>
      </c>
      <c r="J39" s="50">
        <v>80891000</v>
      </c>
      <c r="K39" s="25">
        <v>8.0148158055837104</v>
      </c>
      <c r="L39" s="52">
        <f t="shared" si="11"/>
        <v>972489697.99420798</v>
      </c>
      <c r="M39" s="17">
        <f t="shared" si="10"/>
        <v>1.3569514128614799</v>
      </c>
    </row>
    <row r="40" spans="2:13" ht="14.5" x14ac:dyDescent="0.3">
      <c r="B40" s="84"/>
      <c r="C40" s="76"/>
      <c r="D40" s="82"/>
      <c r="E40" s="9">
        <v>6.9999999999999396</v>
      </c>
      <c r="F40" s="28">
        <v>1.0152257616435201</v>
      </c>
      <c r="G40" s="32">
        <v>261.41001002339999</v>
      </c>
      <c r="H40" s="32">
        <f t="shared" si="9"/>
        <v>1.5</v>
      </c>
      <c r="I40" s="49">
        <v>0.16800000000000001</v>
      </c>
      <c r="J40" s="50">
        <v>86174000</v>
      </c>
      <c r="K40" s="25">
        <v>8.0460425961693591</v>
      </c>
      <c r="L40" s="52">
        <f t="shared" si="11"/>
        <v>1040039512.02345</v>
      </c>
      <c r="M40" s="17">
        <f t="shared" si="10"/>
        <v>1.45120620627941</v>
      </c>
    </row>
    <row r="41" spans="2:13" ht="14.5" x14ac:dyDescent="0.3">
      <c r="B41" s="84"/>
      <c r="C41" s="76"/>
      <c r="D41" s="82"/>
      <c r="E41" s="9">
        <v>9.9999999999999893</v>
      </c>
      <c r="F41" s="28">
        <v>1.05589488061874</v>
      </c>
      <c r="G41" s="32">
        <v>245.567237880118</v>
      </c>
      <c r="H41" s="32">
        <f t="shared" si="9"/>
        <v>1.5</v>
      </c>
      <c r="I41" s="49">
        <v>0.183</v>
      </c>
      <c r="J41" s="50">
        <v>96063000</v>
      </c>
      <c r="K41" s="25">
        <v>7.9743018550008502</v>
      </c>
      <c r="L41" s="52">
        <f t="shared" si="11"/>
        <v>1149053038.6454201</v>
      </c>
      <c r="M41" s="17">
        <f t="shared" si="10"/>
        <v>1.6033168757042899</v>
      </c>
    </row>
    <row r="42" spans="2:13" ht="14.5" x14ac:dyDescent="0.3">
      <c r="B42" s="84"/>
      <c r="C42" s="76"/>
      <c r="D42" s="82"/>
      <c r="E42" s="9">
        <v>15</v>
      </c>
      <c r="F42" s="28">
        <v>0.79813979613939401</v>
      </c>
      <c r="G42" s="32">
        <v>254.16089437434101</v>
      </c>
      <c r="H42" s="32">
        <f t="shared" si="9"/>
        <v>1.5</v>
      </c>
      <c r="I42" s="49">
        <v>0.21099999999999999</v>
      </c>
      <c r="J42" s="50">
        <v>111430000</v>
      </c>
      <c r="K42" s="25">
        <v>7.8768148097875699</v>
      </c>
      <c r="L42" s="52">
        <f t="shared" si="11"/>
        <v>1316570211.3819399</v>
      </c>
      <c r="M42" s="17">
        <f t="shared" si="10"/>
        <v>1.83705988058365</v>
      </c>
    </row>
    <row r="43" spans="2:13" ht="14.5" x14ac:dyDescent="0.3">
      <c r="B43" s="84"/>
      <c r="C43" s="76"/>
      <c r="D43" s="82"/>
      <c r="E43" s="9">
        <v>25</v>
      </c>
      <c r="F43" s="28">
        <v>0.22929928458769</v>
      </c>
      <c r="G43" s="32">
        <v>244.73332752223899</v>
      </c>
      <c r="H43" s="32">
        <f>(36/24)*(25/15)</f>
        <v>2.5</v>
      </c>
      <c r="I43" s="49">
        <v>0.17499999999999999</v>
      </c>
      <c r="J43" s="50">
        <v>92732000</v>
      </c>
      <c r="K43" s="25">
        <v>7.1224915587360798</v>
      </c>
      <c r="L43" s="52">
        <f t="shared" si="11"/>
        <v>1651207218.06179</v>
      </c>
      <c r="M43" s="17">
        <f t="shared" si="10"/>
        <v>2.3039914685958598</v>
      </c>
    </row>
    <row r="44" spans="2:13" ht="14.5" x14ac:dyDescent="0.3">
      <c r="B44" s="84"/>
      <c r="C44" s="76"/>
      <c r="D44" s="82"/>
      <c r="E44" s="9">
        <v>32</v>
      </c>
      <c r="F44" s="28">
        <v>9.8213139793192697E-2</v>
      </c>
      <c r="G44" s="32">
        <v>237.89319856424899</v>
      </c>
      <c r="H44" s="32">
        <f>(36/24)*(25/15)</f>
        <v>2.5</v>
      </c>
      <c r="I44" s="49">
        <v>0.21199999999999999</v>
      </c>
      <c r="J44" s="50">
        <v>113149000</v>
      </c>
      <c r="K44" s="25">
        <v>6.5302345621387099</v>
      </c>
      <c r="L44" s="52">
        <f t="shared" si="11"/>
        <v>1847223776.17858</v>
      </c>
      <c r="M44" s="17">
        <f t="shared" si="10"/>
        <v>2.57750073664202</v>
      </c>
    </row>
    <row r="45" spans="2:13" ht="14.5" x14ac:dyDescent="0.3">
      <c r="B45" s="84"/>
      <c r="C45" s="76"/>
      <c r="D45" s="82"/>
      <c r="E45" s="9">
        <v>43</v>
      </c>
      <c r="F45" s="28"/>
      <c r="G45" s="32"/>
      <c r="H45" s="32">
        <f>(36/24)*(25/15)*(20/10)</f>
        <v>5</v>
      </c>
      <c r="I45" s="49">
        <v>0.14799999999999999</v>
      </c>
      <c r="J45" s="50">
        <v>78861000</v>
      </c>
      <c r="K45" s="25">
        <v>5.5089935197166602</v>
      </c>
      <c r="L45" s="52">
        <f t="shared" si="11"/>
        <v>2172223689.7918801</v>
      </c>
      <c r="M45" s="17">
        <f t="shared" si="10"/>
        <v>3.0309853266248399</v>
      </c>
    </row>
    <row r="46" spans="2:13" ht="14.5" x14ac:dyDescent="0.3">
      <c r="B46" s="84"/>
      <c r="C46" s="76"/>
      <c r="D46" s="82"/>
      <c r="E46" s="9">
        <v>55</v>
      </c>
      <c r="F46" s="28">
        <v>4.6276622324777403E-2</v>
      </c>
      <c r="G46" s="32">
        <v>223.585429346474</v>
      </c>
      <c r="H46" s="32">
        <f>(36/24)*(25/15)*(20/10)</f>
        <v>5</v>
      </c>
      <c r="I46" s="49">
        <v>0.20799999999999999</v>
      </c>
      <c r="J46" s="50">
        <v>119972000</v>
      </c>
      <c r="K46" s="25">
        <v>4.4821261979475899</v>
      </c>
      <c r="L46" s="52">
        <f t="shared" si="11"/>
        <v>2688648221.1008401</v>
      </c>
      <c r="M46" s="17">
        <f t="shared" si="10"/>
        <v>3.7515718776611902</v>
      </c>
    </row>
    <row r="47" spans="2:13" ht="14.5" x14ac:dyDescent="0.3">
      <c r="B47" s="84"/>
      <c r="C47" s="76"/>
      <c r="D47" s="82"/>
      <c r="E47" s="9">
        <v>67</v>
      </c>
      <c r="F47" s="28"/>
      <c r="G47" s="32"/>
      <c r="H47" s="32">
        <f>(36/24)*(25/15)*(20/10)*(20/10)</f>
        <v>10</v>
      </c>
      <c r="I47" s="49">
        <v>0.14499999999999999</v>
      </c>
      <c r="J47" s="50">
        <v>84419000</v>
      </c>
      <c r="K47" s="25">
        <v>3.7967284623773199</v>
      </c>
      <c r="L47" s="52">
        <f t="shared" si="11"/>
        <v>3205160200.6543102</v>
      </c>
      <c r="M47" s="17">
        <f t="shared" si="10"/>
        <v>4.4722804485185996</v>
      </c>
    </row>
    <row r="48" spans="2:13" ht="14.5" x14ac:dyDescent="0.3">
      <c r="B48" s="85"/>
      <c r="C48" s="77"/>
      <c r="D48" s="81"/>
      <c r="E48" s="37">
        <v>78.999999999999901</v>
      </c>
      <c r="F48" s="29">
        <v>5.2624141133200499E-2</v>
      </c>
      <c r="G48" s="33">
        <v>323.47766486156002</v>
      </c>
      <c r="H48" s="33">
        <f>(36/24)*(25/15)*(20/10)*(20/10)</f>
        <v>10</v>
      </c>
      <c r="I48" s="54">
        <v>0.2</v>
      </c>
      <c r="J48" s="55">
        <v>122924000</v>
      </c>
      <c r="K48" s="26">
        <v>2.8729411764705901</v>
      </c>
      <c r="L48" s="57">
        <f t="shared" si="11"/>
        <v>3531534211.7647099</v>
      </c>
      <c r="M48" s="18">
        <f t="shared" si="10"/>
        <v>4.9276823683651196</v>
      </c>
    </row>
    <row r="49" spans="12:12" ht="14.5" x14ac:dyDescent="0.3">
      <c r="L49" s="64"/>
    </row>
  </sheetData>
  <mergeCells count="9">
    <mergeCell ref="D5:D15"/>
    <mergeCell ref="D20:D32"/>
    <mergeCell ref="D37:D48"/>
    <mergeCell ref="B3:B15"/>
    <mergeCell ref="B18:B32"/>
    <mergeCell ref="B35:B48"/>
    <mergeCell ref="C4:C15"/>
    <mergeCell ref="C19:C32"/>
    <mergeCell ref="C36:C48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59" workbookViewId="0">
      <selection activeCell="D40" sqref="D40"/>
    </sheetView>
  </sheetViews>
  <sheetFormatPr defaultColWidth="9" defaultRowHeight="14.5" x14ac:dyDescent="0.35"/>
  <cols>
    <col min="1" max="1" width="11.5" style="24" customWidth="1"/>
    <col min="2" max="2" width="16.25" style="24" customWidth="1"/>
    <col min="3" max="3" width="17.08203125" style="24" customWidth="1"/>
    <col min="4" max="4" width="17.4140625" style="24" customWidth="1"/>
    <col min="5" max="5" width="16.6640625" style="24" customWidth="1"/>
    <col min="6" max="6" width="10.75" style="24" customWidth="1"/>
    <col min="7" max="7" width="10.83203125" style="24" customWidth="1"/>
    <col min="8" max="8" width="13.83203125" style="24" customWidth="1"/>
    <col min="9" max="9" width="11.25" style="24" customWidth="1"/>
    <col min="10" max="10" width="4.75" style="24" customWidth="1"/>
    <col min="11" max="11" width="10.75" style="24" customWidth="1"/>
    <col min="12" max="12" width="15.58203125" style="24" customWidth="1"/>
    <col min="13" max="13" width="12.08203125" style="24" customWidth="1"/>
    <col min="14" max="14" width="16.08203125" style="24" customWidth="1"/>
    <col min="15" max="15" width="14.75" style="24" customWidth="1"/>
    <col min="16" max="16384" width="9" style="24"/>
  </cols>
  <sheetData>
    <row r="1" spans="1:17" x14ac:dyDescent="0.35">
      <c r="M1" s="65"/>
      <c r="N1" s="65"/>
      <c r="O1" s="65"/>
      <c r="P1" s="65"/>
      <c r="Q1" s="65"/>
    </row>
    <row r="2" spans="1:17" ht="18.5" x14ac:dyDescent="0.45">
      <c r="A2" s="30" t="s">
        <v>31</v>
      </c>
      <c r="B2" s="78" t="s">
        <v>10</v>
      </c>
      <c r="C2" s="79"/>
      <c r="D2" s="79"/>
      <c r="E2" s="79"/>
      <c r="F2" s="79"/>
      <c r="G2" s="79"/>
      <c r="H2" s="79"/>
      <c r="I2" s="79"/>
      <c r="L2"/>
      <c r="M2"/>
      <c r="N2"/>
      <c r="O2"/>
      <c r="P2"/>
      <c r="Q2" s="65"/>
    </row>
    <row r="3" spans="1:17" x14ac:dyDescent="0.35">
      <c r="A3" s="72" t="s">
        <v>0</v>
      </c>
      <c r="B3" s="12"/>
      <c r="C3" s="74" t="s">
        <v>11</v>
      </c>
      <c r="D3" s="74"/>
      <c r="E3" s="74"/>
      <c r="F3" s="74"/>
      <c r="G3" s="74"/>
      <c r="H3" s="74"/>
      <c r="I3" s="74"/>
      <c r="L3"/>
      <c r="M3"/>
      <c r="N3"/>
      <c r="O3"/>
      <c r="P3"/>
      <c r="Q3" s="65"/>
    </row>
    <row r="4" spans="1:17" x14ac:dyDescent="0.35">
      <c r="A4" s="73"/>
      <c r="B4" s="67" t="s">
        <v>8</v>
      </c>
      <c r="C4" s="68" t="s">
        <v>1</v>
      </c>
      <c r="D4" s="67" t="s">
        <v>2</v>
      </c>
      <c r="E4" s="67" t="s">
        <v>3</v>
      </c>
      <c r="F4" s="67" t="s">
        <v>4</v>
      </c>
      <c r="G4" s="13" t="s">
        <v>5</v>
      </c>
      <c r="H4" s="67" t="s">
        <v>6</v>
      </c>
      <c r="I4" s="67" t="s">
        <v>7</v>
      </c>
      <c r="L4"/>
      <c r="M4"/>
      <c r="N4"/>
      <c r="O4"/>
      <c r="P4"/>
      <c r="Q4" s="21"/>
    </row>
    <row r="5" spans="1:17" x14ac:dyDescent="0.35">
      <c r="A5" s="76" t="s">
        <v>9</v>
      </c>
      <c r="B5" s="10">
        <v>0.24</v>
      </c>
      <c r="C5" s="20">
        <v>1.31</v>
      </c>
      <c r="D5" s="21">
        <v>1.21</v>
      </c>
      <c r="E5" s="21">
        <v>1.41</v>
      </c>
      <c r="F5" s="21">
        <v>1.29</v>
      </c>
      <c r="G5" s="69">
        <v>1.33</v>
      </c>
      <c r="H5" s="65">
        <f t="shared" ref="H5:H14" si="0">AVERAGE(C5:G5)</f>
        <v>1.31</v>
      </c>
      <c r="I5" s="65">
        <f t="shared" ref="I5:I14" si="1">STDEV(C5:G5)</f>
        <v>7.2111025509279766E-2</v>
      </c>
      <c r="L5"/>
      <c r="M5"/>
      <c r="N5"/>
      <c r="O5"/>
      <c r="P5"/>
      <c r="Q5" s="21"/>
    </row>
    <row r="6" spans="1:17" x14ac:dyDescent="0.35">
      <c r="A6" s="76"/>
      <c r="B6" s="10">
        <v>0.34</v>
      </c>
      <c r="C6" s="20">
        <v>1.1499999999999999</v>
      </c>
      <c r="D6" s="21">
        <v>1.1000000000000001</v>
      </c>
      <c r="E6" s="21">
        <v>1.19</v>
      </c>
      <c r="F6" s="21">
        <v>1.2</v>
      </c>
      <c r="G6" s="69">
        <v>1.25</v>
      </c>
      <c r="H6" s="65">
        <f t="shared" si="0"/>
        <v>1.1779999999999999</v>
      </c>
      <c r="I6" s="65">
        <f t="shared" si="1"/>
        <v>5.6302753041036963E-2</v>
      </c>
      <c r="L6"/>
      <c r="M6"/>
      <c r="N6"/>
      <c r="O6"/>
      <c r="P6"/>
      <c r="Q6" s="21"/>
    </row>
    <row r="7" spans="1:17" x14ac:dyDescent="0.35">
      <c r="A7" s="76"/>
      <c r="B7" s="10">
        <v>0.52</v>
      </c>
      <c r="C7" s="20">
        <v>1.1000000000000001</v>
      </c>
      <c r="D7" s="21">
        <v>1.01</v>
      </c>
      <c r="E7" s="21">
        <v>1.1000000000000001</v>
      </c>
      <c r="F7" s="21">
        <v>1.1200000000000001</v>
      </c>
      <c r="G7" s="69">
        <v>1.0900000000000001</v>
      </c>
      <c r="H7" s="65">
        <f t="shared" si="0"/>
        <v>1.0840000000000001</v>
      </c>
      <c r="I7" s="65">
        <f t="shared" si="1"/>
        <v>4.2778499272414908E-2</v>
      </c>
      <c r="L7"/>
      <c r="M7"/>
      <c r="N7"/>
      <c r="O7"/>
      <c r="P7"/>
      <c r="Q7" s="21"/>
    </row>
    <row r="8" spans="1:17" x14ac:dyDescent="0.35">
      <c r="A8" s="76"/>
      <c r="B8" s="10">
        <v>0.67</v>
      </c>
      <c r="C8" s="20">
        <v>1.02</v>
      </c>
      <c r="D8" s="21">
        <v>0.93</v>
      </c>
      <c r="E8" s="21">
        <v>1.04</v>
      </c>
      <c r="F8" s="21">
        <v>1.08</v>
      </c>
      <c r="G8" s="69">
        <v>1.04</v>
      </c>
      <c r="H8" s="65">
        <f t="shared" si="0"/>
        <v>1.022</v>
      </c>
      <c r="I8" s="65">
        <f t="shared" si="1"/>
        <v>5.585696017507577E-2</v>
      </c>
      <c r="L8"/>
      <c r="M8"/>
      <c r="N8"/>
      <c r="O8"/>
      <c r="P8"/>
      <c r="Q8" s="21"/>
    </row>
    <row r="9" spans="1:17" x14ac:dyDescent="0.35">
      <c r="A9" s="76"/>
      <c r="B9" s="10">
        <v>1.1399999999999999</v>
      </c>
      <c r="C9" s="20">
        <v>0.98</v>
      </c>
      <c r="D9" s="21">
        <v>0.88</v>
      </c>
      <c r="E9" s="21">
        <v>0.96</v>
      </c>
      <c r="F9" s="21">
        <v>0.98</v>
      </c>
      <c r="G9" s="69">
        <v>0.97</v>
      </c>
      <c r="H9" s="65">
        <f t="shared" si="0"/>
        <v>0.95399999999999996</v>
      </c>
      <c r="I9" s="65">
        <f t="shared" si="1"/>
        <v>4.2190046219457961E-2</v>
      </c>
      <c r="L9"/>
      <c r="M9"/>
      <c r="N9"/>
      <c r="O9"/>
      <c r="P9"/>
      <c r="Q9" s="21"/>
    </row>
    <row r="10" spans="1:17" x14ac:dyDescent="0.35">
      <c r="A10" s="76"/>
      <c r="B10" s="10">
        <v>1.82</v>
      </c>
      <c r="C10" s="20">
        <v>0.88</v>
      </c>
      <c r="D10" s="21">
        <v>0.82</v>
      </c>
      <c r="E10" s="21">
        <v>0.9</v>
      </c>
      <c r="F10" s="21">
        <v>0.92</v>
      </c>
      <c r="G10" s="69">
        <v>0.94</v>
      </c>
      <c r="H10" s="65">
        <f t="shared" si="0"/>
        <v>0.89200000000000002</v>
      </c>
      <c r="I10" s="65">
        <f t="shared" si="1"/>
        <v>4.6043457732885366E-2</v>
      </c>
      <c r="L10"/>
      <c r="M10"/>
      <c r="N10"/>
      <c r="O10"/>
      <c r="P10"/>
      <c r="Q10" s="21"/>
    </row>
    <row r="11" spans="1:17" x14ac:dyDescent="0.35">
      <c r="A11" s="76"/>
      <c r="B11" s="10">
        <v>2.83</v>
      </c>
      <c r="C11" s="20">
        <v>0.75</v>
      </c>
      <c r="D11" s="21">
        <v>0.74</v>
      </c>
      <c r="E11" s="21">
        <v>0.83</v>
      </c>
      <c r="F11" s="21">
        <v>0.8</v>
      </c>
      <c r="G11" s="69">
        <v>0.84</v>
      </c>
      <c r="H11" s="65">
        <f t="shared" si="0"/>
        <v>0.79200000000000004</v>
      </c>
      <c r="I11" s="65">
        <f t="shared" si="1"/>
        <v>4.549725266430929E-2</v>
      </c>
      <c r="L11"/>
      <c r="M11"/>
      <c r="N11"/>
      <c r="O11"/>
      <c r="P11"/>
      <c r="Q11" s="21"/>
    </row>
    <row r="12" spans="1:17" x14ac:dyDescent="0.35">
      <c r="A12" s="76"/>
      <c r="B12" s="10">
        <v>3.47</v>
      </c>
      <c r="C12" s="20">
        <v>0.73</v>
      </c>
      <c r="D12" s="21">
        <v>0.69</v>
      </c>
      <c r="E12" s="21">
        <v>0.77</v>
      </c>
      <c r="F12" s="21">
        <v>0.73</v>
      </c>
      <c r="G12" s="69">
        <v>0.76</v>
      </c>
      <c r="H12" s="65">
        <f t="shared" si="0"/>
        <v>0.73599999999999999</v>
      </c>
      <c r="I12" s="65">
        <f t="shared" si="1"/>
        <v>3.1304951684997084E-2</v>
      </c>
      <c r="L12"/>
      <c r="M12"/>
      <c r="N12"/>
      <c r="O12"/>
      <c r="P12"/>
      <c r="Q12" s="21"/>
    </row>
    <row r="13" spans="1:17" x14ac:dyDescent="0.35">
      <c r="A13" s="76"/>
      <c r="B13" s="10">
        <v>5.28</v>
      </c>
      <c r="C13" s="20">
        <v>0.68</v>
      </c>
      <c r="D13" s="21">
        <v>0.61</v>
      </c>
      <c r="E13" s="21">
        <v>0.7</v>
      </c>
      <c r="F13" s="21">
        <v>0.64</v>
      </c>
      <c r="G13" s="69">
        <v>0.72</v>
      </c>
      <c r="H13" s="65">
        <f t="shared" si="0"/>
        <v>0.66999999999999993</v>
      </c>
      <c r="I13" s="65">
        <f t="shared" si="1"/>
        <v>4.4721359549995787E-2</v>
      </c>
      <c r="L13"/>
      <c r="M13"/>
      <c r="N13"/>
      <c r="O13"/>
      <c r="P13"/>
      <c r="Q13" s="21"/>
    </row>
    <row r="14" spans="1:17" x14ac:dyDescent="0.35">
      <c r="A14" s="77"/>
      <c r="B14" s="70">
        <v>7.23</v>
      </c>
      <c r="C14" s="22">
        <v>0.65</v>
      </c>
      <c r="D14" s="23">
        <v>0.55000000000000004</v>
      </c>
      <c r="E14" s="23">
        <v>0.65</v>
      </c>
      <c r="F14" s="23">
        <v>0.6</v>
      </c>
      <c r="G14" s="71">
        <v>0.66</v>
      </c>
      <c r="H14" s="66">
        <f t="shared" si="0"/>
        <v>0.62200000000000011</v>
      </c>
      <c r="I14" s="66">
        <f t="shared" si="1"/>
        <v>4.6583258795408464E-2</v>
      </c>
      <c r="L14"/>
      <c r="M14"/>
      <c r="N14"/>
      <c r="O14"/>
      <c r="P14"/>
      <c r="Q14" s="21"/>
    </row>
    <row r="15" spans="1:17" x14ac:dyDescent="0.35">
      <c r="L15"/>
      <c r="M15"/>
      <c r="N15"/>
      <c r="O15"/>
      <c r="P15"/>
      <c r="Q15" s="21"/>
    </row>
    <row r="16" spans="1:17" x14ac:dyDescent="0.35">
      <c r="L16"/>
      <c r="M16"/>
      <c r="N16"/>
      <c r="O16"/>
      <c r="P16"/>
      <c r="Q16" s="21"/>
    </row>
    <row r="17" spans="1:17" x14ac:dyDescent="0.35">
      <c r="L17"/>
      <c r="M17"/>
      <c r="N17"/>
      <c r="O17"/>
      <c r="P17"/>
      <c r="Q17" s="21"/>
    </row>
    <row r="18" spans="1:17" x14ac:dyDescent="0.35">
      <c r="L18"/>
      <c r="M18"/>
      <c r="N18"/>
      <c r="O18"/>
      <c r="P18"/>
      <c r="Q18" s="21"/>
    </row>
    <row r="19" spans="1:17" x14ac:dyDescent="0.35">
      <c r="L19"/>
      <c r="M19"/>
      <c r="N19"/>
      <c r="O19"/>
      <c r="P19"/>
      <c r="Q19" s="21"/>
    </row>
    <row r="20" spans="1:17" x14ac:dyDescent="0.35">
      <c r="L20"/>
      <c r="M20"/>
      <c r="N20"/>
      <c r="O20"/>
      <c r="P20"/>
      <c r="Q20" s="21"/>
    </row>
    <row r="21" spans="1:17" ht="18.5" x14ac:dyDescent="0.45">
      <c r="A21" s="75" t="s">
        <v>32</v>
      </c>
      <c r="B21" s="75"/>
      <c r="C21" s="75"/>
      <c r="D21" s="75"/>
      <c r="E21" s="75"/>
      <c r="L21"/>
      <c r="M21"/>
      <c r="N21"/>
      <c r="O21"/>
      <c r="P21"/>
      <c r="Q21" s="21"/>
    </row>
    <row r="22" spans="1:17" x14ac:dyDescent="0.35">
      <c r="A22" s="1" t="s">
        <v>8</v>
      </c>
      <c r="B22" s="2" t="s">
        <v>29</v>
      </c>
      <c r="I22"/>
      <c r="J22"/>
      <c r="K22"/>
      <c r="L22"/>
      <c r="M22"/>
      <c r="N22" s="21"/>
    </row>
    <row r="23" spans="1:17" x14ac:dyDescent="0.35">
      <c r="A23" s="3">
        <v>0.25</v>
      </c>
      <c r="B23" s="4">
        <v>1.124574</v>
      </c>
      <c r="I23"/>
      <c r="J23"/>
      <c r="K23"/>
      <c r="L23"/>
      <c r="M23"/>
      <c r="N23" s="21"/>
    </row>
    <row r="24" spans="1:17" x14ac:dyDescent="0.35">
      <c r="A24" s="3">
        <v>0.28717500000000001</v>
      </c>
      <c r="B24" s="4">
        <v>1.1132029999999999</v>
      </c>
      <c r="I24"/>
      <c r="J24"/>
      <c r="K24"/>
      <c r="L24"/>
      <c r="M24"/>
      <c r="N24" s="21"/>
    </row>
    <row r="25" spans="1:17" x14ac:dyDescent="0.35">
      <c r="A25" s="3">
        <v>0.32987699999999998</v>
      </c>
      <c r="B25" s="4">
        <v>1.107593</v>
      </c>
      <c r="I25"/>
      <c r="J25"/>
      <c r="K25"/>
      <c r="L25"/>
      <c r="M25"/>
      <c r="N25" s="21"/>
    </row>
    <row r="26" spans="1:17" x14ac:dyDescent="0.35">
      <c r="A26" s="3">
        <v>0.37892900000000002</v>
      </c>
      <c r="B26" s="4">
        <v>1.107189</v>
      </c>
      <c r="I26"/>
      <c r="J26"/>
      <c r="K26"/>
      <c r="L26"/>
      <c r="M26"/>
      <c r="N26" s="21"/>
    </row>
    <row r="27" spans="1:17" x14ac:dyDescent="0.35">
      <c r="A27" s="3">
        <v>0.43527500000000002</v>
      </c>
      <c r="B27" s="4">
        <v>1.0983780000000001</v>
      </c>
      <c r="I27"/>
      <c r="J27"/>
      <c r="K27"/>
      <c r="L27"/>
      <c r="M27"/>
      <c r="N27" s="21"/>
    </row>
    <row r="28" spans="1:17" x14ac:dyDescent="0.35">
      <c r="A28" s="3">
        <v>0.5</v>
      </c>
      <c r="B28" s="4">
        <v>1.0870340000000001</v>
      </c>
      <c r="I28"/>
      <c r="J28"/>
      <c r="K28"/>
      <c r="L28"/>
      <c r="M28"/>
      <c r="N28" s="21"/>
    </row>
    <row r="29" spans="1:17" x14ac:dyDescent="0.35">
      <c r="A29" s="3">
        <v>0.574349</v>
      </c>
      <c r="B29" s="4">
        <v>1.070765</v>
      </c>
      <c r="L29" s="21"/>
      <c r="M29" s="21"/>
      <c r="N29" s="21"/>
    </row>
    <row r="30" spans="1:17" x14ac:dyDescent="0.35">
      <c r="A30" s="3">
        <v>0.65975399999999995</v>
      </c>
      <c r="B30" s="4">
        <v>1.064913</v>
      </c>
    </row>
    <row r="31" spans="1:17" x14ac:dyDescent="0.35">
      <c r="A31" s="3">
        <v>0.75785800000000003</v>
      </c>
      <c r="B31" s="4">
        <v>1.0437179999999999</v>
      </c>
    </row>
    <row r="32" spans="1:17" x14ac:dyDescent="0.35">
      <c r="A32" s="3">
        <v>0.87055099999999996</v>
      </c>
      <c r="B32" s="4">
        <v>1.0258659999999999</v>
      </c>
    </row>
    <row r="33" spans="1:5" x14ac:dyDescent="0.35">
      <c r="A33" s="3">
        <v>1</v>
      </c>
      <c r="B33" s="4">
        <v>1.000273</v>
      </c>
    </row>
    <row r="34" spans="1:5" x14ac:dyDescent="0.35">
      <c r="A34" s="3">
        <v>1.148698</v>
      </c>
      <c r="B34" s="4">
        <v>0.98027200000000003</v>
      </c>
    </row>
    <row r="35" spans="1:5" x14ac:dyDescent="0.35">
      <c r="A35" s="3">
        <v>1.3195079999999999</v>
      </c>
      <c r="B35" s="4">
        <v>0.95063900000000001</v>
      </c>
    </row>
    <row r="36" spans="1:5" x14ac:dyDescent="0.35">
      <c r="A36" s="3">
        <v>1.515717</v>
      </c>
      <c r="B36" s="4">
        <v>0.92657500000000004</v>
      </c>
    </row>
    <row r="37" spans="1:5" x14ac:dyDescent="0.35">
      <c r="A37" s="3">
        <v>1.741101</v>
      </c>
      <c r="B37" s="4">
        <v>0.90725199999999995</v>
      </c>
    </row>
    <row r="38" spans="1:5" x14ac:dyDescent="0.35">
      <c r="A38" s="3">
        <v>2</v>
      </c>
      <c r="B38" s="4">
        <v>0.88001600000000002</v>
      </c>
    </row>
    <row r="39" spans="1:5" x14ac:dyDescent="0.35">
      <c r="A39" s="3">
        <v>2.2973970000000001</v>
      </c>
      <c r="B39" s="4">
        <v>0.85729200000000005</v>
      </c>
    </row>
    <row r="40" spans="1:5" x14ac:dyDescent="0.35">
      <c r="A40" s="3">
        <v>2.6390159999999998</v>
      </c>
      <c r="B40" s="4">
        <v>0.83113400000000004</v>
      </c>
    </row>
    <row r="41" spans="1:5" x14ac:dyDescent="0.35">
      <c r="A41" s="3">
        <v>3.0314329999999998</v>
      </c>
      <c r="B41" s="4">
        <v>0.80183000000000004</v>
      </c>
    </row>
    <row r="42" spans="1:5" x14ac:dyDescent="0.35">
      <c r="A42" s="3">
        <v>3.482202</v>
      </c>
      <c r="B42" s="4">
        <v>0.76551899999999995</v>
      </c>
    </row>
    <row r="43" spans="1:5" x14ac:dyDescent="0.35">
      <c r="A43" s="3">
        <v>4</v>
      </c>
      <c r="B43" s="4">
        <v>0.73006300000000002</v>
      </c>
    </row>
    <row r="44" spans="1:5" x14ac:dyDescent="0.35">
      <c r="A44" s="3">
        <v>4.5947930000000001</v>
      </c>
      <c r="B44" s="4">
        <v>0.69013599999999997</v>
      </c>
    </row>
    <row r="45" spans="1:5" x14ac:dyDescent="0.35">
      <c r="A45" s="3">
        <v>5.2780319999999996</v>
      </c>
      <c r="B45" s="4">
        <v>0.64778100000000005</v>
      </c>
    </row>
    <row r="46" spans="1:5" x14ac:dyDescent="0.35">
      <c r="A46" s="3">
        <v>6.0628659999999996</v>
      </c>
      <c r="B46" s="4">
        <v>0.60374499999999998</v>
      </c>
    </row>
    <row r="47" spans="1:5" x14ac:dyDescent="0.35">
      <c r="A47" s="5">
        <v>6.9644050000000002</v>
      </c>
      <c r="B47" s="6">
        <v>0.56188700000000003</v>
      </c>
    </row>
    <row r="48" spans="1:5" x14ac:dyDescent="0.35">
      <c r="A48"/>
      <c r="B48"/>
      <c r="C48"/>
      <c r="D48"/>
      <c r="E48"/>
    </row>
  </sheetData>
  <mergeCells count="5">
    <mergeCell ref="A3:A4"/>
    <mergeCell ref="A21:E21"/>
    <mergeCell ref="A5:A14"/>
    <mergeCell ref="B2:I2"/>
    <mergeCell ref="C3:I3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Fig. 6B</vt:lpstr>
      <vt:lpstr>Figure 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lidj-sun</dc:creator>
  <cp:lastModifiedBy>lidj-sun</cp:lastModifiedBy>
  <dcterms:created xsi:type="dcterms:W3CDTF">2015-06-05T18:19:00Z</dcterms:created>
  <dcterms:modified xsi:type="dcterms:W3CDTF">2025-10-16T03:41:57Z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AAF848FD4F7443CEBBF66747A38B310E_12</vt:lpwstr>
  </property>
  <property fmtid="{D5CDD505-2E9C-101B-9397-08002B2CF9AE}" pid="3" name="KSOProductBuildVer">
    <vt:lpwstr>2052-12.1.0.20305</vt:lpwstr>
  </property>
</Properties>
</file>