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20190401/20190819_GLS Glut1 ALI_Exp1/"/>
    </mc:Choice>
  </mc:AlternateContent>
  <xr:revisionPtr revIDLastSave="0" documentId="13_ncr:1_{020A8476-C44D-3A4F-9C63-0CDFC59F177B}" xr6:coauthVersionLast="36" xr6:coauthVersionMax="36" xr10:uidLastSave="{00000000-0000-0000-0000-000000000000}"/>
  <bookViews>
    <workbookView xWindow="240" yWindow="460" windowWidth="28040" windowHeight="16200" activeTab="4" xr2:uid="{5157B241-1E80-0846-A1C3-6CE5D084C524}"/>
  </bookViews>
  <sheets>
    <sheet name="Cell Counts" sheetId="1" r:id="rId1"/>
    <sheet name="GCB" sheetId="2" r:id="rId2"/>
    <sheet name="Sheet1" sheetId="7" r:id="rId3"/>
    <sheet name="Pasma Cells" sheetId="3" r:id="rId4"/>
    <sheet name="Macrophages" sheetId="4" r:id="rId5"/>
    <sheet name="Lung B &amp; T Trafficking" sheetId="5" r:id="rId6"/>
    <sheet name="Glut1 GLS ICS" sheetId="6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5" l="1"/>
  <c r="O20" i="5"/>
  <c r="O21" i="5"/>
  <c r="O22" i="5"/>
  <c r="O23" i="5"/>
  <c r="O24" i="5"/>
  <c r="O25" i="5"/>
  <c r="O26" i="5"/>
  <c r="O27" i="5"/>
  <c r="O28" i="5"/>
  <c r="O29" i="5"/>
  <c r="O18" i="5"/>
  <c r="W19" i="2"/>
  <c r="W20" i="2"/>
  <c r="W21" i="2"/>
  <c r="W22" i="2"/>
  <c r="W23" i="2"/>
  <c r="W24" i="2"/>
  <c r="W25" i="2"/>
  <c r="W26" i="2"/>
  <c r="W27" i="2"/>
  <c r="W28" i="2"/>
  <c r="W29" i="2"/>
  <c r="W18" i="2"/>
  <c r="P19" i="2"/>
  <c r="Q19" i="2"/>
  <c r="R19" i="2"/>
  <c r="S19" i="2"/>
  <c r="P20" i="2"/>
  <c r="Q20" i="2"/>
  <c r="R20" i="2"/>
  <c r="S20" i="2"/>
  <c r="P21" i="2"/>
  <c r="Q21" i="2"/>
  <c r="R21" i="2"/>
  <c r="S21" i="2"/>
  <c r="P22" i="2"/>
  <c r="Q22" i="2"/>
  <c r="R22" i="2"/>
  <c r="S22" i="2"/>
  <c r="P23" i="2"/>
  <c r="Q23" i="2"/>
  <c r="R23" i="2"/>
  <c r="S23" i="2"/>
  <c r="P24" i="2"/>
  <c r="Q24" i="2"/>
  <c r="R24" i="2"/>
  <c r="S24" i="2"/>
  <c r="P25" i="2"/>
  <c r="Q25" i="2"/>
  <c r="R25" i="2"/>
  <c r="S25" i="2"/>
  <c r="P26" i="2"/>
  <c r="Q26" i="2"/>
  <c r="R26" i="2"/>
  <c r="S26" i="2"/>
  <c r="P27" i="2"/>
  <c r="Q27" i="2"/>
  <c r="R27" i="2"/>
  <c r="S27" i="2"/>
  <c r="P28" i="2"/>
  <c r="Q28" i="2"/>
  <c r="R28" i="2"/>
  <c r="S28" i="2"/>
  <c r="P29" i="2"/>
  <c r="Q29" i="2"/>
  <c r="R29" i="2"/>
  <c r="S29" i="2"/>
  <c r="S18" i="2"/>
  <c r="R18" i="2"/>
  <c r="Q18" i="2"/>
  <c r="P18" i="2"/>
  <c r="I33" i="3" l="1"/>
  <c r="I34" i="3"/>
  <c r="I35" i="3"/>
  <c r="I36" i="3"/>
  <c r="I37" i="3"/>
  <c r="I38" i="3"/>
  <c r="I39" i="3"/>
  <c r="I40" i="3"/>
  <c r="I41" i="3"/>
  <c r="I42" i="3"/>
  <c r="I43" i="3"/>
  <c r="I45" i="3"/>
  <c r="I46" i="3"/>
  <c r="I47" i="3"/>
  <c r="I48" i="3"/>
  <c r="I49" i="3"/>
  <c r="I50" i="3"/>
  <c r="I51" i="3"/>
  <c r="I52" i="3"/>
  <c r="I53" i="3"/>
  <c r="I54" i="3"/>
  <c r="I55" i="3"/>
  <c r="I56" i="3"/>
  <c r="I32" i="3"/>
  <c r="H33" i="3"/>
  <c r="H34" i="3"/>
  <c r="H35" i="3"/>
  <c r="H36" i="3"/>
  <c r="H37" i="3"/>
  <c r="H38" i="3"/>
  <c r="H39" i="3"/>
  <c r="H40" i="3"/>
  <c r="H41" i="3"/>
  <c r="H42" i="3"/>
  <c r="H43" i="3"/>
  <c r="H45" i="3"/>
  <c r="H46" i="3"/>
  <c r="H47" i="3"/>
  <c r="H48" i="3"/>
  <c r="H49" i="3"/>
  <c r="H50" i="3"/>
  <c r="H51" i="3"/>
  <c r="H52" i="3"/>
  <c r="H53" i="3"/>
  <c r="H54" i="3"/>
  <c r="H55" i="3"/>
  <c r="H56" i="3"/>
  <c r="H32" i="3"/>
  <c r="F46" i="3"/>
  <c r="G46" i="3"/>
  <c r="F47" i="3"/>
  <c r="G47" i="3"/>
  <c r="F48" i="3"/>
  <c r="G48" i="3"/>
  <c r="F49" i="3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6" i="3"/>
  <c r="G56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F43" i="3"/>
  <c r="G43" i="3"/>
  <c r="G45" i="3"/>
  <c r="F45" i="3"/>
  <c r="G32" i="3"/>
  <c r="F32" i="3"/>
  <c r="G14" i="1"/>
  <c r="G13" i="1"/>
  <c r="G12" i="1"/>
  <c r="G11" i="1"/>
  <c r="G10" i="1"/>
  <c r="G9" i="1"/>
  <c r="G8" i="1"/>
  <c r="G7" i="1"/>
  <c r="G6" i="1"/>
  <c r="G5" i="1"/>
  <c r="G4" i="1"/>
  <c r="G3" i="1"/>
  <c r="F31" i="2" l="1"/>
  <c r="G31" i="2"/>
  <c r="H31" i="2"/>
  <c r="I31" i="2"/>
  <c r="F32" i="2"/>
  <c r="G32" i="2"/>
  <c r="H32" i="2"/>
  <c r="I32" i="2"/>
  <c r="F33" i="2"/>
  <c r="G33" i="2"/>
  <c r="H33" i="2"/>
  <c r="I33" i="2"/>
  <c r="F34" i="2"/>
  <c r="G34" i="2"/>
  <c r="H34" i="2"/>
  <c r="I34" i="2"/>
  <c r="F35" i="2"/>
  <c r="G35" i="2"/>
  <c r="H35" i="2"/>
  <c r="I35" i="2"/>
  <c r="F36" i="2"/>
  <c r="G36" i="2"/>
  <c r="H36" i="2"/>
  <c r="I36" i="2"/>
  <c r="F37" i="2"/>
  <c r="G37" i="2"/>
  <c r="H37" i="2"/>
  <c r="I37" i="2"/>
  <c r="F38" i="2"/>
  <c r="G38" i="2"/>
  <c r="H38" i="2"/>
  <c r="I38" i="2"/>
  <c r="E38" i="2"/>
  <c r="E37" i="2"/>
  <c r="E36" i="2"/>
  <c r="E35" i="2"/>
  <c r="E34" i="2"/>
  <c r="E33" i="2"/>
  <c r="E32" i="2"/>
  <c r="E31" i="2"/>
  <c r="U20" i="6"/>
  <c r="U19" i="6"/>
  <c r="T20" i="6"/>
  <c r="T19" i="6"/>
  <c r="U18" i="6"/>
  <c r="T18" i="6"/>
  <c r="U17" i="6"/>
  <c r="T17" i="6"/>
  <c r="AD24" i="2" l="1"/>
  <c r="AD26" i="2"/>
  <c r="AB25" i="2"/>
  <c r="AB27" i="2"/>
  <c r="AD18" i="2"/>
  <c r="AB18" i="2"/>
  <c r="AB23" i="2"/>
  <c r="AC23" i="2"/>
  <c r="AD23" i="2"/>
  <c r="AE23" i="2"/>
  <c r="AF23" i="2"/>
  <c r="AG23" i="2"/>
  <c r="AH23" i="2"/>
  <c r="AB24" i="2"/>
  <c r="AD25" i="2"/>
  <c r="AE25" i="2"/>
  <c r="AB26" i="2"/>
  <c r="AD27" i="2"/>
  <c r="AG27" i="2"/>
  <c r="AA26" i="2"/>
  <c r="AA23" i="2"/>
  <c r="AC18" i="2"/>
  <c r="AB19" i="2"/>
  <c r="AB20" i="2"/>
  <c r="AD20" i="2"/>
  <c r="AE20" i="2"/>
  <c r="AB21" i="2"/>
  <c r="AD21" i="2"/>
  <c r="AB22" i="2"/>
  <c r="AD22" i="2"/>
  <c r="AA22" i="2"/>
  <c r="AA18" i="2"/>
  <c r="V6" i="2"/>
  <c r="W6" i="2" s="1"/>
  <c r="V7" i="2"/>
  <c r="W7" i="2" s="1"/>
  <c r="V8" i="2"/>
  <c r="W8" i="2" s="1"/>
  <c r="V9" i="2"/>
  <c r="W9" i="2" s="1"/>
  <c r="V10" i="2"/>
  <c r="W10" i="2" s="1"/>
  <c r="V11" i="2"/>
  <c r="W11" i="2" s="1"/>
  <c r="V12" i="2"/>
  <c r="W12" i="2" s="1"/>
  <c r="V13" i="2"/>
  <c r="W13" i="2" s="1"/>
  <c r="V14" i="2"/>
  <c r="W14" i="2" s="1"/>
  <c r="V15" i="2"/>
  <c r="W15" i="2" s="1"/>
  <c r="V16" i="2"/>
  <c r="W16" i="2" s="1"/>
  <c r="V18" i="2"/>
  <c r="AG18" i="2" s="1"/>
  <c r="V19" i="2"/>
  <c r="AG24" i="2" s="1"/>
  <c r="V20" i="2"/>
  <c r="V21" i="2"/>
  <c r="AG19" i="2" s="1"/>
  <c r="V22" i="2"/>
  <c r="V23" i="2"/>
  <c r="AG25" i="2" s="1"/>
  <c r="V24" i="2"/>
  <c r="AG20" i="2" s="1"/>
  <c r="V25" i="2"/>
  <c r="AG26" i="2" s="1"/>
  <c r="V26" i="2"/>
  <c r="V27" i="2"/>
  <c r="V28" i="2"/>
  <c r="AG22" i="2" s="1"/>
  <c r="V29" i="2"/>
  <c r="V5" i="2"/>
  <c r="W5" i="2" s="1"/>
  <c r="T6" i="2"/>
  <c r="U6" i="2" s="1"/>
  <c r="T7" i="2"/>
  <c r="U7" i="2" s="1"/>
  <c r="T8" i="2"/>
  <c r="U8" i="2" s="1"/>
  <c r="T9" i="2"/>
  <c r="U9" i="2" s="1"/>
  <c r="T10" i="2"/>
  <c r="U10" i="2" s="1"/>
  <c r="T11" i="2"/>
  <c r="U11" i="2" s="1"/>
  <c r="T12" i="2"/>
  <c r="U12" i="2" s="1"/>
  <c r="T13" i="2"/>
  <c r="U13" i="2" s="1"/>
  <c r="T14" i="2"/>
  <c r="U14" i="2" s="1"/>
  <c r="T15" i="2"/>
  <c r="U15" i="2" s="1"/>
  <c r="T16" i="2"/>
  <c r="U16" i="2" s="1"/>
  <c r="T18" i="2"/>
  <c r="U18" i="2" s="1"/>
  <c r="AF18" i="2" s="1"/>
  <c r="T19" i="2"/>
  <c r="AE24" i="2" s="1"/>
  <c r="T20" i="2"/>
  <c r="AE19" i="2" s="1"/>
  <c r="T21" i="2"/>
  <c r="U21" i="2" s="1"/>
  <c r="T22" i="2"/>
  <c r="U22" i="2" s="1"/>
  <c r="T23" i="2"/>
  <c r="U23" i="2" s="1"/>
  <c r="T24" i="2"/>
  <c r="U24" i="2" s="1"/>
  <c r="T25" i="2"/>
  <c r="AE26" i="2" s="1"/>
  <c r="T26" i="2"/>
  <c r="U26" i="2" s="1"/>
  <c r="T27" i="2"/>
  <c r="AE22" i="2" s="1"/>
  <c r="T28" i="2"/>
  <c r="AE27" i="2" s="1"/>
  <c r="T29" i="2"/>
  <c r="U29" i="2" s="1"/>
  <c r="T5" i="2"/>
  <c r="U5" i="2" s="1"/>
  <c r="P6" i="2"/>
  <c r="Q6" i="2"/>
  <c r="R6" i="2"/>
  <c r="S6" i="2"/>
  <c r="P7" i="2"/>
  <c r="Q7" i="2"/>
  <c r="R7" i="2"/>
  <c r="S7" i="2"/>
  <c r="P8" i="2"/>
  <c r="Q8" i="2"/>
  <c r="R8" i="2"/>
  <c r="S8" i="2"/>
  <c r="P9" i="2"/>
  <c r="Q9" i="2"/>
  <c r="R9" i="2"/>
  <c r="S9" i="2"/>
  <c r="P10" i="2"/>
  <c r="Q10" i="2"/>
  <c r="R10" i="2"/>
  <c r="S10" i="2"/>
  <c r="P11" i="2"/>
  <c r="Q11" i="2"/>
  <c r="R11" i="2"/>
  <c r="S11" i="2"/>
  <c r="P12" i="2"/>
  <c r="Q12" i="2"/>
  <c r="R12" i="2"/>
  <c r="S12" i="2"/>
  <c r="P13" i="2"/>
  <c r="Q13" i="2"/>
  <c r="R13" i="2"/>
  <c r="S13" i="2"/>
  <c r="P14" i="2"/>
  <c r="Q14" i="2"/>
  <c r="R14" i="2"/>
  <c r="S14" i="2"/>
  <c r="P15" i="2"/>
  <c r="Q15" i="2"/>
  <c r="R15" i="2"/>
  <c r="S15" i="2"/>
  <c r="P16" i="2"/>
  <c r="Q16" i="2"/>
  <c r="R16" i="2"/>
  <c r="S16" i="2"/>
  <c r="AA24" i="2"/>
  <c r="AC24" i="2"/>
  <c r="AA25" i="2"/>
  <c r="AC25" i="2"/>
  <c r="AA21" i="2"/>
  <c r="AC21" i="2"/>
  <c r="AA27" i="2"/>
  <c r="AC22" i="2"/>
  <c r="S5" i="2"/>
  <c r="R5" i="2"/>
  <c r="Q5" i="2"/>
  <c r="P5" i="2"/>
  <c r="AF25" i="2" l="1"/>
  <c r="AF20" i="2"/>
  <c r="AH18" i="2"/>
  <c r="AG21" i="2"/>
  <c r="AE18" i="2"/>
  <c r="AC27" i="2"/>
  <c r="AC26" i="2"/>
  <c r="U25" i="2"/>
  <c r="AF26" i="2" s="1"/>
  <c r="AA19" i="2"/>
  <c r="AE21" i="2"/>
  <c r="U28" i="2"/>
  <c r="U20" i="2"/>
  <c r="AH22" i="2"/>
  <c r="AA20" i="2"/>
  <c r="AC20" i="2"/>
  <c r="U27" i="2"/>
  <c r="U19" i="2"/>
  <c r="AF19" i="2" s="1"/>
  <c r="AC19" i="2"/>
  <c r="AD19" i="2"/>
  <c r="AF21" i="2" l="1"/>
  <c r="AH25" i="2"/>
  <c r="AH20" i="2"/>
  <c r="AH21" i="2"/>
  <c r="AH26" i="2"/>
  <c r="AH27" i="2"/>
  <c r="AF22" i="2"/>
  <c r="AF27" i="2"/>
  <c r="AH24" i="2"/>
  <c r="AH19" i="2"/>
  <c r="AF24" i="2"/>
</calcChain>
</file>

<file path=xl/sharedStrings.xml><?xml version="1.0" encoding="utf-8"?>
<sst xmlns="http://schemas.openxmlformats.org/spreadsheetml/2006/main" count="246" uniqueCount="76">
  <si>
    <t>Cell #</t>
  </si>
  <si>
    <t>Lymphocytes</t>
  </si>
  <si>
    <t>B220+Dump-</t>
  </si>
  <si>
    <t>GCB+</t>
  </si>
  <si>
    <t>IgG1+GCB</t>
  </si>
  <si>
    <t>GCB-</t>
  </si>
  <si>
    <t>MemB</t>
  </si>
  <si>
    <t>IgG1+MemB</t>
  </si>
  <si>
    <t>(-)</t>
  </si>
  <si>
    <t xml:space="preserve"> +/+ </t>
  </si>
  <si>
    <t>GLS f/+</t>
  </si>
  <si>
    <t>Gls f/f</t>
  </si>
  <si>
    <t>f/+f/+</t>
  </si>
  <si>
    <t>GLSf/+ Glutf/+</t>
  </si>
  <si>
    <t>Spleen</t>
  </si>
  <si>
    <t>LN</t>
  </si>
  <si>
    <t>Lung</t>
  </si>
  <si>
    <t>Marrow</t>
  </si>
  <si>
    <t>BAL (x10^5)</t>
  </si>
  <si>
    <t>&lt;-- Bad return on flush</t>
  </si>
  <si>
    <t>% GCB</t>
  </si>
  <si>
    <t>% IgG1+ GCB</t>
  </si>
  <si>
    <t>% MemB</t>
  </si>
  <si>
    <t>% IgG1+MemB</t>
  </si>
  <si>
    <t># GCB (x10^4)</t>
  </si>
  <si>
    <t># IgG1+ GCB (x10^3)</t>
  </si>
  <si>
    <t># MemB (x10^4)</t>
  </si>
  <si>
    <t># IgG1+MemB (x10^3)</t>
  </si>
  <si>
    <t>f/+</t>
  </si>
  <si>
    <t>f/f</t>
  </si>
  <si>
    <t xml:space="preserve"> +/+</t>
  </si>
  <si>
    <t>ymphocytes</t>
  </si>
  <si>
    <t>Dump-</t>
  </si>
  <si>
    <t>B220loCD19+</t>
  </si>
  <si>
    <t>PC</t>
  </si>
  <si>
    <t>B220+</t>
  </si>
  <si>
    <t>CD138+TACI-</t>
  </si>
  <si>
    <t>Bone Marrow</t>
  </si>
  <si>
    <t>BAL</t>
  </si>
  <si>
    <t>In Tact</t>
  </si>
  <si>
    <t>Ghost-</t>
  </si>
  <si>
    <t>CD45+CD3-</t>
  </si>
  <si>
    <t>F4/80+</t>
  </si>
  <si>
    <t>F480Gr1+</t>
  </si>
  <si>
    <t>Gr1++</t>
  </si>
  <si>
    <t>Granulocytes</t>
  </si>
  <si>
    <t>MO</t>
  </si>
  <si>
    <t>Gr1-MO</t>
  </si>
  <si>
    <t>M1</t>
  </si>
  <si>
    <t>M2</t>
  </si>
  <si>
    <t>Gr1 int Reg MO</t>
  </si>
  <si>
    <t>Lymphocyte</t>
  </si>
  <si>
    <t>CD45+</t>
  </si>
  <si>
    <t>MHCII+</t>
  </si>
  <si>
    <t>B Cells</t>
  </si>
  <si>
    <t>CD138+</t>
  </si>
  <si>
    <t>GL7+</t>
  </si>
  <si>
    <t xml:space="preserve">MHCII- </t>
  </si>
  <si>
    <t>CD4+CD103+</t>
  </si>
  <si>
    <t>CD4+CD103-</t>
  </si>
  <si>
    <t>Lymph</t>
  </si>
  <si>
    <t>Glut</t>
  </si>
  <si>
    <t>GL7</t>
  </si>
  <si>
    <t>GLS</t>
  </si>
  <si>
    <t>IgD+</t>
  </si>
  <si>
    <t>TCRb</t>
  </si>
  <si>
    <t>IgD</t>
  </si>
  <si>
    <t>GCB</t>
  </si>
  <si>
    <t>IgG1+</t>
  </si>
  <si>
    <t>IgG1+ MemB</t>
  </si>
  <si>
    <t>dLN</t>
  </si>
  <si>
    <t>CD138+TACI+</t>
  </si>
  <si>
    <t>BM</t>
  </si>
  <si>
    <t># CD138+TACI-</t>
  </si>
  <si>
    <t># CD138+TACI+ (x10^4)</t>
  </si>
  <si>
    <t>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</si>
</sst>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GCB!$P$17</c:f>
              <c:strCache>
                <c:ptCount val="1"/>
                <c:pt idx="0">
                  <c:v>% GCB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GCB!$P$18:$P$29</c:f>
              <c:numCache>
                <c:formatCode>General</c:formatCode>
                <c:ptCount val="12"/>
                <c:pt idx="0">
                  <c:v>0.49</c:v>
                </c:pt>
                <c:pt idx="1">
                  <c:v>18</c:v>
                </c:pt>
                <c:pt idx="2">
                  <c:v>9.3000000000000007</c:v>
                </c:pt>
                <c:pt idx="3">
                  <c:v>1.65</c:v>
                </c:pt>
                <c:pt idx="4">
                  <c:v>19.3</c:v>
                </c:pt>
                <c:pt idx="5">
                  <c:v>21.9</c:v>
                </c:pt>
                <c:pt idx="6">
                  <c:v>3.03</c:v>
                </c:pt>
                <c:pt idx="7">
                  <c:v>2.85</c:v>
                </c:pt>
                <c:pt idx="8">
                  <c:v>9.5299999999999994</c:v>
                </c:pt>
                <c:pt idx="9">
                  <c:v>0.59</c:v>
                </c:pt>
                <c:pt idx="10">
                  <c:v>1.74</c:v>
                </c:pt>
                <c:pt idx="11">
                  <c:v>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B-2C4A-97BC-DAAB437A81CB}"/>
            </c:ext>
          </c:extLst>
        </c:ser>
        <c:ser>
          <c:idx val="1"/>
          <c:order val="1"/>
          <c:tx>
            <c:strRef>
              <c:f>GCB!$Q$17</c:f>
              <c:strCache>
                <c:ptCount val="1"/>
                <c:pt idx="0">
                  <c:v>% IgG1+ GCB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GCB!$Q$18:$Q$29</c:f>
              <c:numCache>
                <c:formatCode>General</c:formatCode>
                <c:ptCount val="12"/>
                <c:pt idx="0">
                  <c:v>12.5</c:v>
                </c:pt>
                <c:pt idx="1">
                  <c:v>61.4</c:v>
                </c:pt>
                <c:pt idx="2">
                  <c:v>42.9</c:v>
                </c:pt>
                <c:pt idx="3">
                  <c:v>42.5</c:v>
                </c:pt>
                <c:pt idx="4">
                  <c:v>68.2</c:v>
                </c:pt>
                <c:pt idx="5">
                  <c:v>51</c:v>
                </c:pt>
                <c:pt idx="6">
                  <c:v>49.7</c:v>
                </c:pt>
                <c:pt idx="7">
                  <c:v>17.899999999999999</c:v>
                </c:pt>
                <c:pt idx="8">
                  <c:v>62.7</c:v>
                </c:pt>
                <c:pt idx="9">
                  <c:v>23.2</c:v>
                </c:pt>
                <c:pt idx="10">
                  <c:v>54.2</c:v>
                </c:pt>
                <c:pt idx="11">
                  <c:v>55.6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7B-2C4A-97BC-DAAB437A81CB}"/>
            </c:ext>
          </c:extLst>
        </c:ser>
        <c:ser>
          <c:idx val="2"/>
          <c:order val="2"/>
          <c:tx>
            <c:strRef>
              <c:f>GCB!$R$17</c:f>
              <c:strCache>
                <c:ptCount val="1"/>
                <c:pt idx="0">
                  <c:v>% MemB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GCB!$R$18:$R$29</c:f>
              <c:numCache>
                <c:formatCode>General</c:formatCode>
                <c:ptCount val="12"/>
                <c:pt idx="0">
                  <c:v>4.09</c:v>
                </c:pt>
                <c:pt idx="1">
                  <c:v>23.4</c:v>
                </c:pt>
                <c:pt idx="2">
                  <c:v>11.8</c:v>
                </c:pt>
                <c:pt idx="3">
                  <c:v>4.83</c:v>
                </c:pt>
                <c:pt idx="4">
                  <c:v>9.85</c:v>
                </c:pt>
                <c:pt idx="5">
                  <c:v>12.5</c:v>
                </c:pt>
                <c:pt idx="6">
                  <c:v>1.69</c:v>
                </c:pt>
                <c:pt idx="7">
                  <c:v>2.2000000000000002</c:v>
                </c:pt>
                <c:pt idx="8">
                  <c:v>9.31</c:v>
                </c:pt>
                <c:pt idx="9">
                  <c:v>0.72</c:v>
                </c:pt>
                <c:pt idx="10">
                  <c:v>2</c:v>
                </c:pt>
                <c:pt idx="11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7B-2C4A-97BC-DAAB437A81CB}"/>
            </c:ext>
          </c:extLst>
        </c:ser>
        <c:ser>
          <c:idx val="3"/>
          <c:order val="3"/>
          <c:tx>
            <c:strRef>
              <c:f>GCB!$S$17</c:f>
              <c:strCache>
                <c:ptCount val="1"/>
                <c:pt idx="0">
                  <c:v>% IgG1+MemB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GCB!$S$18:$S$29</c:f>
              <c:numCache>
                <c:formatCode>General</c:formatCode>
                <c:ptCount val="12"/>
                <c:pt idx="0">
                  <c:v>2.81</c:v>
                </c:pt>
                <c:pt idx="1">
                  <c:v>20.6</c:v>
                </c:pt>
                <c:pt idx="2">
                  <c:v>29</c:v>
                </c:pt>
                <c:pt idx="3">
                  <c:v>3.86</c:v>
                </c:pt>
                <c:pt idx="4">
                  <c:v>9.89</c:v>
                </c:pt>
                <c:pt idx="5">
                  <c:v>18.2</c:v>
                </c:pt>
                <c:pt idx="6">
                  <c:v>11.4</c:v>
                </c:pt>
                <c:pt idx="7">
                  <c:v>14.3</c:v>
                </c:pt>
                <c:pt idx="8">
                  <c:v>34.700000000000003</c:v>
                </c:pt>
                <c:pt idx="9">
                  <c:v>6.91</c:v>
                </c:pt>
                <c:pt idx="10">
                  <c:v>24.5</c:v>
                </c:pt>
                <c:pt idx="11">
                  <c:v>7.92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7B-2C4A-97BC-DAAB437A8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896767"/>
        <c:axId val="128541135"/>
      </c:barChart>
      <c:catAx>
        <c:axId val="130896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41135"/>
        <c:crosses val="autoZero"/>
        <c:auto val="1"/>
        <c:lblAlgn val="ctr"/>
        <c:lblOffset val="100"/>
        <c:noMultiLvlLbl val="0"/>
      </c:catAx>
      <c:valAx>
        <c:axId val="12854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96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GCB!$T$17</c:f>
              <c:strCache>
                <c:ptCount val="1"/>
                <c:pt idx="0">
                  <c:v># GCB (x10^4)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GCB!$T$18:$T$29</c:f>
              <c:numCache>
                <c:formatCode>General</c:formatCode>
                <c:ptCount val="12"/>
                <c:pt idx="0">
                  <c:v>7.1845828599999995E-2</c:v>
                </c:pt>
                <c:pt idx="1">
                  <c:v>7.7506199999999996</c:v>
                </c:pt>
                <c:pt idx="2">
                  <c:v>2.4363656400000009</c:v>
                </c:pt>
                <c:pt idx="3">
                  <c:v>1.0602804960000001</c:v>
                </c:pt>
                <c:pt idx="4">
                  <c:v>12.480200249999998</c:v>
                </c:pt>
                <c:pt idx="5">
                  <c:v>5.8528713599999991</c:v>
                </c:pt>
                <c:pt idx="6">
                  <c:v>2.0470712724000002</c:v>
                </c:pt>
                <c:pt idx="7">
                  <c:v>1.1525058000000001</c:v>
                </c:pt>
                <c:pt idx="8">
                  <c:v>8.7567281759999975</c:v>
                </c:pt>
                <c:pt idx="9">
                  <c:v>0.64711483200000008</c:v>
                </c:pt>
                <c:pt idx="10">
                  <c:v>1.8198445979999998</c:v>
                </c:pt>
                <c:pt idx="11">
                  <c:v>0.98673868799999986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8-A54D-BD84-A514ECC2EB6E}"/>
            </c:ext>
          </c:extLst>
        </c:ser>
        <c:ser>
          <c:idx val="1"/>
          <c:order val="1"/>
          <c:tx>
            <c:strRef>
              <c:f>GCB!$U$17</c:f>
              <c:strCache>
                <c:ptCount val="1"/>
                <c:pt idx="0">
                  <c:v># IgG1+ GCB (x10^3)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GCB!$U$18:$U$29</c:f>
              <c:numCache>
                <c:formatCode>General</c:formatCode>
                <c:ptCount val="12"/>
                <c:pt idx="0">
                  <c:v>8.9807285749999993E-2</c:v>
                </c:pt>
                <c:pt idx="1">
                  <c:v>47.5888068</c:v>
                </c:pt>
                <c:pt idx="2">
                  <c:v>10.452008595600004</c:v>
                </c:pt>
                <c:pt idx="3">
                  <c:v>4.5061921080000005</c:v>
                </c:pt>
                <c:pt idx="4">
                  <c:v>85.114965704999989</c:v>
                </c:pt>
                <c:pt idx="5">
                  <c:v>29.849643935999993</c:v>
                </c:pt>
                <c:pt idx="6">
                  <c:v>10.173944223828002</c:v>
                </c:pt>
                <c:pt idx="7">
                  <c:v>2.0629853820000004</c:v>
                </c:pt>
                <c:pt idx="8">
                  <c:v>54.904685663519984</c:v>
                </c:pt>
                <c:pt idx="9">
                  <c:v>1.50130641024</c:v>
                </c:pt>
                <c:pt idx="10">
                  <c:v>9.8635577211599994</c:v>
                </c:pt>
                <c:pt idx="11">
                  <c:v>5.4862671052799996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8-A54D-BD84-A514ECC2EB6E}"/>
            </c:ext>
          </c:extLst>
        </c:ser>
        <c:ser>
          <c:idx val="2"/>
          <c:order val="2"/>
          <c:tx>
            <c:strRef>
              <c:f>GCB!$V$17</c:f>
              <c:strCache>
                <c:ptCount val="1"/>
                <c:pt idx="0">
                  <c:v># MemB (x10^4)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GCB!$V$18:$V$29</c:f>
              <c:numCache>
                <c:formatCode>General</c:formatCode>
                <c:ptCount val="12"/>
                <c:pt idx="0">
                  <c:v>0.39759628171380001</c:v>
                </c:pt>
                <c:pt idx="1">
                  <c:v>7.3452625739999995</c:v>
                </c:pt>
                <c:pt idx="2">
                  <c:v>2.4204899671200009</c:v>
                </c:pt>
                <c:pt idx="3">
                  <c:v>3.0075145436448003</c:v>
                </c:pt>
                <c:pt idx="4">
                  <c:v>4.8089186118749998</c:v>
                </c:pt>
                <c:pt idx="5">
                  <c:v>2.3184319200000001</c:v>
                </c:pt>
                <c:pt idx="6">
                  <c:v>1.0858192997652001</c:v>
                </c:pt>
                <c:pt idx="7">
                  <c:v>0.83449507680000012</c:v>
                </c:pt>
                <c:pt idx="8">
                  <c:v>7.2200648042879987</c:v>
                </c:pt>
                <c:pt idx="9">
                  <c:v>0.77943336307200006</c:v>
                </c:pt>
                <c:pt idx="10">
                  <c:v>2.0164714855999999</c:v>
                </c:pt>
                <c:pt idx="11">
                  <c:v>0.92254396415999995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B8-A54D-BD84-A514ECC2EB6E}"/>
            </c:ext>
          </c:extLst>
        </c:ser>
        <c:ser>
          <c:idx val="3"/>
          <c:order val="3"/>
          <c:tx>
            <c:strRef>
              <c:f>GCB!$W$17</c:f>
              <c:strCache>
                <c:ptCount val="1"/>
                <c:pt idx="0">
                  <c:v># IgG1+MemB (x10^3)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GCB!$W$18:$W$29</c:f>
              <c:numCache>
                <c:formatCode>General</c:formatCode>
                <c:ptCount val="12"/>
                <c:pt idx="0">
                  <c:v>0.11172455516157781</c:v>
                </c:pt>
                <c:pt idx="1">
                  <c:v>15.13124090244</c:v>
                </c:pt>
                <c:pt idx="2">
                  <c:v>7.0194209046480012</c:v>
                </c:pt>
                <c:pt idx="3">
                  <c:v>1.1609006138468927</c:v>
                </c:pt>
                <c:pt idx="4">
                  <c:v>4.7560205071443749</c:v>
                </c:pt>
                <c:pt idx="5">
                  <c:v>4.2195460944000001</c:v>
                </c:pt>
                <c:pt idx="6">
                  <c:v>1.2378340017323282</c:v>
                </c:pt>
                <c:pt idx="7">
                  <c:v>1.1933279598240003</c:v>
                </c:pt>
                <c:pt idx="8">
                  <c:v>25.053624870879357</c:v>
                </c:pt>
                <c:pt idx="9">
                  <c:v>0.53858845388275201</c:v>
                </c:pt>
                <c:pt idx="10">
                  <c:v>4.9403551397199994</c:v>
                </c:pt>
                <c:pt idx="11">
                  <c:v>0.7306548196147199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B8-A54D-BD84-A514ECC2E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015087"/>
        <c:axId val="64115823"/>
      </c:barChart>
      <c:catAx>
        <c:axId val="66015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15823"/>
        <c:crosses val="autoZero"/>
        <c:auto val="1"/>
        <c:lblAlgn val="ctr"/>
        <c:lblOffset val="100"/>
        <c:noMultiLvlLbl val="0"/>
      </c:catAx>
      <c:valAx>
        <c:axId val="641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015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GCB!$T$17</c:f>
              <c:strCache>
                <c:ptCount val="1"/>
                <c:pt idx="0">
                  <c:v># GCB (x10^4)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GCB!$T$18:$T$29</c:f>
              <c:numCache>
                <c:formatCode>General</c:formatCode>
                <c:ptCount val="12"/>
                <c:pt idx="0">
                  <c:v>7.1845828599999995E-2</c:v>
                </c:pt>
                <c:pt idx="1">
                  <c:v>7.7506199999999996</c:v>
                </c:pt>
                <c:pt idx="2">
                  <c:v>2.4363656400000009</c:v>
                </c:pt>
                <c:pt idx="3">
                  <c:v>1.0602804960000001</c:v>
                </c:pt>
                <c:pt idx="4">
                  <c:v>12.480200249999998</c:v>
                </c:pt>
                <c:pt idx="5">
                  <c:v>5.8528713599999991</c:v>
                </c:pt>
                <c:pt idx="6">
                  <c:v>2.0470712724000002</c:v>
                </c:pt>
                <c:pt idx="7">
                  <c:v>1.1525058000000001</c:v>
                </c:pt>
                <c:pt idx="8">
                  <c:v>8.7567281759999975</c:v>
                </c:pt>
                <c:pt idx="9">
                  <c:v>0.64711483200000008</c:v>
                </c:pt>
                <c:pt idx="10">
                  <c:v>1.8198445979999998</c:v>
                </c:pt>
                <c:pt idx="11">
                  <c:v>0.98673868799999986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69-D14D-A47E-F81CC8D4F0D9}"/>
            </c:ext>
          </c:extLst>
        </c:ser>
        <c:ser>
          <c:idx val="1"/>
          <c:order val="1"/>
          <c:tx>
            <c:strRef>
              <c:f>GCB!$V$17</c:f>
              <c:strCache>
                <c:ptCount val="1"/>
                <c:pt idx="0">
                  <c:v># MemB (x10^4)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GCB!$M$18:$O$29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dLN</c:v>
                  </c:pt>
                </c:lvl>
              </c:multiLvlStrCache>
            </c:multiLvlStrRef>
          </c:cat>
          <c:val>
            <c:numRef>
              <c:f>GCB!$V$18:$V$29</c:f>
              <c:numCache>
                <c:formatCode>General</c:formatCode>
                <c:ptCount val="12"/>
                <c:pt idx="0">
                  <c:v>0.39759628171380001</c:v>
                </c:pt>
                <c:pt idx="1">
                  <c:v>7.3452625739999995</c:v>
                </c:pt>
                <c:pt idx="2">
                  <c:v>2.4204899671200009</c:v>
                </c:pt>
                <c:pt idx="3">
                  <c:v>3.0075145436448003</c:v>
                </c:pt>
                <c:pt idx="4">
                  <c:v>4.8089186118749998</c:v>
                </c:pt>
                <c:pt idx="5">
                  <c:v>2.3184319200000001</c:v>
                </c:pt>
                <c:pt idx="6">
                  <c:v>1.0858192997652001</c:v>
                </c:pt>
                <c:pt idx="7">
                  <c:v>0.83449507680000012</c:v>
                </c:pt>
                <c:pt idx="8">
                  <c:v>7.2200648042879987</c:v>
                </c:pt>
                <c:pt idx="9">
                  <c:v>0.77943336307200006</c:v>
                </c:pt>
                <c:pt idx="10">
                  <c:v>2.0164714855999999</c:v>
                </c:pt>
                <c:pt idx="11">
                  <c:v>0.92254396415999995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69-D14D-A47E-F81CC8D4F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599199"/>
        <c:axId val="111383231"/>
      </c:barChart>
      <c:catAx>
        <c:axId val="130599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383231"/>
        <c:crosses val="autoZero"/>
        <c:auto val="1"/>
        <c:lblAlgn val="ctr"/>
        <c:lblOffset val="100"/>
        <c:noMultiLvlLbl val="0"/>
      </c:catAx>
      <c:valAx>
        <c:axId val="11138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5991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GCB!$AC$17</c:f>
              <c:strCache>
                <c:ptCount val="1"/>
                <c:pt idx="0">
                  <c:v>% MemB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GCB!$Z$18:$Z$22</c:f>
              <c:strCache>
                <c:ptCount val="5"/>
                <c:pt idx="0">
                  <c:v>(-)</c:v>
                </c:pt>
                <c:pt idx="1">
                  <c:v> +/+</c:v>
                </c:pt>
                <c:pt idx="2">
                  <c:v>f/+</c:v>
                </c:pt>
                <c:pt idx="3">
                  <c:v>f/f</c:v>
                </c:pt>
                <c:pt idx="4">
                  <c:v>f/+f/+</c:v>
                </c:pt>
              </c:strCache>
            </c:strRef>
          </c:cat>
          <c:val>
            <c:numRef>
              <c:f>GCB!$AC$18:$AC$22</c:f>
              <c:numCache>
                <c:formatCode>General</c:formatCode>
                <c:ptCount val="5"/>
                <c:pt idx="0">
                  <c:v>4.09</c:v>
                </c:pt>
                <c:pt idx="1">
                  <c:v>12.47</c:v>
                </c:pt>
                <c:pt idx="2">
                  <c:v>7.0949999999999998</c:v>
                </c:pt>
                <c:pt idx="3">
                  <c:v>5.7550000000000008</c:v>
                </c:pt>
                <c:pt idx="4">
                  <c:v>1.1833333333333333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A6-E145-9696-ED76977DFCD7}"/>
            </c:ext>
          </c:extLst>
        </c:ser>
        <c:ser>
          <c:idx val="1"/>
          <c:order val="1"/>
          <c:tx>
            <c:strRef>
              <c:f>GCB!$AD$17</c:f>
              <c:strCache>
                <c:ptCount val="1"/>
                <c:pt idx="0">
                  <c:v>% IgG1+MemB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GCB!$Z$18:$Z$22</c:f>
              <c:strCache>
                <c:ptCount val="5"/>
                <c:pt idx="0">
                  <c:v>(-)</c:v>
                </c:pt>
                <c:pt idx="1">
                  <c:v> +/+</c:v>
                </c:pt>
                <c:pt idx="2">
                  <c:v>f/+</c:v>
                </c:pt>
                <c:pt idx="3">
                  <c:v>f/f</c:v>
                </c:pt>
                <c:pt idx="4">
                  <c:v>f/+f/+</c:v>
                </c:pt>
              </c:strCache>
            </c:strRef>
          </c:cat>
          <c:val>
            <c:numRef>
              <c:f>GCB!$AD$18:$AD$22</c:f>
              <c:numCache>
                <c:formatCode>General</c:formatCode>
                <c:ptCount val="5"/>
                <c:pt idx="0">
                  <c:v>2.81</c:v>
                </c:pt>
                <c:pt idx="1">
                  <c:v>15.8375</c:v>
                </c:pt>
                <c:pt idx="2">
                  <c:v>14.8</c:v>
                </c:pt>
                <c:pt idx="3">
                  <c:v>24.5</c:v>
                </c:pt>
                <c:pt idx="4">
                  <c:v>13.11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A6-E145-9696-ED76977DF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950127"/>
        <c:axId val="154505839"/>
      </c:barChart>
      <c:catAx>
        <c:axId val="2195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505839"/>
        <c:crosses val="autoZero"/>
        <c:auto val="1"/>
        <c:lblAlgn val="ctr"/>
        <c:lblOffset val="100"/>
        <c:noMultiLvlLbl val="0"/>
      </c:catAx>
      <c:valAx>
        <c:axId val="154505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50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GCB!$AA$17</c:f>
              <c:strCache>
                <c:ptCount val="1"/>
                <c:pt idx="0">
                  <c:v>% GCB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GCB!$Z$18:$Z$22</c:f>
              <c:strCache>
                <c:ptCount val="5"/>
                <c:pt idx="0">
                  <c:v>(-)</c:v>
                </c:pt>
                <c:pt idx="1">
                  <c:v> +/+</c:v>
                </c:pt>
                <c:pt idx="2">
                  <c:v>f/+</c:v>
                </c:pt>
                <c:pt idx="3">
                  <c:v>f/f</c:v>
                </c:pt>
                <c:pt idx="4">
                  <c:v>f/+f/+</c:v>
                </c:pt>
              </c:strCache>
            </c:strRef>
          </c:cat>
          <c:val>
            <c:numRef>
              <c:f>GCB!$AA$18:$AA$22</c:f>
              <c:numCache>
                <c:formatCode>General</c:formatCode>
                <c:ptCount val="5"/>
                <c:pt idx="0">
                  <c:v>0.49</c:v>
                </c:pt>
                <c:pt idx="1">
                  <c:v>12.0625</c:v>
                </c:pt>
                <c:pt idx="2">
                  <c:v>12.465</c:v>
                </c:pt>
                <c:pt idx="3">
                  <c:v>6.1899999999999995</c:v>
                </c:pt>
                <c:pt idx="4">
                  <c:v>1.0666666666666667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C-6F49-AFE6-3964C2170435}"/>
            </c:ext>
          </c:extLst>
        </c:ser>
        <c:ser>
          <c:idx val="1"/>
          <c:order val="1"/>
          <c:tx>
            <c:strRef>
              <c:f>GCB!$AB$17</c:f>
              <c:strCache>
                <c:ptCount val="1"/>
                <c:pt idx="0">
                  <c:v>% IgG1+ GCB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GCB!$Z$18:$Z$22</c:f>
              <c:strCache>
                <c:ptCount val="5"/>
                <c:pt idx="0">
                  <c:v>(-)</c:v>
                </c:pt>
                <c:pt idx="1">
                  <c:v> +/+</c:v>
                </c:pt>
                <c:pt idx="2">
                  <c:v>f/+</c:v>
                </c:pt>
                <c:pt idx="3">
                  <c:v>f/f</c:v>
                </c:pt>
                <c:pt idx="4">
                  <c:v>f/+f/+</c:v>
                </c:pt>
              </c:strCache>
            </c:strRef>
          </c:cat>
          <c:val>
            <c:numRef>
              <c:f>GCB!$AB$18:$AB$22</c:f>
              <c:numCache>
                <c:formatCode>General</c:formatCode>
                <c:ptCount val="5"/>
                <c:pt idx="0">
                  <c:v>12.5</c:v>
                </c:pt>
                <c:pt idx="1">
                  <c:v>53.75</c:v>
                </c:pt>
                <c:pt idx="2">
                  <c:v>50.35</c:v>
                </c:pt>
                <c:pt idx="3">
                  <c:v>40.299999999999997</c:v>
                </c:pt>
                <c:pt idx="4">
                  <c:v>44.333333333333336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C-6F49-AFE6-3964C2170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237887"/>
        <c:axId val="21928207"/>
      </c:barChart>
      <c:catAx>
        <c:axId val="59237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28207"/>
        <c:crosses val="autoZero"/>
        <c:auto val="1"/>
        <c:lblAlgn val="ctr"/>
        <c:lblOffset val="100"/>
        <c:noMultiLvlLbl val="0"/>
      </c:catAx>
      <c:valAx>
        <c:axId val="21928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3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'Pasma Cells'!$K$4</c:f>
              <c:strCache>
                <c:ptCount val="1"/>
                <c:pt idx="0">
                  <c:v>CD138+TACI-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'Pasma Cells'!$A$5:$C$16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'Pasma Cells'!$K$5:$K$16</c:f>
              <c:numCache>
                <c:formatCode>General</c:formatCode>
                <c:ptCount val="12"/>
                <c:pt idx="0">
                  <c:v>6.3</c:v>
                </c:pt>
                <c:pt idx="1">
                  <c:v>4.2300000000000004</c:v>
                </c:pt>
                <c:pt idx="2">
                  <c:v>4.8899999999999997</c:v>
                </c:pt>
                <c:pt idx="3">
                  <c:v>2.73</c:v>
                </c:pt>
                <c:pt idx="4">
                  <c:v>3.89</c:v>
                </c:pt>
                <c:pt idx="5">
                  <c:v>4.87</c:v>
                </c:pt>
                <c:pt idx="6">
                  <c:v>6.86</c:v>
                </c:pt>
                <c:pt idx="7">
                  <c:v>5.52</c:v>
                </c:pt>
                <c:pt idx="8">
                  <c:v>1.96</c:v>
                </c:pt>
                <c:pt idx="9">
                  <c:v>5.46</c:v>
                </c:pt>
                <c:pt idx="10">
                  <c:v>5.76</c:v>
                </c:pt>
                <c:pt idx="11">
                  <c:v>5.41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6D-764A-B323-3461FD9B7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903503"/>
        <c:axId val="113413215"/>
      </c:barChart>
      <c:catAx>
        <c:axId val="78903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13215"/>
        <c:crosses val="autoZero"/>
        <c:auto val="1"/>
        <c:lblAlgn val="ctr"/>
        <c:lblOffset val="100"/>
        <c:noMultiLvlLbl val="0"/>
      </c:catAx>
      <c:valAx>
        <c:axId val="11341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03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'Pasma Cells'!$L$4</c:f>
              <c:strCache>
                <c:ptCount val="1"/>
                <c:pt idx="0">
                  <c:v>PC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'Pasma Cells'!$A$5:$C$16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'Pasma Cells'!$L$5:$L$16</c:f>
              <c:numCache>
                <c:formatCode>General</c:formatCode>
                <c:ptCount val="12"/>
                <c:pt idx="0">
                  <c:v>0.89</c:v>
                </c:pt>
                <c:pt idx="1">
                  <c:v>1.65</c:v>
                </c:pt>
                <c:pt idx="2">
                  <c:v>1.4</c:v>
                </c:pt>
                <c:pt idx="3">
                  <c:v>1.35</c:v>
                </c:pt>
                <c:pt idx="4">
                  <c:v>2.75</c:v>
                </c:pt>
                <c:pt idx="5">
                  <c:v>1.54</c:v>
                </c:pt>
                <c:pt idx="6">
                  <c:v>1.43</c:v>
                </c:pt>
                <c:pt idx="7">
                  <c:v>0.62</c:v>
                </c:pt>
                <c:pt idx="8">
                  <c:v>0.51</c:v>
                </c:pt>
                <c:pt idx="9">
                  <c:v>1.94</c:v>
                </c:pt>
                <c:pt idx="10">
                  <c:v>2.4300000000000002</c:v>
                </c:pt>
                <c:pt idx="11">
                  <c:v>3.43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82-334A-B630-B7062B6EC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680431"/>
        <c:axId val="113277071"/>
      </c:barChart>
      <c:catAx>
        <c:axId val="113680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277071"/>
        <c:crosses val="autoZero"/>
        <c:auto val="1"/>
        <c:lblAlgn val="ctr"/>
        <c:lblOffset val="100"/>
        <c:noMultiLvlLbl val="0"/>
      </c:catAx>
      <c:valAx>
        <c:axId val="11327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80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'Pasma Cells'!$K$17</c:f>
              <c:strCache>
                <c:ptCount val="1"/>
                <c:pt idx="0">
                  <c:v>CD138+TACI-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'Pasma Cells'!$A$18:$C$29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Bone Marrow</c:v>
                  </c:pt>
                </c:lvl>
              </c:multiLvlStrCache>
            </c:multiLvlStrRef>
          </c:cat>
          <c:val>
            <c:numRef>
              <c:f>'Pasma Cells'!$K$18:$K$29</c:f>
              <c:numCache>
                <c:formatCode>General</c:formatCode>
                <c:ptCount val="12"/>
                <c:pt idx="0">
                  <c:v>15.2</c:v>
                </c:pt>
                <c:pt idx="1">
                  <c:v>9.4600000000000009</c:v>
                </c:pt>
                <c:pt idx="2">
                  <c:v>8.06</c:v>
                </c:pt>
                <c:pt idx="3">
                  <c:v>9.1</c:v>
                </c:pt>
                <c:pt idx="4">
                  <c:v>8.0299999999999994</c:v>
                </c:pt>
                <c:pt idx="5">
                  <c:v>6.92</c:v>
                </c:pt>
                <c:pt idx="6">
                  <c:v>14.1</c:v>
                </c:pt>
                <c:pt idx="7">
                  <c:v>15.1</c:v>
                </c:pt>
                <c:pt idx="8">
                  <c:v>3.99</c:v>
                </c:pt>
                <c:pt idx="9">
                  <c:v>13.4</c:v>
                </c:pt>
                <c:pt idx="10">
                  <c:v>9.92</c:v>
                </c:pt>
                <c:pt idx="11">
                  <c:v>6.74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1-1A41-B46C-06054D97E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545983"/>
        <c:axId val="113748015"/>
      </c:barChart>
      <c:catAx>
        <c:axId val="113545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748015"/>
        <c:crosses val="autoZero"/>
        <c:auto val="1"/>
        <c:lblAlgn val="ctr"/>
        <c:lblOffset val="100"/>
        <c:noMultiLvlLbl val="0"/>
      </c:catAx>
      <c:valAx>
        <c:axId val="113748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5459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'Pasma Cells'!$L$17</c:f>
              <c:strCache>
                <c:ptCount val="1"/>
                <c:pt idx="0">
                  <c:v>PC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'Pasma Cells'!$A$18:$C$29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Bone Marrow</c:v>
                  </c:pt>
                </c:lvl>
              </c:multiLvlStrCache>
            </c:multiLvlStrRef>
          </c:cat>
          <c:val>
            <c:numRef>
              <c:f>'Pasma Cells'!$L$18:$L$29</c:f>
              <c:numCache>
                <c:formatCode>General</c:formatCode>
                <c:ptCount val="12"/>
                <c:pt idx="0">
                  <c:v>0.7</c:v>
                </c:pt>
                <c:pt idx="1">
                  <c:v>0.64</c:v>
                </c:pt>
                <c:pt idx="2">
                  <c:v>0.55000000000000004</c:v>
                </c:pt>
                <c:pt idx="3">
                  <c:v>0.71</c:v>
                </c:pt>
                <c:pt idx="4">
                  <c:v>0.47</c:v>
                </c:pt>
                <c:pt idx="5">
                  <c:v>0.54</c:v>
                </c:pt>
                <c:pt idx="6">
                  <c:v>0.74</c:v>
                </c:pt>
                <c:pt idx="7">
                  <c:v>0.75</c:v>
                </c:pt>
                <c:pt idx="8">
                  <c:v>0.4</c:v>
                </c:pt>
                <c:pt idx="9">
                  <c:v>1.71</c:v>
                </c:pt>
                <c:pt idx="10">
                  <c:v>0.68</c:v>
                </c:pt>
                <c:pt idx="11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2-714F-B86E-316A01BA8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505359"/>
        <c:axId val="110235407"/>
      </c:barChart>
      <c:catAx>
        <c:axId val="81505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235407"/>
        <c:crosses val="autoZero"/>
        <c:auto val="1"/>
        <c:lblAlgn val="ctr"/>
        <c:lblOffset val="100"/>
        <c:noMultiLvlLbl val="0"/>
      </c:catAx>
      <c:valAx>
        <c:axId val="110235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053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Macrophages!$G$3</c:f>
              <c:strCache>
                <c:ptCount val="1"/>
                <c:pt idx="0">
                  <c:v>CD45+CD3-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Macrophages!$G$4:$G$15</c:f>
              <c:numCache>
                <c:formatCode>General</c:formatCode>
                <c:ptCount val="12"/>
                <c:pt idx="0">
                  <c:v>61.9</c:v>
                </c:pt>
                <c:pt idx="1">
                  <c:v>59.4</c:v>
                </c:pt>
                <c:pt idx="2">
                  <c:v>57.8</c:v>
                </c:pt>
                <c:pt idx="3">
                  <c:v>62.6</c:v>
                </c:pt>
                <c:pt idx="4">
                  <c:v>61.2</c:v>
                </c:pt>
                <c:pt idx="5">
                  <c:v>59</c:v>
                </c:pt>
                <c:pt idx="6">
                  <c:v>60.9</c:v>
                </c:pt>
                <c:pt idx="7">
                  <c:v>42.1</c:v>
                </c:pt>
                <c:pt idx="8">
                  <c:v>49.2</c:v>
                </c:pt>
                <c:pt idx="9">
                  <c:v>57.2</c:v>
                </c:pt>
                <c:pt idx="10">
                  <c:v>60.4</c:v>
                </c:pt>
                <c:pt idx="11">
                  <c:v>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0-A045-99DB-4A04A691C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9222304"/>
        <c:axId val="2019226864"/>
      </c:barChart>
      <c:catAx>
        <c:axId val="201922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9226864"/>
        <c:crosses val="autoZero"/>
        <c:auto val="1"/>
        <c:lblAlgn val="ctr"/>
        <c:lblOffset val="100"/>
        <c:noMultiLvlLbl val="0"/>
      </c:catAx>
      <c:valAx>
        <c:axId val="2019226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922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Macrophages!$H$3</c:f>
              <c:strCache>
                <c:ptCount val="1"/>
                <c:pt idx="0">
                  <c:v>F4/80+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Macrophages!$H$4:$H$15</c:f>
              <c:numCache>
                <c:formatCode>General</c:formatCode>
                <c:ptCount val="12"/>
                <c:pt idx="0">
                  <c:v>4.8</c:v>
                </c:pt>
                <c:pt idx="1">
                  <c:v>19</c:v>
                </c:pt>
                <c:pt idx="2">
                  <c:v>10.3</c:v>
                </c:pt>
                <c:pt idx="3">
                  <c:v>33.200000000000003</c:v>
                </c:pt>
                <c:pt idx="4">
                  <c:v>18.2</c:v>
                </c:pt>
                <c:pt idx="5">
                  <c:v>20.100000000000001</c:v>
                </c:pt>
                <c:pt idx="6">
                  <c:v>15.4</c:v>
                </c:pt>
                <c:pt idx="7">
                  <c:v>21.8</c:v>
                </c:pt>
                <c:pt idx="8">
                  <c:v>21.8</c:v>
                </c:pt>
                <c:pt idx="9">
                  <c:v>13.5</c:v>
                </c:pt>
                <c:pt idx="10">
                  <c:v>28.6</c:v>
                </c:pt>
                <c:pt idx="11">
                  <c:v>27.6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6-CE45-9EE8-7C2AC839AB9A}"/>
            </c:ext>
          </c:extLst>
        </c:ser>
        <c:ser>
          <c:idx val="1"/>
          <c:order val="1"/>
          <c:tx>
            <c:strRef>
              <c:f>Macrophages!$I$3</c:f>
              <c:strCache>
                <c:ptCount val="1"/>
                <c:pt idx="0">
                  <c:v>F480Gr1+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Macrophages!$I$4:$I$15</c:f>
              <c:numCache>
                <c:formatCode>General</c:formatCode>
                <c:ptCount val="12"/>
                <c:pt idx="0">
                  <c:v>1.93</c:v>
                </c:pt>
                <c:pt idx="1">
                  <c:v>16</c:v>
                </c:pt>
                <c:pt idx="2">
                  <c:v>6.55</c:v>
                </c:pt>
                <c:pt idx="3">
                  <c:v>8.1999999999999993</c:v>
                </c:pt>
                <c:pt idx="4">
                  <c:v>10.5</c:v>
                </c:pt>
                <c:pt idx="5">
                  <c:v>9.7799999999999994</c:v>
                </c:pt>
                <c:pt idx="6">
                  <c:v>8.11</c:v>
                </c:pt>
                <c:pt idx="7">
                  <c:v>4.0199999999999996</c:v>
                </c:pt>
                <c:pt idx="8">
                  <c:v>6.34</c:v>
                </c:pt>
                <c:pt idx="9">
                  <c:v>6.68</c:v>
                </c:pt>
                <c:pt idx="10">
                  <c:v>11.1</c:v>
                </c:pt>
                <c:pt idx="11">
                  <c:v>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E6-CE45-9EE8-7C2AC839AB9A}"/>
            </c:ext>
          </c:extLst>
        </c:ser>
        <c:ser>
          <c:idx val="2"/>
          <c:order val="2"/>
          <c:tx>
            <c:strRef>
              <c:f>Macrophages!$J$3</c:f>
              <c:strCache>
                <c:ptCount val="1"/>
                <c:pt idx="0">
                  <c:v>Gr1++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Macrophages!$J$4:$J$15</c:f>
              <c:numCache>
                <c:formatCode>General</c:formatCode>
                <c:ptCount val="12"/>
                <c:pt idx="0">
                  <c:v>1.37</c:v>
                </c:pt>
                <c:pt idx="1">
                  <c:v>3.15</c:v>
                </c:pt>
                <c:pt idx="2">
                  <c:v>2.13</c:v>
                </c:pt>
                <c:pt idx="3">
                  <c:v>1.0900000000000001</c:v>
                </c:pt>
                <c:pt idx="4">
                  <c:v>1.75</c:v>
                </c:pt>
                <c:pt idx="5">
                  <c:v>1.49</c:v>
                </c:pt>
                <c:pt idx="6">
                  <c:v>1.3</c:v>
                </c:pt>
                <c:pt idx="7">
                  <c:v>2.39</c:v>
                </c:pt>
                <c:pt idx="8">
                  <c:v>1.85</c:v>
                </c:pt>
                <c:pt idx="9">
                  <c:v>1.46</c:v>
                </c:pt>
                <c:pt idx="10">
                  <c:v>2.61</c:v>
                </c:pt>
                <c:pt idx="11">
                  <c:v>2.06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E6-CE45-9EE8-7C2AC839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4498400"/>
        <c:axId val="2014220608"/>
      </c:barChart>
      <c:catAx>
        <c:axId val="201449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220608"/>
        <c:crosses val="autoZero"/>
        <c:auto val="1"/>
        <c:lblAlgn val="ctr"/>
        <c:lblOffset val="100"/>
        <c:noMultiLvlLbl val="0"/>
      </c:catAx>
      <c:valAx>
        <c:axId val="201422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49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Macrophages!$K$3</c:f>
              <c:strCache>
                <c:ptCount val="1"/>
                <c:pt idx="0">
                  <c:v>Granulocytes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Macrophages!$K$4:$K$15</c:f>
              <c:numCache>
                <c:formatCode>General</c:formatCode>
                <c:ptCount val="12"/>
                <c:pt idx="0">
                  <c:v>1.62</c:v>
                </c:pt>
                <c:pt idx="1">
                  <c:v>4.42</c:v>
                </c:pt>
                <c:pt idx="2">
                  <c:v>2.71</c:v>
                </c:pt>
                <c:pt idx="3">
                  <c:v>1.33</c:v>
                </c:pt>
                <c:pt idx="4">
                  <c:v>2.48</c:v>
                </c:pt>
                <c:pt idx="5">
                  <c:v>2.08</c:v>
                </c:pt>
                <c:pt idx="6">
                  <c:v>1.91</c:v>
                </c:pt>
                <c:pt idx="7">
                  <c:v>2.57</c:v>
                </c:pt>
                <c:pt idx="8">
                  <c:v>2.77</c:v>
                </c:pt>
                <c:pt idx="9">
                  <c:v>2.31</c:v>
                </c:pt>
                <c:pt idx="10">
                  <c:v>4.3499999999999996</c:v>
                </c:pt>
                <c:pt idx="11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F-6A41-8FB6-D9D66D8CA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3682000"/>
        <c:axId val="2013689088"/>
      </c:barChart>
      <c:catAx>
        <c:axId val="201368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689088"/>
        <c:crosses val="autoZero"/>
        <c:auto val="1"/>
        <c:lblAlgn val="ctr"/>
        <c:lblOffset val="100"/>
        <c:noMultiLvlLbl val="0"/>
      </c:catAx>
      <c:valAx>
        <c:axId val="201368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682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Macrophages!$L$3</c:f>
              <c:strCache>
                <c:ptCount val="1"/>
                <c:pt idx="0">
                  <c:v>MO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Macrophages!$L$4:$L$15</c:f>
              <c:numCache>
                <c:formatCode>General</c:formatCode>
                <c:ptCount val="12"/>
                <c:pt idx="0">
                  <c:v>8.94</c:v>
                </c:pt>
                <c:pt idx="1">
                  <c:v>39</c:v>
                </c:pt>
                <c:pt idx="2">
                  <c:v>20.6</c:v>
                </c:pt>
                <c:pt idx="3">
                  <c:v>47.8</c:v>
                </c:pt>
                <c:pt idx="4">
                  <c:v>34.6</c:v>
                </c:pt>
                <c:pt idx="5">
                  <c:v>35.4</c:v>
                </c:pt>
                <c:pt idx="6">
                  <c:v>30.4</c:v>
                </c:pt>
                <c:pt idx="7">
                  <c:v>31.1</c:v>
                </c:pt>
                <c:pt idx="8">
                  <c:v>35.9</c:v>
                </c:pt>
                <c:pt idx="9">
                  <c:v>26.7</c:v>
                </c:pt>
                <c:pt idx="10">
                  <c:v>53.2</c:v>
                </c:pt>
                <c:pt idx="11">
                  <c:v>44.4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A2-7B4D-BA99-13CC12562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9237632"/>
        <c:axId val="2019537616"/>
      </c:barChart>
      <c:catAx>
        <c:axId val="201923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9537616"/>
        <c:crosses val="autoZero"/>
        <c:auto val="1"/>
        <c:lblAlgn val="ctr"/>
        <c:lblOffset val="100"/>
        <c:noMultiLvlLbl val="0"/>
      </c:catAx>
      <c:valAx>
        <c:axId val="201953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923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Macrophages!$N$3</c:f>
              <c:strCache>
                <c:ptCount val="1"/>
                <c:pt idx="0">
                  <c:v>M1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Macrophages!$N$4:$N$15</c:f>
              <c:numCache>
                <c:formatCode>General</c:formatCode>
                <c:ptCount val="12"/>
                <c:pt idx="0">
                  <c:v>12.3</c:v>
                </c:pt>
                <c:pt idx="1">
                  <c:v>7.89</c:v>
                </c:pt>
                <c:pt idx="2">
                  <c:v>12.9</c:v>
                </c:pt>
                <c:pt idx="3">
                  <c:v>5.33</c:v>
                </c:pt>
                <c:pt idx="4">
                  <c:v>11.2</c:v>
                </c:pt>
                <c:pt idx="5">
                  <c:v>9.17</c:v>
                </c:pt>
                <c:pt idx="6">
                  <c:v>5.78</c:v>
                </c:pt>
                <c:pt idx="7">
                  <c:v>3.35</c:v>
                </c:pt>
                <c:pt idx="8">
                  <c:v>2.82</c:v>
                </c:pt>
                <c:pt idx="9">
                  <c:v>4.1500000000000004</c:v>
                </c:pt>
                <c:pt idx="10">
                  <c:v>3.91</c:v>
                </c:pt>
                <c:pt idx="11">
                  <c:v>2.91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2A-FA48-BA57-B22DA298E378}"/>
            </c:ext>
          </c:extLst>
        </c:ser>
        <c:ser>
          <c:idx val="1"/>
          <c:order val="1"/>
          <c:tx>
            <c:strRef>
              <c:f>Macrophages!$O$3</c:f>
              <c:strCache>
                <c:ptCount val="1"/>
                <c:pt idx="0">
                  <c:v>M2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Macrophages!$O$4:$O$15</c:f>
              <c:numCache>
                <c:formatCode>General</c:formatCode>
                <c:ptCount val="12"/>
                <c:pt idx="0">
                  <c:v>40.6</c:v>
                </c:pt>
                <c:pt idx="1">
                  <c:v>49.3</c:v>
                </c:pt>
                <c:pt idx="2">
                  <c:v>41.7</c:v>
                </c:pt>
                <c:pt idx="3">
                  <c:v>42.2</c:v>
                </c:pt>
                <c:pt idx="4">
                  <c:v>43</c:v>
                </c:pt>
                <c:pt idx="5">
                  <c:v>45.7</c:v>
                </c:pt>
                <c:pt idx="6">
                  <c:v>45.5</c:v>
                </c:pt>
                <c:pt idx="7">
                  <c:v>33.799999999999997</c:v>
                </c:pt>
                <c:pt idx="8">
                  <c:v>44.2</c:v>
                </c:pt>
                <c:pt idx="9">
                  <c:v>46.6</c:v>
                </c:pt>
                <c:pt idx="10">
                  <c:v>43.8</c:v>
                </c:pt>
                <c:pt idx="11">
                  <c:v>45.4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2A-FA48-BA57-B22DA298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5105680"/>
        <c:axId val="2014955008"/>
      </c:barChart>
      <c:catAx>
        <c:axId val="201510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955008"/>
        <c:crosses val="autoZero"/>
        <c:auto val="1"/>
        <c:lblAlgn val="ctr"/>
        <c:lblOffset val="100"/>
        <c:noMultiLvlLbl val="0"/>
      </c:catAx>
      <c:valAx>
        <c:axId val="201495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510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Macrophages!$P$3</c:f>
              <c:strCache>
                <c:ptCount val="1"/>
                <c:pt idx="0">
                  <c:v>Gr1 int Reg MO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Macrophages!$A$4:$C$15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Lung</c:v>
                  </c:pt>
                </c:lvl>
              </c:multiLvlStrCache>
            </c:multiLvlStrRef>
          </c:cat>
          <c:val>
            <c:numRef>
              <c:f>Macrophages!$P$4:$P$15</c:f>
              <c:numCache>
                <c:formatCode>General</c:formatCode>
                <c:ptCount val="12"/>
                <c:pt idx="0">
                  <c:v>46.4</c:v>
                </c:pt>
                <c:pt idx="1">
                  <c:v>62.5</c:v>
                </c:pt>
                <c:pt idx="2">
                  <c:v>53.4</c:v>
                </c:pt>
                <c:pt idx="3">
                  <c:v>35.799999999999997</c:v>
                </c:pt>
                <c:pt idx="4">
                  <c:v>50.6</c:v>
                </c:pt>
                <c:pt idx="5">
                  <c:v>48.2</c:v>
                </c:pt>
                <c:pt idx="6">
                  <c:v>47</c:v>
                </c:pt>
                <c:pt idx="7">
                  <c:v>30.1</c:v>
                </c:pt>
                <c:pt idx="8">
                  <c:v>40.799999999999997</c:v>
                </c:pt>
                <c:pt idx="9">
                  <c:v>52</c:v>
                </c:pt>
                <c:pt idx="10">
                  <c:v>49.9</c:v>
                </c:pt>
                <c:pt idx="11">
                  <c:v>36.6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E-6B47-9526-141E2EFA4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1371296"/>
        <c:axId val="2021372976"/>
      </c:barChart>
      <c:catAx>
        <c:axId val="202137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372976"/>
        <c:crosses val="autoZero"/>
        <c:auto val="1"/>
        <c:lblAlgn val="ctr"/>
        <c:lblOffset val="100"/>
        <c:noMultiLvlLbl val="0"/>
      </c:catAx>
      <c:valAx>
        <c:axId val="20213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371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Macrophages!$G$16</c:f>
              <c:strCache>
                <c:ptCount val="1"/>
                <c:pt idx="0">
                  <c:v>CD45+CD3-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BAL</c:v>
                  </c:pt>
                </c:lvl>
              </c:multiLvlStrCache>
            </c:multiLvlStrRef>
          </c:cat>
          <c:val>
            <c:numRef>
              <c:f>Macrophages!$G$17:$G$28</c:f>
              <c:numCache>
                <c:formatCode>General</c:formatCode>
                <c:ptCount val="12"/>
                <c:pt idx="0">
                  <c:v>0.87</c:v>
                </c:pt>
                <c:pt idx="1">
                  <c:v>41</c:v>
                </c:pt>
                <c:pt idx="2">
                  <c:v>32.9</c:v>
                </c:pt>
                <c:pt idx="3">
                  <c:v>56.6</c:v>
                </c:pt>
                <c:pt idx="4">
                  <c:v>55.1</c:v>
                </c:pt>
                <c:pt idx="5">
                  <c:v>6.09</c:v>
                </c:pt>
                <c:pt idx="6">
                  <c:v>16.899999999999999</c:v>
                </c:pt>
                <c:pt idx="7">
                  <c:v>41.7</c:v>
                </c:pt>
                <c:pt idx="8">
                  <c:v>5.13</c:v>
                </c:pt>
                <c:pt idx="9">
                  <c:v>38.299999999999997</c:v>
                </c:pt>
                <c:pt idx="10">
                  <c:v>45.8</c:v>
                </c:pt>
                <c:pt idx="11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3-8745-B1F9-BC626E33C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3309104"/>
        <c:axId val="2014724912"/>
      </c:barChart>
      <c:catAx>
        <c:axId val="201330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724912"/>
        <c:crosses val="autoZero"/>
        <c:auto val="1"/>
        <c:lblAlgn val="ctr"/>
        <c:lblOffset val="100"/>
        <c:noMultiLvlLbl val="0"/>
      </c:catAx>
      <c:valAx>
        <c:axId val="2014724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330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Macrophages!$H$16</c:f>
              <c:strCache>
                <c:ptCount val="1"/>
                <c:pt idx="0">
                  <c:v>F4/80+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Macrophages!$A$17:$C$28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BAL</c:v>
                  </c:pt>
                </c:lvl>
              </c:multiLvlStrCache>
            </c:multiLvlStrRef>
          </c:cat>
          <c:val>
            <c:numRef>
              <c:f>Macrophages!$H$17:$H$28</c:f>
              <c:numCache>
                <c:formatCode>General</c:formatCode>
                <c:ptCount val="12"/>
                <c:pt idx="0">
                  <c:v>16.3</c:v>
                </c:pt>
                <c:pt idx="1">
                  <c:v>40.5</c:v>
                </c:pt>
                <c:pt idx="2">
                  <c:v>60.3</c:v>
                </c:pt>
                <c:pt idx="3">
                  <c:v>56.5</c:v>
                </c:pt>
                <c:pt idx="4">
                  <c:v>55.3</c:v>
                </c:pt>
                <c:pt idx="5">
                  <c:v>46.2</c:v>
                </c:pt>
                <c:pt idx="6">
                  <c:v>47.5</c:v>
                </c:pt>
                <c:pt idx="7">
                  <c:v>37.700000000000003</c:v>
                </c:pt>
                <c:pt idx="8">
                  <c:v>28.2</c:v>
                </c:pt>
                <c:pt idx="9">
                  <c:v>39.1</c:v>
                </c:pt>
                <c:pt idx="10">
                  <c:v>38.9</c:v>
                </c:pt>
                <c:pt idx="11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5-AB40-A522-128950985B26}"/>
            </c:ext>
          </c:extLst>
        </c:ser>
        <c:ser>
          <c:idx val="1"/>
          <c:order val="1"/>
          <c:tx>
            <c:strRef>
              <c:f>Macrophages!$I$16</c:f>
              <c:strCache>
                <c:ptCount val="1"/>
                <c:pt idx="0">
                  <c:v>F480Gr1+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Macrophages!$A$17:$C$28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BAL</c:v>
                  </c:pt>
                </c:lvl>
              </c:multiLvlStrCache>
            </c:multiLvlStrRef>
          </c:cat>
          <c:val>
            <c:numRef>
              <c:f>Macrophages!$I$17:$I$28</c:f>
              <c:numCache>
                <c:formatCode>General</c:formatCode>
                <c:ptCount val="12"/>
                <c:pt idx="0">
                  <c:v>2.4900000000000002</c:v>
                </c:pt>
                <c:pt idx="1">
                  <c:v>22.3</c:v>
                </c:pt>
                <c:pt idx="2">
                  <c:v>10.199999999999999</c:v>
                </c:pt>
                <c:pt idx="3">
                  <c:v>9.89</c:v>
                </c:pt>
                <c:pt idx="4">
                  <c:v>24.1</c:v>
                </c:pt>
                <c:pt idx="5">
                  <c:v>12.1</c:v>
                </c:pt>
                <c:pt idx="6">
                  <c:v>17.3</c:v>
                </c:pt>
                <c:pt idx="7">
                  <c:v>10.3</c:v>
                </c:pt>
                <c:pt idx="8">
                  <c:v>17.100000000000001</c:v>
                </c:pt>
                <c:pt idx="9">
                  <c:v>16</c:v>
                </c:pt>
                <c:pt idx="10">
                  <c:v>7.6</c:v>
                </c:pt>
                <c:pt idx="11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95-AB40-A522-128950985B26}"/>
            </c:ext>
          </c:extLst>
        </c:ser>
        <c:ser>
          <c:idx val="2"/>
          <c:order val="2"/>
          <c:tx>
            <c:strRef>
              <c:f>Macrophages!$J$16</c:f>
              <c:strCache>
                <c:ptCount val="1"/>
                <c:pt idx="0">
                  <c:v>Gr1++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Macrophages!$A$17:$C$28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BAL</c:v>
                  </c:pt>
                </c:lvl>
              </c:multiLvlStrCache>
            </c:multiLvlStrRef>
          </c:cat>
          <c:val>
            <c:numRef>
              <c:f>Macrophages!$J$17:$J$28</c:f>
              <c:numCache>
                <c:formatCode>General</c:formatCode>
                <c:ptCount val="12"/>
                <c:pt idx="0">
                  <c:v>4.2300000000000004</c:v>
                </c:pt>
                <c:pt idx="1">
                  <c:v>13.5</c:v>
                </c:pt>
                <c:pt idx="2">
                  <c:v>1.58</c:v>
                </c:pt>
                <c:pt idx="3">
                  <c:v>0.22</c:v>
                </c:pt>
                <c:pt idx="4">
                  <c:v>2.54</c:v>
                </c:pt>
                <c:pt idx="5">
                  <c:v>1.54</c:v>
                </c:pt>
                <c:pt idx="6">
                  <c:v>3.31</c:v>
                </c:pt>
                <c:pt idx="7">
                  <c:v>7.35</c:v>
                </c:pt>
                <c:pt idx="8">
                  <c:v>5.15</c:v>
                </c:pt>
                <c:pt idx="9">
                  <c:v>6.26</c:v>
                </c:pt>
                <c:pt idx="10">
                  <c:v>8.67</c:v>
                </c:pt>
                <c:pt idx="11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5-AB40-A522-128950985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2466336"/>
        <c:axId val="2022436080"/>
      </c:barChart>
      <c:catAx>
        <c:axId val="202246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2436080"/>
        <c:crosses val="autoZero"/>
        <c:auto val="1"/>
        <c:lblAlgn val="ctr"/>
        <c:lblOffset val="100"/>
        <c:noMultiLvlLbl val="0"/>
      </c:catAx>
      <c:valAx>
        <c:axId val="202243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2466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5115966754155731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ICS'!$S$17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'Glut1 GLS ICS'!$T$16:$U$16</c:f>
              <c:strCache>
                <c:ptCount val="2"/>
                <c:pt idx="0">
                  <c:v>IgD</c:v>
                </c:pt>
                <c:pt idx="1">
                  <c:v>GL7</c:v>
                </c:pt>
              </c:strCache>
            </c:strRef>
          </c:cat>
          <c:val>
            <c:numRef>
              <c:f>'Glut1 GLS ICS'!$T$17:$U$17</c:f>
              <c:numCache>
                <c:formatCode>General</c:formatCode>
                <c:ptCount val="2"/>
                <c:pt idx="0">
                  <c:v>615.5</c:v>
                </c:pt>
                <c:pt idx="1">
                  <c:v>1998.25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D4-4547-AE05-5F8125DF9433}"/>
            </c:ext>
          </c:extLst>
        </c:ser>
        <c:ser>
          <c:idx val="1"/>
          <c:order val="1"/>
          <c:tx>
            <c:strRef>
              <c:f>'Glut1 GLS ICS'!$S$18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'Glut1 GLS ICS'!$T$16:$U$16</c:f>
              <c:strCache>
                <c:ptCount val="2"/>
                <c:pt idx="0">
                  <c:v>IgD</c:v>
                </c:pt>
                <c:pt idx="1">
                  <c:v>GL7</c:v>
                </c:pt>
              </c:strCache>
            </c:strRef>
          </c:cat>
          <c:val>
            <c:numRef>
              <c:f>'Glut1 GLS ICS'!$T$18:$U$18</c:f>
              <c:numCache>
                <c:formatCode>General</c:formatCode>
                <c:ptCount val="2"/>
                <c:pt idx="0">
                  <c:v>7120.75</c:v>
                </c:pt>
                <c:pt idx="1">
                  <c:v>12981.25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4-4547-AE05-5F8125DF9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0794128"/>
        <c:axId val="2023136208"/>
      </c:barChart>
      <c:catAx>
        <c:axId val="202079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136208"/>
        <c:crosses val="autoZero"/>
        <c:auto val="1"/>
        <c:lblAlgn val="ctr"/>
        <c:lblOffset val="100"/>
        <c:noMultiLvlLbl val="0"/>
      </c:catAx>
      <c:valAx>
        <c:axId val="202313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079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ICS'!$H$16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ICS'!$H$17:$H$28</c:f>
              <c:numCache>
                <c:formatCode>General</c:formatCode>
                <c:ptCount val="12"/>
                <c:pt idx="0">
                  <c:v>630</c:v>
                </c:pt>
                <c:pt idx="1">
                  <c:v>1892</c:v>
                </c:pt>
                <c:pt idx="2">
                  <c:v>3545</c:v>
                </c:pt>
                <c:pt idx="3">
                  <c:v>1699</c:v>
                </c:pt>
                <c:pt idx="4">
                  <c:v>1869</c:v>
                </c:pt>
                <c:pt idx="5">
                  <c:v>3153</c:v>
                </c:pt>
                <c:pt idx="6">
                  <c:v>1746</c:v>
                </c:pt>
                <c:pt idx="7">
                  <c:v>2538</c:v>
                </c:pt>
                <c:pt idx="8">
                  <c:v>1522</c:v>
                </c:pt>
                <c:pt idx="9">
                  <c:v>802</c:v>
                </c:pt>
                <c:pt idx="10">
                  <c:v>687</c:v>
                </c:pt>
                <c:pt idx="11">
                  <c:v>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23-C14F-B2E0-1D64A6A04A6F}"/>
            </c:ext>
          </c:extLst>
        </c:ser>
        <c:ser>
          <c:idx val="1"/>
          <c:order val="1"/>
          <c:tx>
            <c:strRef>
              <c:f>'Glut1 GLS ICS'!$I$16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ICS'!$I$17:$I$28</c:f>
              <c:numCache>
                <c:formatCode>General</c:formatCode>
                <c:ptCount val="12"/>
                <c:pt idx="0">
                  <c:v>6856</c:v>
                </c:pt>
                <c:pt idx="1">
                  <c:v>10654</c:v>
                </c:pt>
                <c:pt idx="2">
                  <c:v>13844</c:v>
                </c:pt>
                <c:pt idx="3">
                  <c:v>16341</c:v>
                </c:pt>
                <c:pt idx="4">
                  <c:v>10289</c:v>
                </c:pt>
                <c:pt idx="5">
                  <c:v>9440</c:v>
                </c:pt>
                <c:pt idx="6">
                  <c:v>7490</c:v>
                </c:pt>
                <c:pt idx="7">
                  <c:v>5340</c:v>
                </c:pt>
                <c:pt idx="8">
                  <c:v>5156</c:v>
                </c:pt>
                <c:pt idx="9">
                  <c:v>5937</c:v>
                </c:pt>
                <c:pt idx="10">
                  <c:v>5656</c:v>
                </c:pt>
                <c:pt idx="11">
                  <c:v>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23-C14F-B2E0-1D64A6A04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3308544"/>
        <c:axId val="2023310224"/>
      </c:barChart>
      <c:catAx>
        <c:axId val="2023308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310224"/>
        <c:crosses val="autoZero"/>
        <c:auto val="1"/>
        <c:lblAlgn val="ctr"/>
        <c:lblOffset val="100"/>
        <c:noMultiLvlLbl val="0"/>
      </c:catAx>
      <c:valAx>
        <c:axId val="202331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30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ICS'!$K$16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ICS'!$K$17:$K$28</c:f>
              <c:numCache>
                <c:formatCode>General</c:formatCode>
                <c:ptCount val="12"/>
                <c:pt idx="0">
                  <c:v>899</c:v>
                </c:pt>
                <c:pt idx="1">
                  <c:v>1144</c:v>
                </c:pt>
                <c:pt idx="2">
                  <c:v>3192</c:v>
                </c:pt>
                <c:pt idx="3">
                  <c:v>2547</c:v>
                </c:pt>
                <c:pt idx="4">
                  <c:v>1110</c:v>
                </c:pt>
                <c:pt idx="5">
                  <c:v>3018</c:v>
                </c:pt>
                <c:pt idx="6">
                  <c:v>1976</c:v>
                </c:pt>
                <c:pt idx="7">
                  <c:v>1908</c:v>
                </c:pt>
                <c:pt idx="8">
                  <c:v>1846</c:v>
                </c:pt>
                <c:pt idx="9">
                  <c:v>947</c:v>
                </c:pt>
                <c:pt idx="10">
                  <c:v>996</c:v>
                </c:pt>
                <c:pt idx="11">
                  <c:v>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53-444B-A2FA-4E971B868F79}"/>
            </c:ext>
          </c:extLst>
        </c:ser>
        <c:ser>
          <c:idx val="1"/>
          <c:order val="1"/>
          <c:tx>
            <c:strRef>
              <c:f>'Glut1 GLS ICS'!$L$16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ICS'!$L$17:$L$28</c:f>
              <c:numCache>
                <c:formatCode>General</c:formatCode>
                <c:ptCount val="12"/>
                <c:pt idx="0">
                  <c:v>10097</c:v>
                </c:pt>
                <c:pt idx="1">
                  <c:v>13622</c:v>
                </c:pt>
                <c:pt idx="2">
                  <c:v>13527</c:v>
                </c:pt>
                <c:pt idx="3">
                  <c:v>11472</c:v>
                </c:pt>
                <c:pt idx="4">
                  <c:v>13304</c:v>
                </c:pt>
                <c:pt idx="5">
                  <c:v>14927</c:v>
                </c:pt>
                <c:pt idx="6">
                  <c:v>8710</c:v>
                </c:pt>
                <c:pt idx="7">
                  <c:v>9733</c:v>
                </c:pt>
                <c:pt idx="8">
                  <c:v>12443</c:v>
                </c:pt>
                <c:pt idx="9">
                  <c:v>8476</c:v>
                </c:pt>
                <c:pt idx="10">
                  <c:v>9532</c:v>
                </c:pt>
                <c:pt idx="11">
                  <c:v>8605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53-444B-A2FA-4E971B868F79}"/>
            </c:ext>
          </c:extLst>
        </c:ser>
        <c:ser>
          <c:idx val="2"/>
          <c:order val="2"/>
          <c:tx>
            <c:strRef>
              <c:f>'Glut1 GLS ICS'!$N$16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ICS'!$N$17:$N$28</c:f>
              <c:numCache>
                <c:formatCode>General</c:formatCode>
                <c:ptCount val="12"/>
                <c:pt idx="0">
                  <c:v>438</c:v>
                </c:pt>
                <c:pt idx="1">
                  <c:v>626</c:v>
                </c:pt>
                <c:pt idx="2">
                  <c:v>596</c:v>
                </c:pt>
                <c:pt idx="3">
                  <c:v>638</c:v>
                </c:pt>
                <c:pt idx="4">
                  <c:v>602</c:v>
                </c:pt>
                <c:pt idx="5">
                  <c:v>934</c:v>
                </c:pt>
                <c:pt idx="6">
                  <c:v>749</c:v>
                </c:pt>
                <c:pt idx="7">
                  <c:v>744</c:v>
                </c:pt>
                <c:pt idx="8">
                  <c:v>1079</c:v>
                </c:pt>
                <c:pt idx="9">
                  <c:v>538</c:v>
                </c:pt>
                <c:pt idx="10">
                  <c:v>496</c:v>
                </c:pt>
                <c:pt idx="11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53-444B-A2FA-4E971B868F79}"/>
            </c:ext>
          </c:extLst>
        </c:ser>
        <c:ser>
          <c:idx val="3"/>
          <c:order val="3"/>
          <c:tx>
            <c:strRef>
              <c:f>'Glut1 GLS ICS'!$O$16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ICS'!$O$17:$O$28</c:f>
              <c:numCache>
                <c:formatCode>General</c:formatCode>
                <c:ptCount val="12"/>
                <c:pt idx="0">
                  <c:v>5006</c:v>
                </c:pt>
                <c:pt idx="1">
                  <c:v>7069</c:v>
                </c:pt>
                <c:pt idx="2">
                  <c:v>7141</c:v>
                </c:pt>
                <c:pt idx="3">
                  <c:v>7385</c:v>
                </c:pt>
                <c:pt idx="4">
                  <c:v>6888</c:v>
                </c:pt>
                <c:pt idx="5">
                  <c:v>8729</c:v>
                </c:pt>
                <c:pt idx="6">
                  <c:v>8228</c:v>
                </c:pt>
                <c:pt idx="7">
                  <c:v>5257</c:v>
                </c:pt>
                <c:pt idx="8">
                  <c:v>5871</c:v>
                </c:pt>
                <c:pt idx="9">
                  <c:v>3922</c:v>
                </c:pt>
                <c:pt idx="10">
                  <c:v>3727</c:v>
                </c:pt>
                <c:pt idx="11">
                  <c:v>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53-444B-A2FA-4E971B868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3859424"/>
        <c:axId val="1977554240"/>
      </c:barChart>
      <c:catAx>
        <c:axId val="202385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554240"/>
        <c:crosses val="autoZero"/>
        <c:auto val="1"/>
        <c:lblAlgn val="ctr"/>
        <c:lblOffset val="100"/>
        <c:noMultiLvlLbl val="0"/>
      </c:catAx>
      <c:valAx>
        <c:axId val="197755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59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ICS'!$K$16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ICS'!$K$17:$K$28</c:f>
              <c:numCache>
                <c:formatCode>General</c:formatCode>
                <c:ptCount val="12"/>
                <c:pt idx="0">
                  <c:v>899</c:v>
                </c:pt>
                <c:pt idx="1">
                  <c:v>1144</c:v>
                </c:pt>
                <c:pt idx="2">
                  <c:v>3192</c:v>
                </c:pt>
                <c:pt idx="3">
                  <c:v>2547</c:v>
                </c:pt>
                <c:pt idx="4">
                  <c:v>1110</c:v>
                </c:pt>
                <c:pt idx="5">
                  <c:v>3018</c:v>
                </c:pt>
                <c:pt idx="6">
                  <c:v>1976</c:v>
                </c:pt>
                <c:pt idx="7">
                  <c:v>1908</c:v>
                </c:pt>
                <c:pt idx="8">
                  <c:v>1846</c:v>
                </c:pt>
                <c:pt idx="9">
                  <c:v>947</c:v>
                </c:pt>
                <c:pt idx="10">
                  <c:v>996</c:v>
                </c:pt>
                <c:pt idx="11">
                  <c:v>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8-A449-8D8C-1ED14E529D8A}"/>
            </c:ext>
          </c:extLst>
        </c:ser>
        <c:ser>
          <c:idx val="1"/>
          <c:order val="1"/>
          <c:tx>
            <c:strRef>
              <c:f>'Glut1 GLS ICS'!$N$16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ICS'!$N$17:$N$28</c:f>
              <c:numCache>
                <c:formatCode>General</c:formatCode>
                <c:ptCount val="12"/>
                <c:pt idx="0">
                  <c:v>438</c:v>
                </c:pt>
                <c:pt idx="1">
                  <c:v>626</c:v>
                </c:pt>
                <c:pt idx="2">
                  <c:v>596</c:v>
                </c:pt>
                <c:pt idx="3">
                  <c:v>638</c:v>
                </c:pt>
                <c:pt idx="4">
                  <c:v>602</c:v>
                </c:pt>
                <c:pt idx="5">
                  <c:v>934</c:v>
                </c:pt>
                <c:pt idx="6">
                  <c:v>749</c:v>
                </c:pt>
                <c:pt idx="7">
                  <c:v>744</c:v>
                </c:pt>
                <c:pt idx="8">
                  <c:v>1079</c:v>
                </c:pt>
                <c:pt idx="9">
                  <c:v>538</c:v>
                </c:pt>
                <c:pt idx="10">
                  <c:v>496</c:v>
                </c:pt>
                <c:pt idx="11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28-A449-8D8C-1ED14E529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7547904"/>
        <c:axId val="2024338080"/>
      </c:barChart>
      <c:catAx>
        <c:axId val="197754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4338080"/>
        <c:crosses val="autoZero"/>
        <c:auto val="1"/>
        <c:lblAlgn val="ctr"/>
        <c:lblOffset val="100"/>
        <c:noMultiLvlLbl val="0"/>
      </c:catAx>
      <c:valAx>
        <c:axId val="2024338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547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ICS'!$L$16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ICS'!$L$17:$L$28</c:f>
              <c:numCache>
                <c:formatCode>General</c:formatCode>
                <c:ptCount val="12"/>
                <c:pt idx="0">
                  <c:v>10097</c:v>
                </c:pt>
                <c:pt idx="1">
                  <c:v>13622</c:v>
                </c:pt>
                <c:pt idx="2">
                  <c:v>13527</c:v>
                </c:pt>
                <c:pt idx="3">
                  <c:v>11472</c:v>
                </c:pt>
                <c:pt idx="4">
                  <c:v>13304</c:v>
                </c:pt>
                <c:pt idx="5">
                  <c:v>14927</c:v>
                </c:pt>
                <c:pt idx="6">
                  <c:v>8710</c:v>
                </c:pt>
                <c:pt idx="7">
                  <c:v>9733</c:v>
                </c:pt>
                <c:pt idx="8">
                  <c:v>12443</c:v>
                </c:pt>
                <c:pt idx="9">
                  <c:v>8476</c:v>
                </c:pt>
                <c:pt idx="10">
                  <c:v>9532</c:v>
                </c:pt>
                <c:pt idx="11">
                  <c:v>8605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C8-484E-8088-22BDBE145E16}"/>
            </c:ext>
          </c:extLst>
        </c:ser>
        <c:ser>
          <c:idx val="1"/>
          <c:order val="1"/>
          <c:tx>
            <c:strRef>
              <c:f>'Glut1 GLS ICS'!$O$16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ICS'!$O$17:$O$28</c:f>
              <c:numCache>
                <c:formatCode>General</c:formatCode>
                <c:ptCount val="12"/>
                <c:pt idx="0">
                  <c:v>5006</c:v>
                </c:pt>
                <c:pt idx="1">
                  <c:v>7069</c:v>
                </c:pt>
                <c:pt idx="2">
                  <c:v>7141</c:v>
                </c:pt>
                <c:pt idx="3">
                  <c:v>7385</c:v>
                </c:pt>
                <c:pt idx="4">
                  <c:v>6888</c:v>
                </c:pt>
                <c:pt idx="5">
                  <c:v>8729</c:v>
                </c:pt>
                <c:pt idx="6">
                  <c:v>8228</c:v>
                </c:pt>
                <c:pt idx="7">
                  <c:v>5257</c:v>
                </c:pt>
                <c:pt idx="8">
                  <c:v>5871</c:v>
                </c:pt>
                <c:pt idx="9">
                  <c:v>3922</c:v>
                </c:pt>
                <c:pt idx="10">
                  <c:v>3727</c:v>
                </c:pt>
                <c:pt idx="11">
                  <c:v>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C8-484E-8088-22BDBE145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7331168"/>
        <c:axId val="2027016352"/>
      </c:barChart>
      <c:catAx>
        <c:axId val="202733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7016352"/>
        <c:crosses val="autoZero"/>
        <c:auto val="1"/>
        <c:lblAlgn val="ctr"/>
        <c:lblOffset val="100"/>
        <c:noMultiLvlLbl val="0"/>
      </c:catAx>
      <c:valAx>
        <c:axId val="202701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7331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ICS'!$I$16</c:f>
              <c:strCache>
                <c:ptCount val="1"/>
                <c:pt idx="0">
                  <c:v>GLS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ICS'!$I$17:$I$28</c:f>
              <c:numCache>
                <c:formatCode>General</c:formatCode>
                <c:ptCount val="12"/>
                <c:pt idx="0">
                  <c:v>6856</c:v>
                </c:pt>
                <c:pt idx="1">
                  <c:v>10654</c:v>
                </c:pt>
                <c:pt idx="2">
                  <c:v>13844</c:v>
                </c:pt>
                <c:pt idx="3">
                  <c:v>16341</c:v>
                </c:pt>
                <c:pt idx="4">
                  <c:v>10289</c:v>
                </c:pt>
                <c:pt idx="5">
                  <c:v>9440</c:v>
                </c:pt>
                <c:pt idx="6">
                  <c:v>7490</c:v>
                </c:pt>
                <c:pt idx="7">
                  <c:v>5340</c:v>
                </c:pt>
                <c:pt idx="8">
                  <c:v>5156</c:v>
                </c:pt>
                <c:pt idx="9">
                  <c:v>5937</c:v>
                </c:pt>
                <c:pt idx="10">
                  <c:v>5656</c:v>
                </c:pt>
                <c:pt idx="11">
                  <c:v>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FE-F147-98B9-49F41921F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4887824"/>
        <c:axId val="1973244464"/>
      </c:barChart>
      <c:catAx>
        <c:axId val="202488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244464"/>
        <c:crosses val="autoZero"/>
        <c:auto val="1"/>
        <c:lblAlgn val="ctr"/>
        <c:lblOffset val="100"/>
        <c:noMultiLvlLbl val="0"/>
      </c:catAx>
      <c:valAx>
        <c:axId val="1973244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488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'Glut1 GLS ICS'!$H$16</c:f>
              <c:strCache>
                <c:ptCount val="1"/>
                <c:pt idx="0">
                  <c:v>Glut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'Glut1 GLS ICS'!$A$17:$C$28</c:f>
              <c:multiLvlStrCache>
                <c:ptCount val="12"/>
                <c:lvl>
                  <c:pt idx="0">
                    <c:v>154</c:v>
                  </c:pt>
                  <c:pt idx="1">
                    <c:v>151</c:v>
                  </c:pt>
                  <c:pt idx="2">
                    <c:v>153</c:v>
                  </c:pt>
                  <c:pt idx="3">
                    <c:v>155</c:v>
                  </c:pt>
                  <c:pt idx="4">
                    <c:v>157</c:v>
                  </c:pt>
                  <c:pt idx="5">
                    <c:v>161</c:v>
                  </c:pt>
                  <c:pt idx="6">
                    <c:v>162</c:v>
                  </c:pt>
                  <c:pt idx="7">
                    <c:v>164</c:v>
                  </c:pt>
                  <c:pt idx="8">
                    <c:v>166</c:v>
                  </c:pt>
                  <c:pt idx="9">
                    <c:v>117</c:v>
                  </c:pt>
                  <c:pt idx="10">
                    <c:v>160</c:v>
                  </c:pt>
                  <c:pt idx="11">
                    <c:v>163</c:v>
                  </c:pt>
                </c:lvl>
                <c:lvl>
                  <c:pt idx="0">
                    <c:v>(-)</c:v>
                  </c:pt>
                  <c:pt idx="1">
                    <c:v> +/+ </c:v>
                  </c:pt>
                  <c:pt idx="5">
                    <c:v>GLS f/+</c:v>
                  </c:pt>
                  <c:pt idx="7">
                    <c:v>Gls f/f</c:v>
                  </c:pt>
                  <c:pt idx="9">
                    <c:v>GLSf/+ Glutf/+</c:v>
                  </c:pt>
                </c:lvl>
                <c:lvl>
                  <c:pt idx="0">
                    <c:v>Spleen</c:v>
                  </c:pt>
                </c:lvl>
              </c:multiLvlStrCache>
            </c:multiLvlStrRef>
          </c:cat>
          <c:val>
            <c:numRef>
              <c:f>'Glut1 GLS ICS'!$H$17:$H$28</c:f>
              <c:numCache>
                <c:formatCode>General</c:formatCode>
                <c:ptCount val="12"/>
                <c:pt idx="0">
                  <c:v>630</c:v>
                </c:pt>
                <c:pt idx="1">
                  <c:v>1892</c:v>
                </c:pt>
                <c:pt idx="2">
                  <c:v>3545</c:v>
                </c:pt>
                <c:pt idx="3">
                  <c:v>1699</c:v>
                </c:pt>
                <c:pt idx="4">
                  <c:v>1869</c:v>
                </c:pt>
                <c:pt idx="5">
                  <c:v>3153</c:v>
                </c:pt>
                <c:pt idx="6">
                  <c:v>1746</c:v>
                </c:pt>
                <c:pt idx="7">
                  <c:v>2538</c:v>
                </c:pt>
                <c:pt idx="8">
                  <c:v>1522</c:v>
                </c:pt>
                <c:pt idx="9">
                  <c:v>802</c:v>
                </c:pt>
                <c:pt idx="10">
                  <c:v>687</c:v>
                </c:pt>
                <c:pt idx="11">
                  <c:v>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F-C44A-8C28-A2B952D50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3186384"/>
        <c:axId val="1973178336"/>
      </c:barChart>
      <c:catAx>
        <c:axId val="197318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178336"/>
        <c:crosses val="autoZero"/>
        <c:auto val="1"/>
        <c:lblAlgn val="ctr"/>
        <c:lblOffset val="100"/>
        <c:noMultiLvlLbl val="0"/>
      </c:catAx>
      <c:valAx>
        <c:axId val="197317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186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5" Type="http://schemas.openxmlformats.org/officeDocument/2006/relationships/chart" Target="../charts/chart22.xml"/><Relationship Id="rId4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25400</xdr:colOff>
      <xdr:row>30</xdr:row>
      <xdr:rowOff>190500</xdr:rowOff>
    </xdr:from>
    <xdr:to>
      <xdr:col>16</xdr:col>
      <xdr:colOff>469900</xdr:colOff>
      <xdr:row>44</xdr:row>
      <xdr:rowOff>88900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00E1F0F-FEC1-144D-88D6-B11E79FD64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469900</xdr:colOff>
      <xdr:row>31</xdr:row>
      <xdr:rowOff>0</xdr:rowOff>
    </xdr:from>
    <xdr:to>
      <xdr:col>20</xdr:col>
      <xdr:colOff>1384300</xdr:colOff>
      <xdr:row>44</xdr:row>
      <xdr:rowOff>101600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8D7CDFE-0A57-DD46-AE65-DA26D3F57B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12700</xdr:colOff>
      <xdr:row>30</xdr:row>
      <xdr:rowOff>177800</xdr:rowOff>
    </xdr:from>
    <xdr:to>
      <xdr:col>25</xdr:col>
      <xdr:colOff>292100</xdr:colOff>
      <xdr:row>44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1EE083-438A-F54A-BDDC-701E27B828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431800</xdr:colOff>
      <xdr:row>29</xdr:row>
      <xdr:rowOff>88900</xdr:rowOff>
    </xdr:from>
    <xdr:to>
      <xdr:col>38</xdr:col>
      <xdr:colOff>50800</xdr:colOff>
      <xdr:row>42</xdr:row>
      <xdr:rowOff>190500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3CB07FD-4149-C445-BB1C-B68EB84115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762000</xdr:colOff>
      <xdr:row>29</xdr:row>
      <xdr:rowOff>88900</xdr:rowOff>
    </xdr:from>
    <xdr:to>
      <xdr:col>32</xdr:col>
      <xdr:colOff>381000</xdr:colOff>
      <xdr:row>42</xdr:row>
      <xdr:rowOff>190500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35D6DD3-F503-CB4F-870B-CB131CBEE2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279400</xdr:colOff>
      <xdr:row>2</xdr:row>
      <xdr:rowOff>95250</xdr:rowOff>
    </xdr:from>
    <xdr:to>
      <xdr:col>15</xdr:col>
      <xdr:colOff>444500</xdr:colOff>
      <xdr:row>15</xdr:row>
      <xdr:rowOff>196850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A4C81A2-DCF5-BE4C-879B-D99F033DB0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482600</xdr:colOff>
      <xdr:row>2</xdr:row>
      <xdr:rowOff>82550</xdr:rowOff>
    </xdr:from>
    <xdr:to>
      <xdr:col>18</xdr:col>
      <xdr:colOff>520700</xdr:colOff>
      <xdr:row>15</xdr:row>
      <xdr:rowOff>184150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3B5FF83-DF85-3644-BA53-CF2A6BB9A6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266700</xdr:colOff>
      <xdr:row>16</xdr:row>
      <xdr:rowOff>19050</xdr:rowOff>
    </xdr:from>
    <xdr:to>
      <xdr:col>15</xdr:col>
      <xdr:colOff>444500</xdr:colOff>
      <xdr:row>29</xdr:row>
      <xdr:rowOff>120650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3080C62-CF62-094F-9D54-C62E55F29E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482600</xdr:colOff>
      <xdr:row>16</xdr:row>
      <xdr:rowOff>19050</xdr:rowOff>
    </xdr:from>
    <xdr:to>
      <xdr:col>18</xdr:col>
      <xdr:colOff>546100</xdr:colOff>
      <xdr:row>29</xdr:row>
      <xdr:rowOff>120650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1E12BE7-C11F-104F-8AEF-E5711D1768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482600</xdr:colOff>
      <xdr:row>28</xdr:row>
      <xdr:rowOff>69850</xdr:rowOff>
    </xdr:from>
    <xdr:to>
      <xdr:col>6</xdr:col>
      <xdr:colOff>101600</xdr:colOff>
      <xdr:row>41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B16B15-C142-724C-899D-D2FCAD8DD4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152400</xdr:colOff>
      <xdr:row>28</xdr:row>
      <xdr:rowOff>44450</xdr:rowOff>
    </xdr:from>
    <xdr:to>
      <xdr:col>11</xdr:col>
      <xdr:colOff>596900</xdr:colOff>
      <xdr:row>41</xdr:row>
      <xdr:rowOff>146050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70DE01-3A89-ED49-9959-332A7646BC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635000</xdr:colOff>
      <xdr:row>28</xdr:row>
      <xdr:rowOff>57150</xdr:rowOff>
    </xdr:from>
    <xdr:to>
      <xdr:col>17</xdr:col>
      <xdr:colOff>254000</xdr:colOff>
      <xdr:row>41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143306F-E14A-D94A-A49F-321F0768B0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635000</xdr:colOff>
      <xdr:row>41</xdr:row>
      <xdr:rowOff>158750</xdr:rowOff>
    </xdr:from>
    <xdr:to>
      <xdr:col>17</xdr:col>
      <xdr:colOff>254000</xdr:colOff>
      <xdr:row>55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0F53439-1520-6648-B8ED-A08E8D0166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393700</xdr:colOff>
      <xdr:row>13</xdr:row>
      <xdr:rowOff>31750</xdr:rowOff>
    </xdr:from>
    <xdr:to>
      <xdr:col>22</xdr:col>
      <xdr:colOff>12700</xdr:colOff>
      <xdr:row>27</xdr:row>
      <xdr:rowOff>133350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3F63325-B674-FB4E-868A-AE88CD4D29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393700</xdr:colOff>
      <xdr:row>28</xdr:row>
      <xdr:rowOff>44450</xdr:rowOff>
    </xdr:from>
    <xdr:to>
      <xdr:col>23</xdr:col>
      <xdr:colOff>12700</xdr:colOff>
      <xdr:row>41</xdr:row>
      <xdr:rowOff>146050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DCDDD5A-4181-BA47-82FA-8724A71F1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495300</xdr:colOff>
      <xdr:row>54</xdr:row>
      <xdr:rowOff>120650</xdr:rowOff>
    </xdr:from>
    <xdr:to>
      <xdr:col>6</xdr:col>
      <xdr:colOff>114300</xdr:colOff>
      <xdr:row>68</xdr:row>
      <xdr:rowOff>19050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26F6F9E-97A1-6843-96E5-117A8A10D1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127000</xdr:colOff>
      <xdr:row>52</xdr:row>
      <xdr:rowOff>158750</xdr:rowOff>
    </xdr:from>
    <xdr:to>
      <xdr:col>11</xdr:col>
      <xdr:colOff>571500</xdr:colOff>
      <xdr:row>66</xdr:row>
      <xdr:rowOff>57150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1604F03-1022-BA4E-8D45-BCFFF3F433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30</xdr:row>
      <xdr:rowOff>133350</xdr:rowOff>
    </xdr:from>
    <xdr:to>
      <xdr:col>7</xdr:col>
      <xdr:colOff>482600</xdr:colOff>
      <xdr:row>44</xdr:row>
      <xdr:rowOff>31750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CBCC1FF-0B18-9A4E-8586-EDF1DAEC01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241300</xdr:colOff>
      <xdr:row>30</xdr:row>
      <xdr:rowOff>158750</xdr:rowOff>
    </xdr:from>
    <xdr:to>
      <xdr:col>12</xdr:col>
      <xdr:colOff>685800</xdr:colOff>
      <xdr:row>44</xdr:row>
      <xdr:rowOff>57150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88DA37E-63DB-3248-94F2-BB99DAE508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571500</xdr:colOff>
      <xdr:row>41</xdr:row>
      <xdr:rowOff>44450</xdr:rowOff>
    </xdr:from>
    <xdr:to>
      <xdr:col>20</xdr:col>
      <xdr:colOff>190500</xdr:colOff>
      <xdr:row>54</xdr:row>
      <xdr:rowOff>146050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55393DB-A499-554C-BDEB-54499C1256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685800</xdr:colOff>
      <xdr:row>30</xdr:row>
      <xdr:rowOff>19050</xdr:rowOff>
    </xdr:from>
    <xdr:to>
      <xdr:col>19</xdr:col>
      <xdr:colOff>304800</xdr:colOff>
      <xdr:row>43</xdr:row>
      <xdr:rowOff>120650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40F1D3B-59DC-8C4E-97F8-6B0E55171B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596900</xdr:colOff>
      <xdr:row>19</xdr:row>
      <xdr:rowOff>44450</xdr:rowOff>
    </xdr:from>
    <xdr:to>
      <xdr:col>14</xdr:col>
      <xdr:colOff>215900</xdr:colOff>
      <xdr:row>32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5C7FFA-4910-A044-B2D9-3AF22049BD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29</xdr:row>
      <xdr:rowOff>120650</xdr:rowOff>
    </xdr:from>
    <xdr:to>
      <xdr:col>8</xdr:col>
      <xdr:colOff>190500</xdr:colOff>
      <xdr:row>43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D45FCF-4683-D34C-865E-DBDAC27EDF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215900</xdr:colOff>
      <xdr:row>29</xdr:row>
      <xdr:rowOff>120650</xdr:rowOff>
    </xdr:from>
    <xdr:to>
      <xdr:col>13</xdr:col>
      <xdr:colOff>660400</xdr:colOff>
      <xdr:row>43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F3C5D6E-8F86-4844-960B-40B360E0A2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DE61-B92B-F74B-B7EA-4E9711742444}">
  <dimension ref="B2:I14"/>
  <sheetViews>
    <sheetView workbookViewId="0">
      <selection activeCell="G3" sqref="G3:G14"/>
    </sheetView>
  </sheetViews>
  <sheetFormatPr baseColWidth="10" defaultRowHeight="16" x14ac:dyDescent="0.2"/>
  <sheetData>
    <row r="2" spans="2:9" x14ac:dyDescent="0.2">
      <c r="B2" s="11"/>
      <c r="C2" s="11"/>
      <c r="D2" s="8" t="s">
        <v>14</v>
      </c>
      <c r="E2" s="8" t="s">
        <v>15</v>
      </c>
      <c r="F2" s="8" t="s">
        <v>16</v>
      </c>
      <c r="G2" s="8" t="s">
        <v>17</v>
      </c>
      <c r="H2" s="8" t="s">
        <v>18</v>
      </c>
    </row>
    <row r="3" spans="2:9" x14ac:dyDescent="0.2">
      <c r="B3" s="9" t="s">
        <v>8</v>
      </c>
      <c r="C3" s="8">
        <v>154</v>
      </c>
      <c r="D3" s="8">
        <v>17.3</v>
      </c>
      <c r="E3" s="8">
        <v>6.7</v>
      </c>
      <c r="F3" s="8">
        <v>3.7</v>
      </c>
      <c r="G3" s="10">
        <f>F3*5</f>
        <v>18.5</v>
      </c>
      <c r="H3" s="8">
        <v>0.5</v>
      </c>
    </row>
    <row r="4" spans="2:9" x14ac:dyDescent="0.2">
      <c r="B4" s="11" t="s">
        <v>9</v>
      </c>
      <c r="C4" s="8">
        <v>151</v>
      </c>
      <c r="D4" s="8">
        <v>24.8</v>
      </c>
      <c r="E4" s="8">
        <v>12</v>
      </c>
      <c r="F4" s="8">
        <v>5.0999999999999996</v>
      </c>
      <c r="G4" s="10">
        <f t="shared" ref="G4:G14" si="0">F4*5</f>
        <v>25.5</v>
      </c>
      <c r="H4" s="8">
        <v>2.35</v>
      </c>
    </row>
    <row r="5" spans="2:9" x14ac:dyDescent="0.2">
      <c r="B5" s="11"/>
      <c r="C5" s="8">
        <v>153</v>
      </c>
      <c r="D5" s="8">
        <v>44.5</v>
      </c>
      <c r="E5" s="8">
        <v>12.4</v>
      </c>
      <c r="F5" s="8">
        <v>5</v>
      </c>
      <c r="G5" s="10">
        <f t="shared" si="0"/>
        <v>25</v>
      </c>
      <c r="H5" s="8">
        <v>4</v>
      </c>
    </row>
    <row r="6" spans="2:9" x14ac:dyDescent="0.2">
      <c r="B6" s="11"/>
      <c r="C6" s="8">
        <v>155</v>
      </c>
      <c r="D6" s="8">
        <v>48.5</v>
      </c>
      <c r="E6" s="8">
        <v>10.9</v>
      </c>
      <c r="F6" s="8">
        <v>6.8</v>
      </c>
      <c r="G6" s="10">
        <f t="shared" si="0"/>
        <v>34</v>
      </c>
      <c r="H6" s="8">
        <v>5.7</v>
      </c>
    </row>
    <row r="7" spans="2:9" x14ac:dyDescent="0.2">
      <c r="B7" s="11"/>
      <c r="C7" s="8">
        <v>157</v>
      </c>
      <c r="D7" s="8">
        <v>65</v>
      </c>
      <c r="E7" s="8">
        <v>15</v>
      </c>
      <c r="F7" s="8">
        <v>6.6</v>
      </c>
      <c r="G7" s="10">
        <f t="shared" si="0"/>
        <v>33</v>
      </c>
      <c r="H7" s="8">
        <v>2.9</v>
      </c>
    </row>
    <row r="8" spans="2:9" x14ac:dyDescent="0.2">
      <c r="B8" s="11" t="s">
        <v>10</v>
      </c>
      <c r="C8" s="8">
        <v>161</v>
      </c>
      <c r="D8" s="8">
        <v>39</v>
      </c>
      <c r="E8" s="8">
        <v>9.6999999999999993</v>
      </c>
      <c r="F8" s="8">
        <v>13.2</v>
      </c>
      <c r="G8" s="10">
        <f t="shared" si="0"/>
        <v>66</v>
      </c>
      <c r="H8" s="8">
        <v>4.9000000000000004</v>
      </c>
    </row>
    <row r="9" spans="2:9" x14ac:dyDescent="0.2">
      <c r="B9" s="11"/>
      <c r="C9" s="8">
        <v>162</v>
      </c>
      <c r="D9" s="8">
        <v>47.5</v>
      </c>
      <c r="E9" s="8">
        <v>13.8</v>
      </c>
      <c r="F9" s="8">
        <v>10.5</v>
      </c>
      <c r="G9" s="10">
        <f t="shared" si="0"/>
        <v>52.5</v>
      </c>
      <c r="H9" s="8">
        <v>2.1</v>
      </c>
    </row>
    <row r="10" spans="2:9" x14ac:dyDescent="0.2">
      <c r="B10" s="11" t="s">
        <v>11</v>
      </c>
      <c r="C10" s="8">
        <v>164</v>
      </c>
      <c r="D10" s="8">
        <v>88</v>
      </c>
      <c r="E10" s="8">
        <v>18.8</v>
      </c>
      <c r="F10" s="8">
        <v>7.25</v>
      </c>
      <c r="G10" s="10">
        <f t="shared" si="0"/>
        <v>36.25</v>
      </c>
      <c r="H10" s="8">
        <v>4.3</v>
      </c>
    </row>
    <row r="11" spans="2:9" x14ac:dyDescent="0.2">
      <c r="B11" s="11"/>
      <c r="C11" s="8">
        <v>166</v>
      </c>
      <c r="D11" s="8">
        <v>96</v>
      </c>
      <c r="E11" s="8">
        <v>17.399999999999999</v>
      </c>
      <c r="F11" s="8">
        <v>11.2</v>
      </c>
      <c r="G11" s="10">
        <f t="shared" si="0"/>
        <v>56</v>
      </c>
      <c r="H11" s="8">
        <v>5.0999999999999996</v>
      </c>
    </row>
    <row r="12" spans="2:9" x14ac:dyDescent="0.2">
      <c r="B12" s="12" t="s">
        <v>13</v>
      </c>
      <c r="C12" s="8">
        <v>117</v>
      </c>
      <c r="D12" s="8">
        <v>53</v>
      </c>
      <c r="E12" s="8">
        <v>10.8</v>
      </c>
      <c r="F12" s="8">
        <v>8.1999999999999993</v>
      </c>
      <c r="G12" s="10">
        <f t="shared" si="0"/>
        <v>41</v>
      </c>
      <c r="H12" s="8">
        <v>6.3</v>
      </c>
    </row>
    <row r="13" spans="2:9" x14ac:dyDescent="0.2">
      <c r="B13" s="12"/>
      <c r="C13" s="8">
        <v>160</v>
      </c>
      <c r="D13" s="8">
        <v>46</v>
      </c>
      <c r="E13" s="8">
        <v>14.3</v>
      </c>
      <c r="F13" s="8">
        <v>7.9</v>
      </c>
      <c r="G13" s="10">
        <f t="shared" si="0"/>
        <v>39.5</v>
      </c>
      <c r="H13" s="8">
        <v>9.9</v>
      </c>
    </row>
    <row r="14" spans="2:9" x14ac:dyDescent="0.2">
      <c r="B14" s="12"/>
      <c r="C14" s="8">
        <v>163</v>
      </c>
      <c r="D14" s="8">
        <v>54</v>
      </c>
      <c r="E14" s="8">
        <v>10.4</v>
      </c>
      <c r="F14" s="8">
        <v>10.6</v>
      </c>
      <c r="G14" s="10">
        <f t="shared" si="0"/>
        <v>53</v>
      </c>
      <c r="H14" s="8">
        <v>2.9</v>
      </c>
      <c r="I14" t="s">
        <v>19</v>
      </c>
    </row>
  </sheetData>
  <mergeCells count="5">
    <mergeCell ref="B4:B7"/>
    <mergeCell ref="B8:B9"/>
    <mergeCell ref="B10:B11"/>
    <mergeCell ref="B12:B14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9F905-D97A-774B-99A3-A5D7F2B20917}">
  <dimension ref="A4:AH38"/>
  <sheetViews>
    <sheetView topLeftCell="D5" workbookViewId="0">
      <selection activeCell="S5" sqref="S5"/>
    </sheetView>
  </sheetViews>
  <sheetFormatPr baseColWidth="10" defaultRowHeight="16" x14ac:dyDescent="0.2"/>
  <cols>
    <col min="19" max="19" width="13.5" bestFit="1" customWidth="1"/>
    <col min="20" max="20" width="12.83203125" bestFit="1" customWidth="1"/>
    <col min="21" max="21" width="18.33203125" bestFit="1" customWidth="1"/>
    <col min="22" max="22" width="14.83203125" bestFit="1" customWidth="1"/>
    <col min="23" max="23" width="19.83203125" bestFit="1" customWidth="1"/>
  </cols>
  <sheetData>
    <row r="4" spans="1:23" x14ac:dyDescent="0.2">
      <c r="A4" s="14"/>
      <c r="B4" s="14"/>
      <c r="C4" s="14"/>
      <c r="D4" t="s">
        <v>0</v>
      </c>
      <c r="E4" t="s">
        <v>1</v>
      </c>
      <c r="F4" t="s">
        <v>2</v>
      </c>
      <c r="G4" t="s">
        <v>3</v>
      </c>
      <c r="H4" t="s">
        <v>4</v>
      </c>
      <c r="I4" t="s">
        <v>5</v>
      </c>
      <c r="J4" t="s">
        <v>6</v>
      </c>
      <c r="K4" t="s">
        <v>7</v>
      </c>
      <c r="M4" s="14"/>
      <c r="N4" s="14"/>
      <c r="O4" s="14"/>
      <c r="P4" t="s">
        <v>20</v>
      </c>
      <c r="Q4" t="s">
        <v>21</v>
      </c>
      <c r="R4" t="s">
        <v>22</v>
      </c>
      <c r="S4" t="s">
        <v>23</v>
      </c>
      <c r="T4" t="s">
        <v>24</v>
      </c>
      <c r="U4" t="s">
        <v>25</v>
      </c>
      <c r="V4" t="s">
        <v>26</v>
      </c>
      <c r="W4" t="s">
        <v>27</v>
      </c>
    </row>
    <row r="5" spans="1:23" x14ac:dyDescent="0.2">
      <c r="A5" s="13" t="s">
        <v>14</v>
      </c>
      <c r="B5" s="1" t="s">
        <v>8</v>
      </c>
      <c r="C5">
        <v>154</v>
      </c>
      <c r="D5">
        <v>17.3</v>
      </c>
      <c r="E5">
        <v>66.7</v>
      </c>
      <c r="F5">
        <v>11.4</v>
      </c>
      <c r="G5">
        <v>1.05</v>
      </c>
      <c r="H5">
        <v>9.6199999999999992</v>
      </c>
      <c r="I5">
        <v>92.3</v>
      </c>
      <c r="J5">
        <v>1.9</v>
      </c>
      <c r="K5">
        <v>1.73</v>
      </c>
      <c r="M5" s="13" t="s">
        <v>14</v>
      </c>
      <c r="N5" s="1" t="s">
        <v>8</v>
      </c>
      <c r="O5">
        <v>154</v>
      </c>
      <c r="P5">
        <f>G5</f>
        <v>1.05</v>
      </c>
      <c r="Q5">
        <f>H5</f>
        <v>9.6199999999999992</v>
      </c>
      <c r="R5">
        <f>J5</f>
        <v>1.9</v>
      </c>
      <c r="S5">
        <f>K5</f>
        <v>1.73</v>
      </c>
      <c r="T5">
        <f>(D5*((E5/100)*(F5/100)*(G5/100)))*100</f>
        <v>1.3812302700000003</v>
      </c>
      <c r="U5">
        <f>(T5*(Q5/100))*10</f>
        <v>1.3287435197400002</v>
      </c>
      <c r="V5">
        <f>(D5*((E5/100)*(F5/100)*(I5/100)*(J5/100)))*100</f>
        <v>2.3069176423800002</v>
      </c>
      <c r="W5">
        <f>(V5*((K5/100)))*10</f>
        <v>0.39909675213174006</v>
      </c>
    </row>
    <row r="6" spans="1:23" x14ac:dyDescent="0.2">
      <c r="A6" s="13"/>
      <c r="B6" s="14" t="s">
        <v>9</v>
      </c>
      <c r="C6">
        <v>151</v>
      </c>
      <c r="D6">
        <v>24.8</v>
      </c>
      <c r="E6">
        <v>64</v>
      </c>
      <c r="F6">
        <v>9.6999999999999993</v>
      </c>
      <c r="G6">
        <v>1.06</v>
      </c>
      <c r="H6">
        <v>44.2</v>
      </c>
      <c r="I6">
        <v>38.5</v>
      </c>
      <c r="J6">
        <v>3.99</v>
      </c>
      <c r="K6">
        <v>8.39</v>
      </c>
      <c r="M6" s="13"/>
      <c r="N6" s="14" t="s">
        <v>9</v>
      </c>
      <c r="O6">
        <v>151</v>
      </c>
      <c r="P6">
        <f t="shared" ref="P6:P16" si="0">G6</f>
        <v>1.06</v>
      </c>
      <c r="Q6">
        <f t="shared" ref="Q6:Q16" si="1">H6</f>
        <v>44.2</v>
      </c>
      <c r="R6">
        <f t="shared" ref="R6:R16" si="2">J6</f>
        <v>3.99</v>
      </c>
      <c r="S6">
        <f t="shared" ref="S6:S16" si="3">K6</f>
        <v>8.39</v>
      </c>
      <c r="T6">
        <f t="shared" ref="T6:T16" si="4">(D6*((E6/100)*(F6/100)*(G6/100)))*100</f>
        <v>1.6319590399999999</v>
      </c>
      <c r="U6">
        <f t="shared" ref="U6:U16" si="5">(T6*(Q6/100))*10</f>
        <v>7.213258956799999</v>
      </c>
      <c r="V6">
        <f t="shared" ref="V6:V16" si="6">(D6*((E6/100)*(F6/100)*(I6/100)*(J6/100)))*100</f>
        <v>2.3650319616000006</v>
      </c>
      <c r="W6">
        <f t="shared" ref="W6:W16" si="7">(V6*((K6/100)))*10</f>
        <v>1.9842618157824004</v>
      </c>
    </row>
    <row r="7" spans="1:23" x14ac:dyDescent="0.2">
      <c r="A7" s="13"/>
      <c r="B7" s="14"/>
      <c r="C7">
        <v>153</v>
      </c>
      <c r="D7">
        <v>44.5</v>
      </c>
      <c r="E7">
        <v>78.5</v>
      </c>
      <c r="F7">
        <v>7.53</v>
      </c>
      <c r="G7">
        <v>1.41</v>
      </c>
      <c r="H7">
        <v>40.4</v>
      </c>
      <c r="I7">
        <v>89</v>
      </c>
      <c r="J7">
        <v>4.3499999999999996</v>
      </c>
      <c r="K7">
        <v>21.1</v>
      </c>
      <c r="M7" s="13"/>
      <c r="N7" s="14"/>
      <c r="O7">
        <v>153</v>
      </c>
      <c r="P7">
        <f t="shared" si="0"/>
        <v>1.41</v>
      </c>
      <c r="Q7">
        <f t="shared" si="1"/>
        <v>40.4</v>
      </c>
      <c r="R7">
        <f t="shared" si="2"/>
        <v>4.3499999999999996</v>
      </c>
      <c r="S7">
        <f t="shared" si="3"/>
        <v>21.1</v>
      </c>
      <c r="T7">
        <f t="shared" si="4"/>
        <v>3.7088883225000009</v>
      </c>
      <c r="U7">
        <f t="shared" si="5"/>
        <v>14.983908822900002</v>
      </c>
      <c r="V7">
        <f t="shared" si="6"/>
        <v>10.183660383375001</v>
      </c>
      <c r="W7">
        <f t="shared" si="7"/>
        <v>21.487523408921252</v>
      </c>
    </row>
    <row r="8" spans="1:23" x14ac:dyDescent="0.2">
      <c r="A8" s="13"/>
      <c r="B8" s="14"/>
      <c r="C8">
        <v>155</v>
      </c>
      <c r="D8">
        <v>48.5</v>
      </c>
      <c r="E8">
        <v>66.5</v>
      </c>
      <c r="F8">
        <v>5.43</v>
      </c>
      <c r="G8">
        <v>5.0599999999999996</v>
      </c>
      <c r="H8">
        <v>50.6</v>
      </c>
      <c r="I8">
        <v>80.599999999999994</v>
      </c>
      <c r="J8">
        <v>7.46</v>
      </c>
      <c r="K8">
        <v>10.3</v>
      </c>
      <c r="M8" s="13"/>
      <c r="N8" s="14"/>
      <c r="O8">
        <v>155</v>
      </c>
      <c r="P8">
        <f t="shared" si="0"/>
        <v>5.0599999999999996</v>
      </c>
      <c r="Q8">
        <f t="shared" si="1"/>
        <v>50.6</v>
      </c>
      <c r="R8">
        <f t="shared" si="2"/>
        <v>7.46</v>
      </c>
      <c r="S8">
        <f t="shared" si="3"/>
        <v>10.3</v>
      </c>
      <c r="T8">
        <f t="shared" si="4"/>
        <v>8.8616323949999973</v>
      </c>
      <c r="U8">
        <f t="shared" si="5"/>
        <v>44.839859918699993</v>
      </c>
      <c r="V8">
        <f t="shared" si="6"/>
        <v>10.530211225169998</v>
      </c>
      <c r="W8">
        <f t="shared" si="7"/>
        <v>10.8461175619251</v>
      </c>
    </row>
    <row r="9" spans="1:23" x14ac:dyDescent="0.2">
      <c r="A9" s="13"/>
      <c r="B9" s="14"/>
      <c r="C9">
        <v>157</v>
      </c>
      <c r="D9">
        <v>65</v>
      </c>
      <c r="E9">
        <v>75.400000000000006</v>
      </c>
      <c r="F9">
        <v>11</v>
      </c>
      <c r="G9">
        <v>2.2400000000000002</v>
      </c>
      <c r="H9">
        <v>24.8</v>
      </c>
      <c r="I9">
        <v>89.3</v>
      </c>
      <c r="J9">
        <v>4.46</v>
      </c>
      <c r="K9">
        <v>3.83</v>
      </c>
      <c r="M9" s="13"/>
      <c r="N9" s="14"/>
      <c r="O9">
        <v>157</v>
      </c>
      <c r="P9">
        <f t="shared" si="0"/>
        <v>2.2400000000000002</v>
      </c>
      <c r="Q9">
        <f t="shared" si="1"/>
        <v>24.8</v>
      </c>
      <c r="R9">
        <f t="shared" si="2"/>
        <v>4.46</v>
      </c>
      <c r="S9">
        <f t="shared" si="3"/>
        <v>3.83</v>
      </c>
      <c r="T9">
        <f t="shared" si="4"/>
        <v>12.076064000000002</v>
      </c>
      <c r="U9">
        <f t="shared" si="5"/>
        <v>29.948638720000005</v>
      </c>
      <c r="V9">
        <f t="shared" si="6"/>
        <v>21.471565257999998</v>
      </c>
      <c r="W9">
        <f t="shared" si="7"/>
        <v>8.2236094938139992</v>
      </c>
    </row>
    <row r="10" spans="1:23" x14ac:dyDescent="0.2">
      <c r="A10" s="13"/>
      <c r="B10" s="14" t="s">
        <v>10</v>
      </c>
      <c r="C10">
        <v>161</v>
      </c>
      <c r="D10">
        <v>39</v>
      </c>
      <c r="E10">
        <v>72</v>
      </c>
      <c r="F10">
        <v>5.3</v>
      </c>
      <c r="G10">
        <v>1.21</v>
      </c>
      <c r="H10">
        <v>39.9</v>
      </c>
      <c r="I10">
        <v>88.7</v>
      </c>
      <c r="J10">
        <v>5.71</v>
      </c>
      <c r="K10">
        <v>6.56</v>
      </c>
      <c r="M10" s="13"/>
      <c r="N10" s="14" t="s">
        <v>10</v>
      </c>
      <c r="O10">
        <v>161</v>
      </c>
      <c r="P10">
        <f t="shared" si="0"/>
        <v>1.21</v>
      </c>
      <c r="Q10">
        <f t="shared" si="1"/>
        <v>39.9</v>
      </c>
      <c r="R10">
        <f t="shared" si="2"/>
        <v>5.71</v>
      </c>
      <c r="S10">
        <f t="shared" si="3"/>
        <v>6.56</v>
      </c>
      <c r="T10">
        <f t="shared" si="4"/>
        <v>1.8007704</v>
      </c>
      <c r="U10">
        <f t="shared" si="5"/>
        <v>7.1850738959999996</v>
      </c>
      <c r="V10">
        <f t="shared" si="6"/>
        <v>7.5375933047999997</v>
      </c>
      <c r="W10">
        <f t="shared" si="7"/>
        <v>4.9446612079487986</v>
      </c>
    </row>
    <row r="11" spans="1:23" x14ac:dyDescent="0.2">
      <c r="A11" s="13"/>
      <c r="B11" s="14"/>
      <c r="C11">
        <v>162</v>
      </c>
      <c r="D11">
        <v>47.5</v>
      </c>
      <c r="E11">
        <v>71.599999999999994</v>
      </c>
      <c r="F11">
        <v>12.9</v>
      </c>
      <c r="G11">
        <v>1.1299999999999999</v>
      </c>
      <c r="H11">
        <v>17.2</v>
      </c>
      <c r="I11">
        <v>97.4</v>
      </c>
      <c r="J11">
        <v>2.46</v>
      </c>
      <c r="K11">
        <v>3.46</v>
      </c>
      <c r="M11" s="13"/>
      <c r="N11" s="14"/>
      <c r="O11">
        <v>162</v>
      </c>
      <c r="P11">
        <f t="shared" si="0"/>
        <v>1.1299999999999999</v>
      </c>
      <c r="Q11">
        <f t="shared" si="1"/>
        <v>17.2</v>
      </c>
      <c r="R11">
        <f t="shared" si="2"/>
        <v>2.46</v>
      </c>
      <c r="S11">
        <f t="shared" si="3"/>
        <v>3.46</v>
      </c>
      <c r="T11">
        <f t="shared" si="4"/>
        <v>4.9576376999999994</v>
      </c>
      <c r="U11">
        <f t="shared" si="5"/>
        <v>8.5271368439999975</v>
      </c>
      <c r="V11">
        <f t="shared" si="6"/>
        <v>10.512122331600001</v>
      </c>
      <c r="W11">
        <f t="shared" si="7"/>
        <v>3.6371943267335998</v>
      </c>
    </row>
    <row r="12" spans="1:23" x14ac:dyDescent="0.2">
      <c r="A12" s="13"/>
      <c r="B12" s="14" t="s">
        <v>11</v>
      </c>
      <c r="C12">
        <v>164</v>
      </c>
      <c r="D12">
        <v>88</v>
      </c>
      <c r="E12">
        <v>70.400000000000006</v>
      </c>
      <c r="F12">
        <v>11.4</v>
      </c>
      <c r="G12">
        <v>0.61</v>
      </c>
      <c r="H12">
        <v>9.4600000000000009</v>
      </c>
      <c r="I12">
        <v>93.5</v>
      </c>
      <c r="J12">
        <v>2.4300000000000002</v>
      </c>
      <c r="K12">
        <v>4.03</v>
      </c>
      <c r="M12" s="13"/>
      <c r="N12" s="14" t="s">
        <v>11</v>
      </c>
      <c r="O12">
        <v>164</v>
      </c>
      <c r="P12">
        <f t="shared" si="0"/>
        <v>0.61</v>
      </c>
      <c r="Q12">
        <f t="shared" si="1"/>
        <v>9.4600000000000009</v>
      </c>
      <c r="R12">
        <f t="shared" si="2"/>
        <v>2.4300000000000002</v>
      </c>
      <c r="S12">
        <f t="shared" si="3"/>
        <v>4.03</v>
      </c>
      <c r="T12">
        <f t="shared" si="4"/>
        <v>4.3081420799999997</v>
      </c>
      <c r="U12">
        <f t="shared" si="5"/>
        <v>4.0755024076800002</v>
      </c>
      <c r="V12">
        <f t="shared" si="6"/>
        <v>16.046416742400005</v>
      </c>
      <c r="W12">
        <f t="shared" si="7"/>
        <v>6.4667059471872026</v>
      </c>
    </row>
    <row r="13" spans="1:23" x14ac:dyDescent="0.2">
      <c r="A13" s="13"/>
      <c r="B13" s="14"/>
      <c r="C13">
        <v>166</v>
      </c>
      <c r="D13">
        <v>96</v>
      </c>
      <c r="E13">
        <v>69.099999999999994</v>
      </c>
      <c r="F13">
        <v>4.93</v>
      </c>
      <c r="G13">
        <v>3.3</v>
      </c>
      <c r="H13">
        <v>44.8</v>
      </c>
      <c r="I13">
        <v>92.9</v>
      </c>
      <c r="J13">
        <v>7.05</v>
      </c>
      <c r="K13">
        <v>26.3</v>
      </c>
      <c r="M13" s="13"/>
      <c r="N13" s="14"/>
      <c r="O13">
        <v>166</v>
      </c>
      <c r="P13">
        <f t="shared" si="0"/>
        <v>3.3</v>
      </c>
      <c r="Q13">
        <f t="shared" si="1"/>
        <v>44.8</v>
      </c>
      <c r="R13">
        <f t="shared" si="2"/>
        <v>7.05</v>
      </c>
      <c r="S13">
        <f t="shared" si="3"/>
        <v>26.3</v>
      </c>
      <c r="T13">
        <f t="shared" si="4"/>
        <v>10.792203839999999</v>
      </c>
      <c r="U13">
        <f t="shared" si="5"/>
        <v>48.349073203199993</v>
      </c>
      <c r="V13">
        <f t="shared" si="6"/>
        <v>21.419090739359998</v>
      </c>
      <c r="W13">
        <f t="shared" si="7"/>
        <v>56.332208644516797</v>
      </c>
    </row>
    <row r="14" spans="1:23" x14ac:dyDescent="0.2">
      <c r="A14" s="13"/>
      <c r="B14" s="15" t="s">
        <v>13</v>
      </c>
      <c r="C14">
        <v>117</v>
      </c>
      <c r="D14">
        <v>53</v>
      </c>
      <c r="E14">
        <v>69.5</v>
      </c>
      <c r="F14">
        <v>9.8699999999999992</v>
      </c>
      <c r="G14">
        <v>0.62</v>
      </c>
      <c r="H14">
        <v>14.8</v>
      </c>
      <c r="I14">
        <v>97.2</v>
      </c>
      <c r="J14">
        <v>4.59</v>
      </c>
      <c r="K14">
        <v>4.03</v>
      </c>
      <c r="M14" s="13"/>
      <c r="N14" s="15" t="s">
        <v>13</v>
      </c>
      <c r="O14">
        <v>117</v>
      </c>
      <c r="P14">
        <f t="shared" si="0"/>
        <v>0.62</v>
      </c>
      <c r="Q14">
        <f t="shared" si="1"/>
        <v>14.8</v>
      </c>
      <c r="R14">
        <f t="shared" si="2"/>
        <v>4.59</v>
      </c>
      <c r="S14">
        <f t="shared" si="3"/>
        <v>4.03</v>
      </c>
      <c r="T14">
        <f t="shared" si="4"/>
        <v>2.2540809899999998</v>
      </c>
      <c r="U14">
        <f t="shared" si="5"/>
        <v>3.3360398652000001</v>
      </c>
      <c r="V14">
        <f t="shared" si="6"/>
        <v>16.22022137946</v>
      </c>
      <c r="W14">
        <f t="shared" si="7"/>
        <v>6.5367492159223808</v>
      </c>
    </row>
    <row r="15" spans="1:23" x14ac:dyDescent="0.2">
      <c r="A15" s="13"/>
      <c r="B15" s="15"/>
      <c r="C15">
        <v>160</v>
      </c>
      <c r="D15">
        <v>46</v>
      </c>
      <c r="E15">
        <v>74.099999999999994</v>
      </c>
      <c r="F15">
        <v>13.1</v>
      </c>
      <c r="G15">
        <v>1.95</v>
      </c>
      <c r="H15">
        <v>38</v>
      </c>
      <c r="I15">
        <v>95.9</v>
      </c>
      <c r="J15">
        <v>3.66</v>
      </c>
      <c r="K15">
        <v>8.11</v>
      </c>
      <c r="M15" s="13"/>
      <c r="N15" s="15"/>
      <c r="O15">
        <v>160</v>
      </c>
      <c r="P15">
        <f t="shared" si="0"/>
        <v>1.95</v>
      </c>
      <c r="Q15">
        <f t="shared" si="1"/>
        <v>38</v>
      </c>
      <c r="R15">
        <f t="shared" si="2"/>
        <v>3.66</v>
      </c>
      <c r="S15">
        <f t="shared" si="3"/>
        <v>8.11</v>
      </c>
      <c r="T15">
        <f t="shared" si="4"/>
        <v>8.7072687000000002</v>
      </c>
      <c r="U15">
        <f t="shared" si="5"/>
        <v>33.087621060000004</v>
      </c>
      <c r="V15">
        <f t="shared" si="6"/>
        <v>15.672815744040003</v>
      </c>
      <c r="W15">
        <f t="shared" si="7"/>
        <v>12.710653568416442</v>
      </c>
    </row>
    <row r="16" spans="1:23" x14ac:dyDescent="0.2">
      <c r="A16" s="13"/>
      <c r="B16" s="15"/>
      <c r="C16">
        <v>163</v>
      </c>
      <c r="D16">
        <v>54</v>
      </c>
      <c r="E16">
        <v>72.2</v>
      </c>
      <c r="F16">
        <v>8.86</v>
      </c>
      <c r="G16">
        <v>3.42</v>
      </c>
      <c r="H16">
        <v>45.9</v>
      </c>
      <c r="I16">
        <v>92.7</v>
      </c>
      <c r="J16">
        <v>9.3000000000000007</v>
      </c>
      <c r="K16">
        <v>12</v>
      </c>
      <c r="M16" s="13"/>
      <c r="N16" s="15"/>
      <c r="O16">
        <v>163</v>
      </c>
      <c r="P16">
        <f t="shared" si="0"/>
        <v>3.42</v>
      </c>
      <c r="Q16">
        <f t="shared" si="1"/>
        <v>45.9</v>
      </c>
      <c r="R16">
        <f t="shared" si="2"/>
        <v>9.3000000000000007</v>
      </c>
      <c r="S16">
        <f t="shared" si="3"/>
        <v>12</v>
      </c>
      <c r="T16">
        <f t="shared" si="4"/>
        <v>11.813831855999998</v>
      </c>
      <c r="U16">
        <f t="shared" si="5"/>
        <v>54.225488219039988</v>
      </c>
      <c r="V16">
        <f t="shared" si="6"/>
        <v>29.780182986480003</v>
      </c>
      <c r="W16">
        <f t="shared" si="7"/>
        <v>35.736219583775998</v>
      </c>
    </row>
    <row r="17" spans="1:34" x14ac:dyDescent="0.2">
      <c r="A17" s="13" t="s">
        <v>70</v>
      </c>
      <c r="B17" s="1" t="s">
        <v>8</v>
      </c>
      <c r="C17">
        <v>154</v>
      </c>
      <c r="D17">
        <v>6.7</v>
      </c>
      <c r="E17">
        <v>88.6</v>
      </c>
      <c r="F17">
        <v>2.4700000000000002</v>
      </c>
      <c r="G17">
        <v>0.49</v>
      </c>
      <c r="H17">
        <v>12.5</v>
      </c>
      <c r="I17">
        <v>66.3</v>
      </c>
      <c r="J17">
        <v>4.09</v>
      </c>
      <c r="K17">
        <v>2.81</v>
      </c>
      <c r="M17" s="14"/>
      <c r="N17" s="14"/>
      <c r="O17" s="14"/>
      <c r="P17" t="s">
        <v>20</v>
      </c>
      <c r="Q17" t="s">
        <v>21</v>
      </c>
      <c r="R17" t="s">
        <v>22</v>
      </c>
      <c r="S17" t="s">
        <v>23</v>
      </c>
      <c r="T17" t="s">
        <v>24</v>
      </c>
      <c r="U17" t="s">
        <v>25</v>
      </c>
      <c r="V17" t="s">
        <v>26</v>
      </c>
      <c r="W17" t="s">
        <v>27</v>
      </c>
      <c r="X17" s="4"/>
      <c r="Y17" s="4"/>
      <c r="Z17" s="4"/>
      <c r="AA17" t="s">
        <v>20</v>
      </c>
      <c r="AB17" t="s">
        <v>21</v>
      </c>
      <c r="AC17" t="s">
        <v>22</v>
      </c>
      <c r="AD17" t="s">
        <v>23</v>
      </c>
      <c r="AE17" t="s">
        <v>24</v>
      </c>
      <c r="AF17" t="s">
        <v>25</v>
      </c>
      <c r="AG17" t="s">
        <v>26</v>
      </c>
      <c r="AH17" t="s">
        <v>27</v>
      </c>
    </row>
    <row r="18" spans="1:34" x14ac:dyDescent="0.2">
      <c r="A18" s="13"/>
      <c r="B18" s="14" t="s">
        <v>9</v>
      </c>
      <c r="C18">
        <v>151</v>
      </c>
      <c r="D18">
        <v>12.4</v>
      </c>
      <c r="E18">
        <v>75</v>
      </c>
      <c r="F18">
        <v>4.63</v>
      </c>
      <c r="G18">
        <v>18</v>
      </c>
      <c r="H18">
        <v>61.4</v>
      </c>
      <c r="I18">
        <v>72.900000000000006</v>
      </c>
      <c r="J18">
        <v>23.4</v>
      </c>
      <c r="K18">
        <v>20.6</v>
      </c>
      <c r="M18" s="13" t="s">
        <v>70</v>
      </c>
      <c r="N18" s="1" t="s">
        <v>8</v>
      </c>
      <c r="O18">
        <v>154</v>
      </c>
      <c r="P18">
        <f>G17</f>
        <v>0.49</v>
      </c>
      <c r="Q18">
        <f>H17</f>
        <v>12.5</v>
      </c>
      <c r="R18">
        <f>J17</f>
        <v>4.09</v>
      </c>
      <c r="S18">
        <f>K17</f>
        <v>2.81</v>
      </c>
      <c r="T18">
        <f t="shared" ref="T18:T29" si="8">(D17*((E17/100)*(F17/100)*(G17/100)))*100</f>
        <v>7.1845828599999995E-2</v>
      </c>
      <c r="U18">
        <f t="shared" ref="U18:U29" si="9">(T18*(Q18/100))*10</f>
        <v>8.9807285749999993E-2</v>
      </c>
      <c r="V18">
        <f t="shared" ref="V18:V29" si="10">(D17*((E17/100)*(F17/100)*(I17/100)*(J17/100)))*100</f>
        <v>0.39759628171380001</v>
      </c>
      <c r="W18">
        <f>(V18*(S18/100))*10</f>
        <v>0.11172455516157781</v>
      </c>
      <c r="X18" s="3"/>
      <c r="Y18" s="1"/>
      <c r="Z18" t="s">
        <v>8</v>
      </c>
      <c r="AA18">
        <f>P18</f>
        <v>0.49</v>
      </c>
      <c r="AB18">
        <f t="shared" ref="AB18:AH18" si="11">Q18</f>
        <v>12.5</v>
      </c>
      <c r="AC18">
        <f t="shared" si="11"/>
        <v>4.09</v>
      </c>
      <c r="AD18">
        <f t="shared" si="11"/>
        <v>2.81</v>
      </c>
      <c r="AE18">
        <f t="shared" si="11"/>
        <v>7.1845828599999995E-2</v>
      </c>
      <c r="AF18">
        <f t="shared" si="11"/>
        <v>8.9807285749999993E-2</v>
      </c>
      <c r="AG18">
        <f t="shared" si="11"/>
        <v>0.39759628171380001</v>
      </c>
      <c r="AH18">
        <f t="shared" si="11"/>
        <v>0.11172455516157781</v>
      </c>
    </row>
    <row r="19" spans="1:34" x14ac:dyDescent="0.2">
      <c r="A19" s="13"/>
      <c r="B19" s="14"/>
      <c r="C19">
        <v>153</v>
      </c>
      <c r="D19">
        <v>12.4</v>
      </c>
      <c r="E19">
        <v>57.1</v>
      </c>
      <c r="F19">
        <v>3.7</v>
      </c>
      <c r="G19">
        <v>9.3000000000000007</v>
      </c>
      <c r="H19">
        <v>42.9</v>
      </c>
      <c r="I19">
        <v>78.3</v>
      </c>
      <c r="J19">
        <v>11.8</v>
      </c>
      <c r="K19">
        <v>29</v>
      </c>
      <c r="M19" s="13"/>
      <c r="N19" s="14" t="s">
        <v>9</v>
      </c>
      <c r="O19">
        <v>151</v>
      </c>
      <c r="P19">
        <f t="shared" ref="P19:P29" si="12">G18</f>
        <v>18</v>
      </c>
      <c r="Q19">
        <f t="shared" ref="Q19:Q29" si="13">H18</f>
        <v>61.4</v>
      </c>
      <c r="R19">
        <f t="shared" ref="R19:R29" si="14">J18</f>
        <v>23.4</v>
      </c>
      <c r="S19">
        <f t="shared" ref="S19:S29" si="15">K18</f>
        <v>20.6</v>
      </c>
      <c r="T19">
        <f t="shared" si="8"/>
        <v>7.7506199999999996</v>
      </c>
      <c r="U19">
        <f t="shared" si="9"/>
        <v>47.5888068</v>
      </c>
      <c r="V19">
        <f t="shared" si="10"/>
        <v>7.3452625739999995</v>
      </c>
      <c r="W19">
        <f t="shared" ref="W19:W29" si="16">(V19*(S19/100))*10</f>
        <v>15.13124090244</v>
      </c>
      <c r="X19" s="3"/>
      <c r="Y19" s="4"/>
      <c r="Z19" t="s">
        <v>30</v>
      </c>
      <c r="AA19">
        <f>AVERAGE(P19:P22)</f>
        <v>12.0625</v>
      </c>
      <c r="AB19">
        <f t="shared" ref="AB19:AH19" si="17">AVERAGE(Q19:Q22)</f>
        <v>53.75</v>
      </c>
      <c r="AC19">
        <f t="shared" si="17"/>
        <v>12.47</v>
      </c>
      <c r="AD19">
        <f t="shared" si="17"/>
        <v>15.8375</v>
      </c>
      <c r="AE19">
        <f t="shared" si="17"/>
        <v>5.931866596499999</v>
      </c>
      <c r="AF19">
        <f t="shared" si="17"/>
        <v>36.915493302149997</v>
      </c>
      <c r="AG19">
        <f t="shared" si="17"/>
        <v>4.3955464241599502</v>
      </c>
      <c r="AH19">
        <f t="shared" si="17"/>
        <v>7.0168957320198162</v>
      </c>
    </row>
    <row r="20" spans="1:34" x14ac:dyDescent="0.2">
      <c r="A20" s="13"/>
      <c r="B20" s="14"/>
      <c r="C20">
        <v>155</v>
      </c>
      <c r="D20">
        <v>10.9</v>
      </c>
      <c r="E20">
        <v>82.8</v>
      </c>
      <c r="F20">
        <v>7.12</v>
      </c>
      <c r="G20">
        <v>1.65</v>
      </c>
      <c r="H20">
        <v>42.5</v>
      </c>
      <c r="I20">
        <v>96.9</v>
      </c>
      <c r="J20">
        <v>4.83</v>
      </c>
      <c r="K20">
        <v>3.86</v>
      </c>
      <c r="M20" s="13"/>
      <c r="N20" s="14"/>
      <c r="O20">
        <v>153</v>
      </c>
      <c r="P20">
        <f t="shared" si="12"/>
        <v>9.3000000000000007</v>
      </c>
      <c r="Q20">
        <f t="shared" si="13"/>
        <v>42.9</v>
      </c>
      <c r="R20">
        <f t="shared" si="14"/>
        <v>11.8</v>
      </c>
      <c r="S20">
        <f t="shared" si="15"/>
        <v>29</v>
      </c>
      <c r="T20">
        <f t="shared" si="8"/>
        <v>2.4363656400000009</v>
      </c>
      <c r="U20">
        <f t="shared" si="9"/>
        <v>10.452008595600004</v>
      </c>
      <c r="V20">
        <f t="shared" si="10"/>
        <v>2.4204899671200009</v>
      </c>
      <c r="W20">
        <f t="shared" si="16"/>
        <v>7.0194209046480012</v>
      </c>
      <c r="X20" s="3"/>
      <c r="Y20" s="4"/>
      <c r="Z20" t="s">
        <v>28</v>
      </c>
      <c r="AA20">
        <f>AVERAGE(P23:P24)</f>
        <v>12.465</v>
      </c>
      <c r="AB20">
        <f t="shared" ref="AB20:AH20" si="18">AVERAGE(Q23:Q24)</f>
        <v>50.35</v>
      </c>
      <c r="AC20">
        <f t="shared" si="18"/>
        <v>7.0949999999999998</v>
      </c>
      <c r="AD20">
        <f t="shared" si="18"/>
        <v>14.8</v>
      </c>
      <c r="AE20">
        <f t="shared" si="18"/>
        <v>3.9499713161999996</v>
      </c>
      <c r="AF20">
        <f t="shared" si="18"/>
        <v>20.011794079913997</v>
      </c>
      <c r="AG20">
        <f t="shared" si="18"/>
        <v>1.7021256098826001</v>
      </c>
      <c r="AH20">
        <f t="shared" si="18"/>
        <v>2.7286900480661642</v>
      </c>
    </row>
    <row r="21" spans="1:34" x14ac:dyDescent="0.2">
      <c r="A21" s="13"/>
      <c r="B21" s="14"/>
      <c r="C21">
        <v>157</v>
      </c>
      <c r="D21">
        <v>15</v>
      </c>
      <c r="E21">
        <v>79.099999999999994</v>
      </c>
      <c r="F21">
        <v>5.45</v>
      </c>
      <c r="G21">
        <v>19.3</v>
      </c>
      <c r="H21">
        <v>68.2</v>
      </c>
      <c r="I21">
        <v>75.5</v>
      </c>
      <c r="J21">
        <v>9.85</v>
      </c>
      <c r="K21">
        <v>9.89</v>
      </c>
      <c r="M21" s="13"/>
      <c r="N21" s="14"/>
      <c r="O21">
        <v>155</v>
      </c>
      <c r="P21">
        <f t="shared" si="12"/>
        <v>1.65</v>
      </c>
      <c r="Q21">
        <f t="shared" si="13"/>
        <v>42.5</v>
      </c>
      <c r="R21">
        <f t="shared" si="14"/>
        <v>4.83</v>
      </c>
      <c r="S21">
        <f t="shared" si="15"/>
        <v>3.86</v>
      </c>
      <c r="T21">
        <f t="shared" si="8"/>
        <v>1.0602804960000001</v>
      </c>
      <c r="U21">
        <f t="shared" si="9"/>
        <v>4.5061921080000005</v>
      </c>
      <c r="V21">
        <f t="shared" si="10"/>
        <v>3.0075145436448003</v>
      </c>
      <c r="W21">
        <f t="shared" si="16"/>
        <v>1.1609006138468927</v>
      </c>
      <c r="X21" s="3"/>
      <c r="Y21" s="4"/>
      <c r="Z21" t="s">
        <v>29</v>
      </c>
      <c r="AA21">
        <f>AVERAGE(P25:P26)</f>
        <v>6.1899999999999995</v>
      </c>
      <c r="AB21">
        <f t="shared" ref="AB21:AH21" si="19">AVERAGE(Q25:Q26)</f>
        <v>40.299999999999997</v>
      </c>
      <c r="AC21">
        <f t="shared" si="19"/>
        <v>5.7550000000000008</v>
      </c>
      <c r="AD21">
        <f t="shared" si="19"/>
        <v>24.5</v>
      </c>
      <c r="AE21">
        <f t="shared" si="19"/>
        <v>4.9546169879999988</v>
      </c>
      <c r="AF21">
        <f t="shared" si="19"/>
        <v>28.483835522759993</v>
      </c>
      <c r="AG21">
        <f t="shared" si="19"/>
        <v>4.0272799405439992</v>
      </c>
      <c r="AH21">
        <f t="shared" si="19"/>
        <v>13.123476415351679</v>
      </c>
    </row>
    <row r="22" spans="1:34" x14ac:dyDescent="0.2">
      <c r="A22" s="13"/>
      <c r="B22" s="14" t="s">
        <v>10</v>
      </c>
      <c r="C22">
        <v>161</v>
      </c>
      <c r="D22">
        <v>9.6999999999999993</v>
      </c>
      <c r="E22">
        <v>57.4</v>
      </c>
      <c r="F22">
        <v>4.8</v>
      </c>
      <c r="G22">
        <v>21.9</v>
      </c>
      <c r="H22">
        <v>51</v>
      </c>
      <c r="I22">
        <v>69.400000000000006</v>
      </c>
      <c r="J22">
        <v>12.5</v>
      </c>
      <c r="K22">
        <v>18.2</v>
      </c>
      <c r="M22" s="13"/>
      <c r="N22" s="14"/>
      <c r="O22">
        <v>157</v>
      </c>
      <c r="P22">
        <f t="shared" si="12"/>
        <v>19.3</v>
      </c>
      <c r="Q22">
        <f t="shared" si="13"/>
        <v>68.2</v>
      </c>
      <c r="R22">
        <f t="shared" si="14"/>
        <v>9.85</v>
      </c>
      <c r="S22">
        <f t="shared" si="15"/>
        <v>9.89</v>
      </c>
      <c r="T22">
        <f t="shared" si="8"/>
        <v>12.480200249999998</v>
      </c>
      <c r="U22">
        <f t="shared" si="9"/>
        <v>85.114965704999989</v>
      </c>
      <c r="V22">
        <f t="shared" si="10"/>
        <v>4.8089186118749998</v>
      </c>
      <c r="W22">
        <f t="shared" si="16"/>
        <v>4.7560205071443749</v>
      </c>
      <c r="X22" s="3"/>
      <c r="Y22" s="4"/>
      <c r="Z22" t="s">
        <v>12</v>
      </c>
      <c r="AA22">
        <f>AVERAGE(P27:P29)</f>
        <v>1.0666666666666667</v>
      </c>
      <c r="AB22">
        <f t="shared" ref="AB22:AH22" si="20">AVERAGE(Q27:Q29)</f>
        <v>44.333333333333336</v>
      </c>
      <c r="AC22">
        <f t="shared" si="20"/>
        <v>1.1833333333333333</v>
      </c>
      <c r="AD22">
        <f t="shared" si="20"/>
        <v>13.11</v>
      </c>
      <c r="AE22">
        <f t="shared" si="20"/>
        <v>1.1512327059999998</v>
      </c>
      <c r="AF22">
        <f t="shared" si="20"/>
        <v>5.6170437455599993</v>
      </c>
      <c r="AG22">
        <f t="shared" si="20"/>
        <v>1.2394829376106666</v>
      </c>
      <c r="AH22">
        <f t="shared" si="20"/>
        <v>2.0698661377391567</v>
      </c>
    </row>
    <row r="23" spans="1:34" x14ac:dyDescent="0.2">
      <c r="A23" s="13"/>
      <c r="B23" s="14"/>
      <c r="C23">
        <v>162</v>
      </c>
      <c r="D23">
        <v>13.8</v>
      </c>
      <c r="E23">
        <v>84.7</v>
      </c>
      <c r="F23">
        <v>5.78</v>
      </c>
      <c r="G23">
        <v>3.03</v>
      </c>
      <c r="H23">
        <v>49.7</v>
      </c>
      <c r="I23">
        <v>95.1</v>
      </c>
      <c r="J23">
        <v>1.69</v>
      </c>
      <c r="K23">
        <v>11.4</v>
      </c>
      <c r="M23" s="13"/>
      <c r="N23" s="14" t="s">
        <v>10</v>
      </c>
      <c r="O23">
        <v>161</v>
      </c>
      <c r="P23">
        <f t="shared" si="12"/>
        <v>21.9</v>
      </c>
      <c r="Q23">
        <f t="shared" si="13"/>
        <v>51</v>
      </c>
      <c r="R23">
        <f t="shared" si="14"/>
        <v>12.5</v>
      </c>
      <c r="S23">
        <f t="shared" si="15"/>
        <v>18.2</v>
      </c>
      <c r="T23">
        <f t="shared" si="8"/>
        <v>5.8528713599999991</v>
      </c>
      <c r="U23">
        <f t="shared" si="9"/>
        <v>29.849643935999993</v>
      </c>
      <c r="V23">
        <f t="shared" si="10"/>
        <v>2.3184319200000001</v>
      </c>
      <c r="W23">
        <f t="shared" si="16"/>
        <v>4.2195460944000001</v>
      </c>
      <c r="X23" s="3"/>
      <c r="Y23" s="4"/>
      <c r="AA23">
        <f>0</f>
        <v>0</v>
      </c>
      <c r="AB23">
        <f>0</f>
        <v>0</v>
      </c>
      <c r="AC23">
        <f>0</f>
        <v>0</v>
      </c>
      <c r="AD23">
        <f>0</f>
        <v>0</v>
      </c>
      <c r="AE23">
        <f>0</f>
        <v>0</v>
      </c>
      <c r="AF23">
        <f>0</f>
        <v>0</v>
      </c>
      <c r="AG23">
        <f>0</f>
        <v>0</v>
      </c>
      <c r="AH23">
        <f>0</f>
        <v>0</v>
      </c>
    </row>
    <row r="24" spans="1:34" x14ac:dyDescent="0.2">
      <c r="A24" s="13"/>
      <c r="B24" s="14" t="s">
        <v>11</v>
      </c>
      <c r="C24">
        <v>164</v>
      </c>
      <c r="D24">
        <v>18.8</v>
      </c>
      <c r="E24">
        <v>90</v>
      </c>
      <c r="F24">
        <v>2.39</v>
      </c>
      <c r="G24">
        <v>2.85</v>
      </c>
      <c r="H24">
        <v>17.899999999999999</v>
      </c>
      <c r="I24">
        <v>93.8</v>
      </c>
      <c r="J24">
        <v>2.2000000000000002</v>
      </c>
      <c r="K24">
        <v>14.3</v>
      </c>
      <c r="M24" s="13"/>
      <c r="N24" s="14"/>
      <c r="O24">
        <v>162</v>
      </c>
      <c r="P24">
        <f t="shared" si="12"/>
        <v>3.03</v>
      </c>
      <c r="Q24">
        <f t="shared" si="13"/>
        <v>49.7</v>
      </c>
      <c r="R24">
        <f t="shared" si="14"/>
        <v>1.69</v>
      </c>
      <c r="S24">
        <f t="shared" si="15"/>
        <v>11.4</v>
      </c>
      <c r="T24">
        <f t="shared" si="8"/>
        <v>2.0470712724000002</v>
      </c>
      <c r="U24">
        <f t="shared" si="9"/>
        <v>10.173944223828002</v>
      </c>
      <c r="V24">
        <f t="shared" si="10"/>
        <v>1.0858192997652001</v>
      </c>
      <c r="W24">
        <f t="shared" si="16"/>
        <v>1.2378340017323282</v>
      </c>
      <c r="X24" s="3"/>
      <c r="Y24" s="4"/>
      <c r="AA24">
        <f>STDEV(P19:P22)</f>
        <v>8.2398801568954898</v>
      </c>
      <c r="AB24">
        <f t="shared" ref="AB24:AH24" si="21">STDEV(Q19:Q22)</f>
        <v>13.058968820954695</v>
      </c>
      <c r="AC24">
        <f t="shared" si="21"/>
        <v>7.8559489136152916</v>
      </c>
      <c r="AD24">
        <f t="shared" si="21"/>
        <v>11.176852195497624</v>
      </c>
      <c r="AE24">
        <f t="shared" si="21"/>
        <v>5.2325715682884093</v>
      </c>
      <c r="AF24">
        <f t="shared" si="21"/>
        <v>37.362135858127026</v>
      </c>
      <c r="AG24">
        <f t="shared" si="21"/>
        <v>2.2135328052704311</v>
      </c>
      <c r="AH24">
        <f t="shared" si="21"/>
        <v>5.9230296168919878</v>
      </c>
    </row>
    <row r="25" spans="1:34" x14ac:dyDescent="0.2">
      <c r="A25" s="13"/>
      <c r="B25" s="14"/>
      <c r="C25">
        <v>166</v>
      </c>
      <c r="D25">
        <v>17.399999999999999</v>
      </c>
      <c r="E25">
        <v>65.599999999999994</v>
      </c>
      <c r="F25">
        <v>8.0500000000000007</v>
      </c>
      <c r="G25">
        <v>9.5299999999999994</v>
      </c>
      <c r="H25">
        <v>62.7</v>
      </c>
      <c r="I25">
        <v>84.4</v>
      </c>
      <c r="J25">
        <v>9.31</v>
      </c>
      <c r="K25">
        <v>34.700000000000003</v>
      </c>
      <c r="M25" s="13"/>
      <c r="N25" s="14" t="s">
        <v>11</v>
      </c>
      <c r="O25">
        <v>164</v>
      </c>
      <c r="P25">
        <f t="shared" si="12"/>
        <v>2.85</v>
      </c>
      <c r="Q25">
        <f t="shared" si="13"/>
        <v>17.899999999999999</v>
      </c>
      <c r="R25">
        <f t="shared" si="14"/>
        <v>2.2000000000000002</v>
      </c>
      <c r="S25">
        <f t="shared" si="15"/>
        <v>14.3</v>
      </c>
      <c r="T25">
        <f t="shared" si="8"/>
        <v>1.1525058000000001</v>
      </c>
      <c r="U25">
        <f t="shared" si="9"/>
        <v>2.0629853820000004</v>
      </c>
      <c r="V25">
        <f t="shared" si="10"/>
        <v>0.83449507680000012</v>
      </c>
      <c r="W25">
        <f t="shared" si="16"/>
        <v>1.1933279598240003</v>
      </c>
      <c r="X25" s="3"/>
      <c r="Y25" s="4"/>
      <c r="AA25">
        <f>STDEV(P23:P24)</f>
        <v>13.34310496099015</v>
      </c>
      <c r="AB25">
        <f t="shared" ref="AB25:AH25" si="22">STDEV(Q23:Q24)</f>
        <v>0.91923881554250975</v>
      </c>
      <c r="AC25">
        <f t="shared" si="22"/>
        <v>7.6438243046265786</v>
      </c>
      <c r="AD25">
        <f t="shared" si="22"/>
        <v>4.8083261120685119</v>
      </c>
      <c r="AE25">
        <f t="shared" si="22"/>
        <v>2.6911070497823162</v>
      </c>
      <c r="AF25">
        <f t="shared" si="22"/>
        <v>13.912820691067015</v>
      </c>
      <c r="AG25">
        <f t="shared" si="22"/>
        <v>0.87158874234414552</v>
      </c>
      <c r="AH25">
        <f t="shared" si="22"/>
        <v>2.1083888402712425</v>
      </c>
    </row>
    <row r="26" spans="1:34" ht="16" customHeight="1" x14ac:dyDescent="0.2">
      <c r="A26" s="13"/>
      <c r="B26" s="15" t="s">
        <v>13</v>
      </c>
      <c r="C26">
        <v>117</v>
      </c>
      <c r="D26">
        <v>10.8</v>
      </c>
      <c r="E26">
        <v>81.900000000000006</v>
      </c>
      <c r="F26">
        <v>12.4</v>
      </c>
      <c r="G26">
        <v>0.59</v>
      </c>
      <c r="H26">
        <v>23.2</v>
      </c>
      <c r="I26">
        <v>98.7</v>
      </c>
      <c r="J26">
        <v>0.72</v>
      </c>
      <c r="K26">
        <v>6.91</v>
      </c>
      <c r="M26" s="13"/>
      <c r="N26" s="14"/>
      <c r="O26">
        <v>166</v>
      </c>
      <c r="P26">
        <f t="shared" si="12"/>
        <v>9.5299999999999994</v>
      </c>
      <c r="Q26">
        <f t="shared" si="13"/>
        <v>62.7</v>
      </c>
      <c r="R26">
        <f t="shared" si="14"/>
        <v>9.31</v>
      </c>
      <c r="S26">
        <f t="shared" si="15"/>
        <v>34.700000000000003</v>
      </c>
      <c r="T26">
        <f t="shared" si="8"/>
        <v>8.7567281759999975</v>
      </c>
      <c r="U26">
        <f t="shared" si="9"/>
        <v>54.904685663519984</v>
      </c>
      <c r="V26">
        <f t="shared" si="10"/>
        <v>7.2200648042879987</v>
      </c>
      <c r="W26">
        <f t="shared" si="16"/>
        <v>25.053624870879357</v>
      </c>
      <c r="X26" s="3"/>
      <c r="Y26" s="4"/>
      <c r="AA26">
        <f>STDEV(P25:P26)</f>
        <v>4.7234732983261392</v>
      </c>
      <c r="AB26">
        <f t="shared" ref="AB26:AH26" si="23">STDEV(Q25:Q26)</f>
        <v>31.678383797157352</v>
      </c>
      <c r="AC26">
        <f t="shared" si="23"/>
        <v>5.0275292142363517</v>
      </c>
      <c r="AD26">
        <f t="shared" si="23"/>
        <v>14.424978336205575</v>
      </c>
      <c r="AE26">
        <f t="shared" si="23"/>
        <v>5.3769972077200787</v>
      </c>
      <c r="AF26">
        <f t="shared" si="23"/>
        <v>37.364724598489879</v>
      </c>
      <c r="AG26">
        <f t="shared" si="23"/>
        <v>4.5152796560462987</v>
      </c>
      <c r="AH26">
        <f t="shared" si="23"/>
        <v>16.871777746931677</v>
      </c>
    </row>
    <row r="27" spans="1:34" x14ac:dyDescent="0.2">
      <c r="A27" s="13"/>
      <c r="B27" s="15"/>
      <c r="C27">
        <v>160</v>
      </c>
      <c r="D27">
        <v>14.3</v>
      </c>
      <c r="E27">
        <v>67.099999999999994</v>
      </c>
      <c r="F27">
        <v>10.9</v>
      </c>
      <c r="G27">
        <v>1.74</v>
      </c>
      <c r="H27">
        <v>54.2</v>
      </c>
      <c r="I27">
        <v>96.4</v>
      </c>
      <c r="J27">
        <v>2</v>
      </c>
      <c r="K27">
        <v>24.5</v>
      </c>
      <c r="M27" s="13"/>
      <c r="N27" s="15" t="s">
        <v>13</v>
      </c>
      <c r="O27">
        <v>117</v>
      </c>
      <c r="P27">
        <f t="shared" si="12"/>
        <v>0.59</v>
      </c>
      <c r="Q27">
        <f t="shared" si="13"/>
        <v>23.2</v>
      </c>
      <c r="R27">
        <f t="shared" si="14"/>
        <v>0.72</v>
      </c>
      <c r="S27">
        <f t="shared" si="15"/>
        <v>6.91</v>
      </c>
      <c r="T27">
        <f t="shared" si="8"/>
        <v>0.64711483200000008</v>
      </c>
      <c r="U27">
        <f t="shared" si="9"/>
        <v>1.50130641024</v>
      </c>
      <c r="V27">
        <f t="shared" si="10"/>
        <v>0.77943336307200006</v>
      </c>
      <c r="W27">
        <f t="shared" si="16"/>
        <v>0.53858845388275201</v>
      </c>
      <c r="X27" s="3"/>
      <c r="Y27" s="5"/>
      <c r="AA27">
        <f>STDEV(P27:P29)</f>
        <v>0.59969436660129882</v>
      </c>
      <c r="AB27">
        <f t="shared" ref="AB27:AH27" si="24">STDEV(Q27:Q29)</f>
        <v>18.315385153835379</v>
      </c>
      <c r="AC27">
        <f t="shared" si="24"/>
        <v>0.70938940881108004</v>
      </c>
      <c r="AD27">
        <f t="shared" si="24"/>
        <v>9.8769479091468337</v>
      </c>
      <c r="AE27">
        <f t="shared" si="24"/>
        <v>0.60342148410869634</v>
      </c>
      <c r="AF27">
        <f t="shared" si="24"/>
        <v>4.1826592789728911</v>
      </c>
      <c r="AG27">
        <f t="shared" si="24"/>
        <v>0.67668572012114403</v>
      </c>
      <c r="AH27">
        <f t="shared" si="24"/>
        <v>2.4877706295157322</v>
      </c>
    </row>
    <row r="28" spans="1:34" x14ac:dyDescent="0.2">
      <c r="A28" s="13"/>
      <c r="B28" s="15"/>
      <c r="C28">
        <v>163</v>
      </c>
      <c r="D28">
        <v>10.4</v>
      </c>
      <c r="E28">
        <v>76.8</v>
      </c>
      <c r="F28">
        <v>14.2</v>
      </c>
      <c r="G28">
        <v>0.87</v>
      </c>
      <c r="H28">
        <v>55.6</v>
      </c>
      <c r="I28">
        <v>98</v>
      </c>
      <c r="J28">
        <v>0.83</v>
      </c>
      <c r="K28">
        <v>7.92</v>
      </c>
      <c r="M28" s="13"/>
      <c r="N28" s="15"/>
      <c r="O28">
        <v>160</v>
      </c>
      <c r="P28">
        <f t="shared" si="12"/>
        <v>1.74</v>
      </c>
      <c r="Q28">
        <f t="shared" si="13"/>
        <v>54.2</v>
      </c>
      <c r="R28">
        <f t="shared" si="14"/>
        <v>2</v>
      </c>
      <c r="S28">
        <f t="shared" si="15"/>
        <v>24.5</v>
      </c>
      <c r="T28">
        <f t="shared" si="8"/>
        <v>1.8198445979999998</v>
      </c>
      <c r="U28">
        <f t="shared" si="9"/>
        <v>9.8635577211599994</v>
      </c>
      <c r="V28">
        <f t="shared" si="10"/>
        <v>2.0164714855999999</v>
      </c>
      <c r="W28">
        <f t="shared" si="16"/>
        <v>4.9403551397199994</v>
      </c>
      <c r="X28" s="3"/>
      <c r="Y28" s="5"/>
    </row>
    <row r="29" spans="1:34" x14ac:dyDescent="0.2">
      <c r="M29" s="13"/>
      <c r="N29" s="15"/>
      <c r="O29">
        <v>163</v>
      </c>
      <c r="P29">
        <f t="shared" si="12"/>
        <v>0.87</v>
      </c>
      <c r="Q29">
        <f t="shared" si="13"/>
        <v>55.6</v>
      </c>
      <c r="R29">
        <f t="shared" si="14"/>
        <v>0.83</v>
      </c>
      <c r="S29">
        <f t="shared" si="15"/>
        <v>7.92</v>
      </c>
      <c r="T29">
        <f t="shared" si="8"/>
        <v>0.98673868799999986</v>
      </c>
      <c r="U29">
        <f t="shared" si="9"/>
        <v>5.4862671052799996</v>
      </c>
      <c r="V29">
        <f t="shared" si="10"/>
        <v>0.92254396415999995</v>
      </c>
      <c r="W29">
        <f t="shared" si="16"/>
        <v>0.7306548196147199</v>
      </c>
      <c r="X29" s="3"/>
      <c r="Y29" s="5"/>
    </row>
    <row r="30" spans="1:34" x14ac:dyDescent="0.2">
      <c r="E30" t="s">
        <v>67</v>
      </c>
      <c r="F30" t="s">
        <v>68</v>
      </c>
      <c r="G30" t="s">
        <v>5</v>
      </c>
      <c r="H30" t="s">
        <v>6</v>
      </c>
      <c r="I30" t="s">
        <v>69</v>
      </c>
    </row>
    <row r="31" spans="1:34" x14ac:dyDescent="0.2">
      <c r="E31">
        <f>AVERAGE(G6:G9)</f>
        <v>2.4424999999999999</v>
      </c>
      <c r="F31">
        <f t="shared" ref="F31:I31" si="25">AVERAGE(H6:H9)</f>
        <v>40</v>
      </c>
      <c r="G31">
        <f t="shared" si="25"/>
        <v>74.349999999999994</v>
      </c>
      <c r="H31">
        <f t="shared" si="25"/>
        <v>5.0650000000000004</v>
      </c>
      <c r="I31">
        <f t="shared" si="25"/>
        <v>10.905000000000001</v>
      </c>
    </row>
    <row r="32" spans="1:34" x14ac:dyDescent="0.2">
      <c r="E32">
        <f>AVERAGE(G10:G11)</f>
        <v>1.17</v>
      </c>
      <c r="F32">
        <f t="shared" ref="F32:I32" si="26">AVERAGE(H10:H11)</f>
        <v>28.549999999999997</v>
      </c>
      <c r="G32">
        <f t="shared" si="26"/>
        <v>93.050000000000011</v>
      </c>
      <c r="H32">
        <f t="shared" si="26"/>
        <v>4.085</v>
      </c>
      <c r="I32">
        <f t="shared" si="26"/>
        <v>5.01</v>
      </c>
    </row>
    <row r="33" spans="5:9" x14ac:dyDescent="0.2">
      <c r="E33">
        <f>AVERAGE(G12:G13)</f>
        <v>1.9549999999999998</v>
      </c>
      <c r="F33">
        <f t="shared" ref="F33:I33" si="27">AVERAGE(H12:H13)</f>
        <v>27.13</v>
      </c>
      <c r="G33">
        <f t="shared" si="27"/>
        <v>93.2</v>
      </c>
      <c r="H33">
        <f t="shared" si="27"/>
        <v>4.74</v>
      </c>
      <c r="I33">
        <f t="shared" si="27"/>
        <v>15.165000000000001</v>
      </c>
    </row>
    <row r="34" spans="5:9" x14ac:dyDescent="0.2">
      <c r="E34">
        <f>AVERAGE(G14:G16)</f>
        <v>1.9966666666666668</v>
      </c>
      <c r="F34">
        <f t="shared" ref="F34:I34" si="28">AVERAGE(H14:H16)</f>
        <v>32.9</v>
      </c>
      <c r="G34">
        <f t="shared" si="28"/>
        <v>95.266666666666666</v>
      </c>
      <c r="H34">
        <f t="shared" si="28"/>
        <v>5.8500000000000005</v>
      </c>
      <c r="I34">
        <f t="shared" si="28"/>
        <v>8.0466666666666669</v>
      </c>
    </row>
    <row r="35" spans="5:9" x14ac:dyDescent="0.2">
      <c r="E35">
        <f>AVERAGE(G18:G21)</f>
        <v>12.0625</v>
      </c>
      <c r="F35">
        <f t="shared" ref="F35:I35" si="29">AVERAGE(H18:H21)</f>
        <v>53.75</v>
      </c>
      <c r="G35">
        <f t="shared" si="29"/>
        <v>80.900000000000006</v>
      </c>
      <c r="H35">
        <f t="shared" si="29"/>
        <v>12.47</v>
      </c>
      <c r="I35">
        <f t="shared" si="29"/>
        <v>15.8375</v>
      </c>
    </row>
    <row r="36" spans="5:9" x14ac:dyDescent="0.2">
      <c r="E36">
        <f>AVERAGE(G22:G23)</f>
        <v>12.465</v>
      </c>
      <c r="F36">
        <f t="shared" ref="F36:I36" si="30">AVERAGE(H22:H23)</f>
        <v>50.35</v>
      </c>
      <c r="G36">
        <f t="shared" si="30"/>
        <v>82.25</v>
      </c>
      <c r="H36">
        <f t="shared" si="30"/>
        <v>7.0949999999999998</v>
      </c>
      <c r="I36">
        <f t="shared" si="30"/>
        <v>14.8</v>
      </c>
    </row>
    <row r="37" spans="5:9" x14ac:dyDescent="0.2">
      <c r="E37">
        <f>AVERAGE(G24:G25)</f>
        <v>6.1899999999999995</v>
      </c>
      <c r="F37">
        <f t="shared" ref="F37:I37" si="31">AVERAGE(H24:H25)</f>
        <v>40.299999999999997</v>
      </c>
      <c r="G37">
        <f t="shared" si="31"/>
        <v>89.1</v>
      </c>
      <c r="H37">
        <f t="shared" si="31"/>
        <v>5.7550000000000008</v>
      </c>
      <c r="I37">
        <f t="shared" si="31"/>
        <v>24.5</v>
      </c>
    </row>
    <row r="38" spans="5:9" x14ac:dyDescent="0.2">
      <c r="E38">
        <f>AVERAGE(G26:G28)</f>
        <v>1.0666666666666667</v>
      </c>
      <c r="F38">
        <f t="shared" ref="F38:I38" si="32">AVERAGE(H26:H28)</f>
        <v>44.333333333333336</v>
      </c>
      <c r="G38">
        <f t="shared" si="32"/>
        <v>97.7</v>
      </c>
      <c r="H38">
        <f t="shared" si="32"/>
        <v>1.1833333333333333</v>
      </c>
      <c r="I38">
        <f t="shared" si="32"/>
        <v>13.11</v>
      </c>
    </row>
  </sheetData>
  <mergeCells count="23">
    <mergeCell ref="A17:A28"/>
    <mergeCell ref="B18:B21"/>
    <mergeCell ref="B22:B23"/>
    <mergeCell ref="B24:B25"/>
    <mergeCell ref="B26:B28"/>
    <mergeCell ref="A4:C4"/>
    <mergeCell ref="M5:M16"/>
    <mergeCell ref="N6:N9"/>
    <mergeCell ref="N10:N11"/>
    <mergeCell ref="N12:N13"/>
    <mergeCell ref="N14:N16"/>
    <mergeCell ref="B14:B16"/>
    <mergeCell ref="B12:B13"/>
    <mergeCell ref="B10:B11"/>
    <mergeCell ref="B6:B9"/>
    <mergeCell ref="A5:A16"/>
    <mergeCell ref="M18:M29"/>
    <mergeCell ref="M17:O17"/>
    <mergeCell ref="M4:O4"/>
    <mergeCell ref="N27:N29"/>
    <mergeCell ref="N25:N26"/>
    <mergeCell ref="N23:N24"/>
    <mergeCell ref="N19:N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A8910-9777-1242-B3E7-3C4FFCA0F2AF}">
  <dimension ref="A1"/>
  <sheetViews>
    <sheetView workbookViewId="0">
      <selection sqref="A1:K12"/>
    </sheetView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CA0D4-B318-944B-A72C-03F6F99CF449}">
  <dimension ref="A4:L56"/>
  <sheetViews>
    <sheetView topLeftCell="A26" workbookViewId="0">
      <selection activeCell="H45" activeCellId="1" sqref="F45:F56 H45:H56"/>
    </sheetView>
  </sheetViews>
  <sheetFormatPr baseColWidth="10" defaultRowHeight="16" x14ac:dyDescent="0.2"/>
  <sheetData>
    <row r="4" spans="1:12" x14ac:dyDescent="0.2">
      <c r="A4" s="14"/>
      <c r="B4" s="14"/>
      <c r="C4" s="14"/>
      <c r="D4" t="s">
        <v>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34</v>
      </c>
    </row>
    <row r="5" spans="1:12" x14ac:dyDescent="0.2">
      <c r="A5" s="13" t="s">
        <v>14</v>
      </c>
      <c r="B5" s="2" t="s">
        <v>8</v>
      </c>
      <c r="C5">
        <v>154</v>
      </c>
      <c r="D5" s="8">
        <v>17.3</v>
      </c>
      <c r="E5">
        <v>64</v>
      </c>
      <c r="F5">
        <v>28.1</v>
      </c>
      <c r="G5">
        <v>3.53</v>
      </c>
      <c r="H5">
        <v>2.1</v>
      </c>
      <c r="I5">
        <v>52.1</v>
      </c>
      <c r="J5">
        <v>0.28000000000000003</v>
      </c>
      <c r="K5">
        <v>6.3</v>
      </c>
      <c r="L5">
        <v>0.89</v>
      </c>
    </row>
    <row r="6" spans="1:12" x14ac:dyDescent="0.2">
      <c r="A6" s="13"/>
      <c r="B6" s="14" t="s">
        <v>9</v>
      </c>
      <c r="C6">
        <v>151</v>
      </c>
      <c r="D6" s="8">
        <v>24.8</v>
      </c>
      <c r="E6">
        <v>60.6</v>
      </c>
      <c r="F6">
        <v>37.1</v>
      </c>
      <c r="G6">
        <v>3.11</v>
      </c>
      <c r="H6">
        <v>4.76</v>
      </c>
      <c r="I6">
        <v>41.6</v>
      </c>
      <c r="J6">
        <v>0.36</v>
      </c>
      <c r="K6">
        <v>4.2300000000000004</v>
      </c>
      <c r="L6">
        <v>1.65</v>
      </c>
    </row>
    <row r="7" spans="1:12" x14ac:dyDescent="0.2">
      <c r="A7" s="13"/>
      <c r="B7" s="14"/>
      <c r="C7">
        <v>153</v>
      </c>
      <c r="D7" s="8">
        <v>44.5</v>
      </c>
      <c r="E7">
        <v>79.099999999999994</v>
      </c>
      <c r="F7">
        <v>29.8</v>
      </c>
      <c r="G7">
        <v>2.75</v>
      </c>
      <c r="H7">
        <v>4.42</v>
      </c>
      <c r="I7">
        <v>36.200000000000003</v>
      </c>
      <c r="J7">
        <v>0.39</v>
      </c>
      <c r="K7">
        <v>4.8899999999999997</v>
      </c>
      <c r="L7">
        <v>1.4</v>
      </c>
    </row>
    <row r="8" spans="1:12" x14ac:dyDescent="0.2">
      <c r="A8" s="13"/>
      <c r="B8" s="14"/>
      <c r="C8">
        <v>155</v>
      </c>
      <c r="D8" s="8">
        <v>48.5</v>
      </c>
      <c r="E8">
        <v>62.5</v>
      </c>
      <c r="F8">
        <v>54.3</v>
      </c>
      <c r="G8">
        <v>1.21</v>
      </c>
      <c r="H8">
        <v>9.6999999999999993</v>
      </c>
      <c r="I8">
        <v>13.2</v>
      </c>
      <c r="J8">
        <v>0.84</v>
      </c>
      <c r="K8">
        <v>2.73</v>
      </c>
      <c r="L8">
        <v>1.35</v>
      </c>
    </row>
    <row r="9" spans="1:12" x14ac:dyDescent="0.2">
      <c r="A9" s="13"/>
      <c r="B9" s="14"/>
      <c r="C9">
        <v>157</v>
      </c>
      <c r="D9" s="8">
        <v>65</v>
      </c>
      <c r="E9">
        <v>75.7</v>
      </c>
      <c r="F9">
        <v>48</v>
      </c>
      <c r="G9">
        <v>2.1800000000000002</v>
      </c>
      <c r="H9">
        <v>8.11</v>
      </c>
      <c r="I9">
        <v>30.5</v>
      </c>
      <c r="J9">
        <v>0.98</v>
      </c>
      <c r="K9">
        <v>3.89</v>
      </c>
      <c r="L9">
        <v>2.75</v>
      </c>
    </row>
    <row r="10" spans="1:12" x14ac:dyDescent="0.2">
      <c r="A10" s="13"/>
      <c r="B10" s="14" t="s">
        <v>10</v>
      </c>
      <c r="C10">
        <v>161</v>
      </c>
      <c r="D10" s="8">
        <v>39</v>
      </c>
      <c r="E10">
        <v>73</v>
      </c>
      <c r="F10">
        <v>49.3</v>
      </c>
      <c r="G10">
        <v>1.47</v>
      </c>
      <c r="H10">
        <v>3.78</v>
      </c>
      <c r="I10">
        <v>27.5</v>
      </c>
      <c r="J10">
        <v>0.56000000000000005</v>
      </c>
      <c r="K10">
        <v>4.87</v>
      </c>
      <c r="L10">
        <v>1.54</v>
      </c>
    </row>
    <row r="11" spans="1:12" x14ac:dyDescent="0.2">
      <c r="A11" s="13"/>
      <c r="B11" s="14"/>
      <c r="C11">
        <v>162</v>
      </c>
      <c r="D11" s="8">
        <v>47.5</v>
      </c>
      <c r="E11">
        <v>68.099999999999994</v>
      </c>
      <c r="F11">
        <v>39.700000000000003</v>
      </c>
      <c r="G11">
        <v>2.9</v>
      </c>
      <c r="H11">
        <v>5.52</v>
      </c>
      <c r="I11">
        <v>44.3</v>
      </c>
      <c r="J11">
        <v>0.44</v>
      </c>
      <c r="K11">
        <v>6.86</v>
      </c>
      <c r="L11">
        <v>1.43</v>
      </c>
    </row>
    <row r="12" spans="1:12" x14ac:dyDescent="0.2">
      <c r="A12" s="13"/>
      <c r="B12" s="14" t="s">
        <v>11</v>
      </c>
      <c r="C12">
        <v>164</v>
      </c>
      <c r="D12" s="8">
        <v>88</v>
      </c>
      <c r="E12">
        <v>66.900000000000006</v>
      </c>
      <c r="F12">
        <v>55.5</v>
      </c>
      <c r="G12">
        <v>0.99</v>
      </c>
      <c r="H12">
        <v>3.1</v>
      </c>
      <c r="I12">
        <v>22.8</v>
      </c>
      <c r="J12">
        <v>0.28999999999999998</v>
      </c>
      <c r="K12">
        <v>5.52</v>
      </c>
      <c r="L12">
        <v>0.62</v>
      </c>
    </row>
    <row r="13" spans="1:12" x14ac:dyDescent="0.2">
      <c r="A13" s="13"/>
      <c r="B13" s="14"/>
      <c r="C13">
        <v>166</v>
      </c>
      <c r="D13" s="8">
        <v>96</v>
      </c>
      <c r="E13">
        <v>66.099999999999994</v>
      </c>
      <c r="F13">
        <v>54.8</v>
      </c>
      <c r="G13">
        <v>0.64</v>
      </c>
      <c r="H13">
        <v>2.71</v>
      </c>
      <c r="I13">
        <v>11</v>
      </c>
      <c r="J13">
        <v>0.55000000000000004</v>
      </c>
      <c r="K13">
        <v>1.96</v>
      </c>
      <c r="L13">
        <v>0.51</v>
      </c>
    </row>
    <row r="14" spans="1:12" x14ac:dyDescent="0.2">
      <c r="A14" s="13"/>
      <c r="B14" s="15" t="s">
        <v>13</v>
      </c>
      <c r="C14">
        <v>117</v>
      </c>
      <c r="D14" s="8">
        <v>53</v>
      </c>
      <c r="E14">
        <v>70.400000000000006</v>
      </c>
      <c r="F14">
        <v>47.1</v>
      </c>
      <c r="G14">
        <v>2.2400000000000002</v>
      </c>
      <c r="H14">
        <v>7.18</v>
      </c>
      <c r="I14">
        <v>46.5</v>
      </c>
      <c r="J14">
        <v>0.35</v>
      </c>
      <c r="K14">
        <v>5.46</v>
      </c>
      <c r="L14">
        <v>1.94</v>
      </c>
    </row>
    <row r="15" spans="1:12" x14ac:dyDescent="0.2">
      <c r="A15" s="13"/>
      <c r="B15" s="15"/>
      <c r="C15">
        <v>160</v>
      </c>
      <c r="D15" s="8">
        <v>46</v>
      </c>
      <c r="E15">
        <v>73.900000000000006</v>
      </c>
      <c r="F15">
        <v>43</v>
      </c>
      <c r="G15">
        <v>3.1</v>
      </c>
      <c r="H15">
        <v>6.58</v>
      </c>
      <c r="I15">
        <v>52.7</v>
      </c>
      <c r="J15">
        <v>0.38</v>
      </c>
      <c r="K15">
        <v>5.76</v>
      </c>
      <c r="L15">
        <v>2.4300000000000002</v>
      </c>
    </row>
    <row r="16" spans="1:12" x14ac:dyDescent="0.2">
      <c r="A16" s="13"/>
      <c r="B16" s="15"/>
      <c r="C16">
        <v>163</v>
      </c>
      <c r="D16" s="8">
        <v>54</v>
      </c>
      <c r="E16">
        <v>72.400000000000006</v>
      </c>
      <c r="F16">
        <v>41.1</v>
      </c>
      <c r="G16">
        <v>2.8</v>
      </c>
      <c r="H16">
        <v>12.3</v>
      </c>
      <c r="I16">
        <v>36</v>
      </c>
      <c r="J16">
        <v>0.78</v>
      </c>
      <c r="K16">
        <v>5.41</v>
      </c>
      <c r="L16">
        <v>3.43</v>
      </c>
    </row>
    <row r="17" spans="1:12" x14ac:dyDescent="0.2">
      <c r="A17" s="13"/>
      <c r="B17" s="13"/>
      <c r="C17" s="13"/>
      <c r="D17" t="s">
        <v>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34</v>
      </c>
      <c r="K17" t="s">
        <v>36</v>
      </c>
      <c r="L17" t="s">
        <v>34</v>
      </c>
    </row>
    <row r="18" spans="1:12" x14ac:dyDescent="0.2">
      <c r="A18" s="13" t="s">
        <v>37</v>
      </c>
      <c r="B18" s="2" t="s">
        <v>8</v>
      </c>
      <c r="C18">
        <v>154</v>
      </c>
      <c r="D18" s="10">
        <v>18.5</v>
      </c>
      <c r="E18">
        <v>69.3</v>
      </c>
      <c r="F18">
        <v>39.5</v>
      </c>
      <c r="G18">
        <v>2.89</v>
      </c>
      <c r="H18">
        <v>0.89</v>
      </c>
      <c r="I18">
        <v>26.8</v>
      </c>
      <c r="J18">
        <v>1.06</v>
      </c>
      <c r="K18">
        <v>15.2</v>
      </c>
      <c r="L18">
        <v>0.7</v>
      </c>
    </row>
    <row r="19" spans="1:12" x14ac:dyDescent="0.2">
      <c r="A19" s="13"/>
      <c r="B19" s="14" t="s">
        <v>9</v>
      </c>
      <c r="C19">
        <v>151</v>
      </c>
      <c r="D19" s="10">
        <v>25.5</v>
      </c>
      <c r="E19">
        <v>65.3</v>
      </c>
      <c r="F19">
        <v>35</v>
      </c>
      <c r="G19">
        <v>2.35</v>
      </c>
      <c r="H19">
        <v>1.37</v>
      </c>
      <c r="I19">
        <v>18.600000000000001</v>
      </c>
      <c r="J19">
        <v>0.63</v>
      </c>
      <c r="K19">
        <v>9.4600000000000009</v>
      </c>
      <c r="L19">
        <v>0.64</v>
      </c>
    </row>
    <row r="20" spans="1:12" x14ac:dyDescent="0.2">
      <c r="A20" s="13"/>
      <c r="B20" s="14"/>
      <c r="C20">
        <v>153</v>
      </c>
      <c r="D20" s="10">
        <v>25</v>
      </c>
      <c r="E20">
        <v>64.7</v>
      </c>
      <c r="F20">
        <v>34.4</v>
      </c>
      <c r="G20">
        <v>2.92</v>
      </c>
      <c r="H20">
        <v>0.87</v>
      </c>
      <c r="I20">
        <v>18.399999999999999</v>
      </c>
      <c r="J20">
        <v>0.49</v>
      </c>
      <c r="K20">
        <v>8.06</v>
      </c>
      <c r="L20">
        <v>0.55000000000000004</v>
      </c>
    </row>
    <row r="21" spans="1:12" x14ac:dyDescent="0.2">
      <c r="A21" s="13"/>
      <c r="B21" s="14"/>
      <c r="C21">
        <v>155</v>
      </c>
      <c r="D21" s="10">
        <v>34</v>
      </c>
      <c r="E21">
        <v>60.8</v>
      </c>
      <c r="F21">
        <v>44.6</v>
      </c>
      <c r="G21">
        <v>2.69</v>
      </c>
      <c r="H21">
        <v>1.42</v>
      </c>
      <c r="I21">
        <v>13.1</v>
      </c>
      <c r="J21">
        <v>1.1200000000000001</v>
      </c>
      <c r="K21">
        <v>9.1</v>
      </c>
      <c r="L21">
        <v>0.71</v>
      </c>
    </row>
    <row r="22" spans="1:12" x14ac:dyDescent="0.2">
      <c r="A22" s="13"/>
      <c r="B22" s="14"/>
      <c r="C22">
        <v>157</v>
      </c>
      <c r="D22" s="10">
        <v>33</v>
      </c>
      <c r="E22">
        <v>64.2</v>
      </c>
      <c r="F22">
        <v>42.9</v>
      </c>
      <c r="G22">
        <v>2.27</v>
      </c>
      <c r="H22">
        <v>1.01</v>
      </c>
      <c r="I22">
        <v>18.600000000000001</v>
      </c>
      <c r="J22">
        <v>0.39</v>
      </c>
      <c r="K22">
        <v>8.0299999999999994</v>
      </c>
      <c r="L22">
        <v>0.47</v>
      </c>
    </row>
    <row r="23" spans="1:12" x14ac:dyDescent="0.2">
      <c r="A23" s="13"/>
      <c r="B23" s="14" t="s">
        <v>10</v>
      </c>
      <c r="C23">
        <v>161</v>
      </c>
      <c r="D23" s="10">
        <v>66</v>
      </c>
      <c r="E23">
        <v>62.5</v>
      </c>
      <c r="F23">
        <v>37.799999999999997</v>
      </c>
      <c r="G23">
        <v>1.57</v>
      </c>
      <c r="H23">
        <v>1.35</v>
      </c>
      <c r="I23">
        <v>12.2</v>
      </c>
      <c r="J23">
        <v>0.63</v>
      </c>
      <c r="K23">
        <v>6.92</v>
      </c>
      <c r="L23">
        <v>0.54</v>
      </c>
    </row>
    <row r="24" spans="1:12" x14ac:dyDescent="0.2">
      <c r="A24" s="13"/>
      <c r="B24" s="14"/>
      <c r="C24">
        <v>162</v>
      </c>
      <c r="D24" s="10">
        <v>52.5</v>
      </c>
      <c r="E24">
        <v>65.5</v>
      </c>
      <c r="F24">
        <v>38.799999999999997</v>
      </c>
      <c r="G24">
        <v>3.55</v>
      </c>
      <c r="H24">
        <v>0.74</v>
      </c>
      <c r="I24">
        <v>24.3</v>
      </c>
      <c r="J24">
        <v>0.99</v>
      </c>
      <c r="K24">
        <v>14.1</v>
      </c>
      <c r="L24">
        <v>0.74</v>
      </c>
    </row>
    <row r="25" spans="1:12" x14ac:dyDescent="0.2">
      <c r="A25" s="13"/>
      <c r="B25" s="14" t="s">
        <v>11</v>
      </c>
      <c r="C25">
        <v>164</v>
      </c>
      <c r="D25" s="10">
        <v>36.25</v>
      </c>
      <c r="E25">
        <v>68.400000000000006</v>
      </c>
      <c r="F25">
        <v>43.7</v>
      </c>
      <c r="G25">
        <v>2.54</v>
      </c>
      <c r="H25">
        <v>0.97</v>
      </c>
      <c r="I25">
        <v>34.5</v>
      </c>
      <c r="J25">
        <v>1.18</v>
      </c>
      <c r="K25">
        <v>15.1</v>
      </c>
      <c r="L25">
        <v>0.75</v>
      </c>
    </row>
    <row r="26" spans="1:12" x14ac:dyDescent="0.2">
      <c r="A26" s="13"/>
      <c r="B26" s="14"/>
      <c r="C26">
        <v>166</v>
      </c>
      <c r="D26" s="10">
        <v>56</v>
      </c>
      <c r="E26">
        <v>65.599999999999994</v>
      </c>
      <c r="F26">
        <v>42.4</v>
      </c>
      <c r="G26">
        <v>0.97</v>
      </c>
      <c r="H26">
        <v>2.84</v>
      </c>
      <c r="I26">
        <v>7.16</v>
      </c>
      <c r="J26">
        <v>0.99</v>
      </c>
      <c r="K26">
        <v>3.99</v>
      </c>
      <c r="L26">
        <v>0.4</v>
      </c>
    </row>
    <row r="27" spans="1:12" x14ac:dyDescent="0.2">
      <c r="A27" s="13"/>
      <c r="B27" s="15" t="s">
        <v>13</v>
      </c>
      <c r="C27">
        <v>117</v>
      </c>
      <c r="D27" s="10">
        <v>41</v>
      </c>
      <c r="E27">
        <v>67.5</v>
      </c>
      <c r="F27">
        <v>35.4</v>
      </c>
      <c r="G27">
        <v>2.96</v>
      </c>
      <c r="H27">
        <v>1.74</v>
      </c>
      <c r="I27">
        <v>21.2</v>
      </c>
      <c r="J27">
        <v>1.35</v>
      </c>
      <c r="K27">
        <v>13.4</v>
      </c>
      <c r="L27">
        <v>1.71</v>
      </c>
    </row>
    <row r="28" spans="1:12" x14ac:dyDescent="0.2">
      <c r="A28" s="13"/>
      <c r="B28" s="15"/>
      <c r="C28">
        <v>160</v>
      </c>
      <c r="D28" s="10">
        <v>39.5</v>
      </c>
      <c r="E28">
        <v>67.7</v>
      </c>
      <c r="F28">
        <v>33.200000000000003</v>
      </c>
      <c r="G28">
        <v>3</v>
      </c>
      <c r="H28">
        <v>0.69</v>
      </c>
      <c r="I28">
        <v>22</v>
      </c>
      <c r="J28">
        <v>0.51</v>
      </c>
      <c r="K28">
        <v>9.92</v>
      </c>
      <c r="L28">
        <v>0.68</v>
      </c>
    </row>
    <row r="29" spans="1:12" x14ac:dyDescent="0.2">
      <c r="A29" s="13"/>
      <c r="B29" s="15"/>
      <c r="C29">
        <v>163</v>
      </c>
      <c r="D29" s="10">
        <v>53</v>
      </c>
      <c r="E29">
        <v>63.5</v>
      </c>
      <c r="F29">
        <v>36.5</v>
      </c>
      <c r="G29">
        <v>1.92</v>
      </c>
      <c r="H29">
        <v>0.9</v>
      </c>
      <c r="I29">
        <v>17.7</v>
      </c>
      <c r="J29">
        <v>0.42</v>
      </c>
      <c r="K29">
        <v>6.74</v>
      </c>
      <c r="L29">
        <v>0.62</v>
      </c>
    </row>
    <row r="31" spans="1:12" x14ac:dyDescent="0.2">
      <c r="C31" s="14"/>
      <c r="D31" s="14"/>
      <c r="E31" s="14"/>
      <c r="F31" t="s">
        <v>71</v>
      </c>
      <c r="G31" t="s">
        <v>36</v>
      </c>
      <c r="H31" t="s">
        <v>74</v>
      </c>
      <c r="I31" t="s">
        <v>73</v>
      </c>
    </row>
    <row r="32" spans="1:12" x14ac:dyDescent="0.2">
      <c r="C32" s="13" t="s">
        <v>14</v>
      </c>
      <c r="D32" s="7" t="s">
        <v>8</v>
      </c>
      <c r="E32">
        <v>154</v>
      </c>
      <c r="F32">
        <f>L5</f>
        <v>0.89</v>
      </c>
      <c r="G32">
        <f>K5</f>
        <v>6.3</v>
      </c>
      <c r="H32">
        <f>(D5*((E5/100)*(F5/100)*(L5/100)))*100</f>
        <v>2.7689964800000006</v>
      </c>
      <c r="I32">
        <f>(D5*((E5/100)*(F5/100)*(K5/100)))*10</f>
        <v>1.9600761600000005</v>
      </c>
    </row>
    <row r="33" spans="3:9" x14ac:dyDescent="0.2">
      <c r="C33" s="13"/>
      <c r="D33" s="14" t="s">
        <v>9</v>
      </c>
      <c r="E33">
        <v>151</v>
      </c>
      <c r="F33">
        <f t="shared" ref="F33:F43" si="0">L6</f>
        <v>1.65</v>
      </c>
      <c r="G33">
        <f t="shared" ref="G33:G43" si="1">K6</f>
        <v>4.2300000000000004</v>
      </c>
      <c r="H33">
        <f t="shared" ref="H33:H56" si="2">(D6*((E6/100)*(F6/100)*(L6/100)))*100</f>
        <v>9.1998799200000008</v>
      </c>
      <c r="I33">
        <f t="shared" ref="I33:I56" si="3">(D6*((E6/100)*(F6/100)*(K6/100)))*10</f>
        <v>2.3585146704000004</v>
      </c>
    </row>
    <row r="34" spans="3:9" x14ac:dyDescent="0.2">
      <c r="C34" s="13"/>
      <c r="D34" s="14"/>
      <c r="E34">
        <v>153</v>
      </c>
      <c r="F34">
        <f t="shared" si="0"/>
        <v>1.4</v>
      </c>
      <c r="G34">
        <f t="shared" si="1"/>
        <v>4.8899999999999997</v>
      </c>
      <c r="H34">
        <f t="shared" si="2"/>
        <v>14.685231399999996</v>
      </c>
      <c r="I34">
        <f t="shared" si="3"/>
        <v>5.1293415389999986</v>
      </c>
    </row>
    <row r="35" spans="3:9" x14ac:dyDescent="0.2">
      <c r="C35" s="13"/>
      <c r="D35" s="14"/>
      <c r="E35">
        <v>155</v>
      </c>
      <c r="F35">
        <f t="shared" si="0"/>
        <v>1.35</v>
      </c>
      <c r="G35">
        <f t="shared" si="1"/>
        <v>2.73</v>
      </c>
      <c r="H35">
        <f t="shared" si="2"/>
        <v>22.220578125000003</v>
      </c>
      <c r="I35">
        <f t="shared" si="3"/>
        <v>4.4934946875000001</v>
      </c>
    </row>
    <row r="36" spans="3:9" x14ac:dyDescent="0.2">
      <c r="C36" s="13"/>
      <c r="D36" s="14"/>
      <c r="E36">
        <v>157</v>
      </c>
      <c r="F36">
        <f t="shared" si="0"/>
        <v>2.75</v>
      </c>
      <c r="G36">
        <f t="shared" si="1"/>
        <v>3.89</v>
      </c>
      <c r="H36">
        <f t="shared" si="2"/>
        <v>64.950600000000009</v>
      </c>
      <c r="I36">
        <f t="shared" si="3"/>
        <v>9.1875576000000017</v>
      </c>
    </row>
    <row r="37" spans="3:9" x14ac:dyDescent="0.2">
      <c r="C37" s="13"/>
      <c r="D37" s="14" t="s">
        <v>10</v>
      </c>
      <c r="E37">
        <v>161</v>
      </c>
      <c r="F37">
        <f t="shared" si="0"/>
        <v>1.54</v>
      </c>
      <c r="G37">
        <f t="shared" si="1"/>
        <v>4.87</v>
      </c>
      <c r="H37">
        <f t="shared" si="2"/>
        <v>21.614993400000003</v>
      </c>
      <c r="I37">
        <f t="shared" si="3"/>
        <v>6.8353907699999992</v>
      </c>
    </row>
    <row r="38" spans="3:9" x14ac:dyDescent="0.2">
      <c r="C38" s="13"/>
      <c r="D38" s="14"/>
      <c r="E38">
        <v>162</v>
      </c>
      <c r="F38">
        <f t="shared" si="0"/>
        <v>1.43</v>
      </c>
      <c r="G38">
        <f t="shared" si="1"/>
        <v>6.86</v>
      </c>
      <c r="H38">
        <f t="shared" si="2"/>
        <v>18.363999225000001</v>
      </c>
      <c r="I38">
        <f t="shared" si="3"/>
        <v>8.8095828449999996</v>
      </c>
    </row>
    <row r="39" spans="3:9" x14ac:dyDescent="0.2">
      <c r="C39" s="13"/>
      <c r="D39" s="14" t="s">
        <v>11</v>
      </c>
      <c r="E39">
        <v>164</v>
      </c>
      <c r="F39">
        <f t="shared" si="0"/>
        <v>0.62</v>
      </c>
      <c r="G39">
        <f t="shared" si="1"/>
        <v>5.52</v>
      </c>
      <c r="H39">
        <f t="shared" si="2"/>
        <v>20.257855200000002</v>
      </c>
      <c r="I39">
        <f t="shared" si="3"/>
        <v>18.03602592</v>
      </c>
    </row>
    <row r="40" spans="3:9" x14ac:dyDescent="0.2">
      <c r="C40" s="13"/>
      <c r="D40" s="14"/>
      <c r="E40">
        <v>166</v>
      </c>
      <c r="F40">
        <f t="shared" si="0"/>
        <v>0.51</v>
      </c>
      <c r="G40">
        <f t="shared" si="1"/>
        <v>1.96</v>
      </c>
      <c r="H40">
        <f t="shared" si="2"/>
        <v>17.734682879999998</v>
      </c>
      <c r="I40">
        <f t="shared" si="3"/>
        <v>6.8156820479999976</v>
      </c>
    </row>
    <row r="41" spans="3:9" x14ac:dyDescent="0.2">
      <c r="C41" s="13"/>
      <c r="D41" s="15" t="s">
        <v>13</v>
      </c>
      <c r="E41">
        <v>117</v>
      </c>
      <c r="F41">
        <f t="shared" si="0"/>
        <v>1.94</v>
      </c>
      <c r="G41">
        <f t="shared" si="1"/>
        <v>5.46</v>
      </c>
      <c r="H41">
        <f t="shared" si="2"/>
        <v>34.093466880000008</v>
      </c>
      <c r="I41">
        <f t="shared" si="3"/>
        <v>9.5953777920000025</v>
      </c>
    </row>
    <row r="42" spans="3:9" x14ac:dyDescent="0.2">
      <c r="C42" s="13"/>
      <c r="D42" s="15"/>
      <c r="E42">
        <v>160</v>
      </c>
      <c r="F42">
        <f t="shared" si="0"/>
        <v>2.4300000000000002</v>
      </c>
      <c r="G42">
        <f t="shared" si="1"/>
        <v>5.76</v>
      </c>
      <c r="H42">
        <f t="shared" si="2"/>
        <v>35.520330600000008</v>
      </c>
      <c r="I42">
        <f t="shared" si="3"/>
        <v>8.4196339200000008</v>
      </c>
    </row>
    <row r="43" spans="3:9" x14ac:dyDescent="0.2">
      <c r="C43" s="13"/>
      <c r="D43" s="15"/>
      <c r="E43">
        <v>163</v>
      </c>
      <c r="F43">
        <f t="shared" si="0"/>
        <v>3.43</v>
      </c>
      <c r="G43">
        <f t="shared" si="1"/>
        <v>5.41</v>
      </c>
      <c r="H43">
        <f t="shared" si="2"/>
        <v>55.114804080000013</v>
      </c>
      <c r="I43">
        <f t="shared" si="3"/>
        <v>8.6930346960000016</v>
      </c>
    </row>
    <row r="44" spans="3:9" x14ac:dyDescent="0.2">
      <c r="C44" s="14"/>
      <c r="D44" s="14"/>
      <c r="E44" s="14"/>
      <c r="F44" t="s">
        <v>71</v>
      </c>
      <c r="G44" t="s">
        <v>36</v>
      </c>
      <c r="H44" t="s">
        <v>74</v>
      </c>
      <c r="I44" t="s">
        <v>73</v>
      </c>
    </row>
    <row r="45" spans="3:9" x14ac:dyDescent="0.2">
      <c r="C45" s="13" t="s">
        <v>72</v>
      </c>
      <c r="D45" s="7" t="s">
        <v>8</v>
      </c>
      <c r="E45">
        <v>154</v>
      </c>
      <c r="F45">
        <f>L18</f>
        <v>0.7</v>
      </c>
      <c r="G45">
        <f>K18</f>
        <v>15.2</v>
      </c>
      <c r="H45">
        <f t="shared" si="2"/>
        <v>3.5448682499999995</v>
      </c>
      <c r="I45">
        <f t="shared" si="3"/>
        <v>7.6974282000000009</v>
      </c>
    </row>
    <row r="46" spans="3:9" x14ac:dyDescent="0.2">
      <c r="C46" s="13"/>
      <c r="D46" s="14" t="s">
        <v>9</v>
      </c>
      <c r="E46">
        <v>151</v>
      </c>
      <c r="F46">
        <f t="shared" ref="F46:F56" si="4">L19</f>
        <v>0.64</v>
      </c>
      <c r="G46">
        <f t="shared" ref="G46:G56" si="5">K19</f>
        <v>9.4600000000000009</v>
      </c>
      <c r="H46">
        <f t="shared" si="2"/>
        <v>3.7299360000000004</v>
      </c>
      <c r="I46">
        <f t="shared" si="3"/>
        <v>5.5133116500000003</v>
      </c>
    </row>
    <row r="47" spans="3:9" x14ac:dyDescent="0.2">
      <c r="C47" s="13"/>
      <c r="D47" s="14"/>
      <c r="E47">
        <v>153</v>
      </c>
      <c r="F47">
        <f t="shared" si="4"/>
        <v>0.55000000000000004</v>
      </c>
      <c r="G47">
        <f t="shared" si="5"/>
        <v>8.06</v>
      </c>
      <c r="H47">
        <f t="shared" si="2"/>
        <v>3.0603100000000003</v>
      </c>
      <c r="I47">
        <f t="shared" si="3"/>
        <v>4.4847451999999999</v>
      </c>
    </row>
    <row r="48" spans="3:9" x14ac:dyDescent="0.2">
      <c r="C48" s="13"/>
      <c r="D48" s="14"/>
      <c r="E48">
        <v>155</v>
      </c>
      <c r="F48">
        <f t="shared" si="4"/>
        <v>0.71</v>
      </c>
      <c r="G48">
        <f t="shared" si="5"/>
        <v>9.1</v>
      </c>
      <c r="H48">
        <f t="shared" si="2"/>
        <v>6.54599552</v>
      </c>
      <c r="I48">
        <f t="shared" si="3"/>
        <v>8.3899379199999995</v>
      </c>
    </row>
    <row r="49" spans="3:9" x14ac:dyDescent="0.2">
      <c r="C49" s="13"/>
      <c r="D49" s="14"/>
      <c r="E49">
        <v>157</v>
      </c>
      <c r="F49">
        <f t="shared" si="4"/>
        <v>0.47</v>
      </c>
      <c r="G49">
        <f t="shared" si="5"/>
        <v>8.0299999999999994</v>
      </c>
      <c r="H49">
        <f t="shared" si="2"/>
        <v>4.2717331799999991</v>
      </c>
      <c r="I49">
        <f t="shared" si="3"/>
        <v>7.2983015819999997</v>
      </c>
    </row>
    <row r="50" spans="3:9" x14ac:dyDescent="0.2">
      <c r="C50" s="13"/>
      <c r="D50" s="14" t="s">
        <v>10</v>
      </c>
      <c r="E50">
        <v>161</v>
      </c>
      <c r="F50">
        <f t="shared" si="4"/>
        <v>0.54</v>
      </c>
      <c r="G50">
        <f t="shared" si="5"/>
        <v>6.92</v>
      </c>
      <c r="H50">
        <f t="shared" si="2"/>
        <v>8.4199499999999983</v>
      </c>
      <c r="I50">
        <f t="shared" si="3"/>
        <v>10.790009999999997</v>
      </c>
    </row>
    <row r="51" spans="3:9" x14ac:dyDescent="0.2">
      <c r="C51" s="13"/>
      <c r="D51" s="14"/>
      <c r="E51">
        <v>162</v>
      </c>
      <c r="F51">
        <f t="shared" si="4"/>
        <v>0.74</v>
      </c>
      <c r="G51">
        <f t="shared" si="5"/>
        <v>14.1</v>
      </c>
      <c r="H51">
        <f t="shared" si="2"/>
        <v>9.8733389999999996</v>
      </c>
      <c r="I51">
        <f t="shared" si="3"/>
        <v>18.812713499999997</v>
      </c>
    </row>
    <row r="52" spans="3:9" x14ac:dyDescent="0.2">
      <c r="C52" s="13"/>
      <c r="D52" s="14" t="s">
        <v>11</v>
      </c>
      <c r="E52">
        <v>164</v>
      </c>
      <c r="F52">
        <f t="shared" si="4"/>
        <v>0.75</v>
      </c>
      <c r="G52">
        <f t="shared" si="5"/>
        <v>15.1</v>
      </c>
      <c r="H52">
        <f t="shared" si="2"/>
        <v>8.1265612500000017</v>
      </c>
      <c r="I52">
        <f t="shared" si="3"/>
        <v>16.36147665</v>
      </c>
    </row>
    <row r="53" spans="3:9" x14ac:dyDescent="0.2">
      <c r="C53" s="13"/>
      <c r="D53" s="14"/>
      <c r="E53">
        <v>166</v>
      </c>
      <c r="F53">
        <f t="shared" si="4"/>
        <v>0.4</v>
      </c>
      <c r="G53">
        <f t="shared" si="5"/>
        <v>3.99</v>
      </c>
      <c r="H53">
        <f t="shared" si="2"/>
        <v>6.2304255999999993</v>
      </c>
      <c r="I53">
        <f t="shared" si="3"/>
        <v>6.214849536</v>
      </c>
    </row>
    <row r="54" spans="3:9" x14ac:dyDescent="0.2">
      <c r="C54" s="13"/>
      <c r="D54" s="15" t="s">
        <v>13</v>
      </c>
      <c r="E54">
        <v>117</v>
      </c>
      <c r="F54">
        <f t="shared" si="4"/>
        <v>1.71</v>
      </c>
      <c r="G54">
        <f t="shared" si="5"/>
        <v>13.4</v>
      </c>
      <c r="H54">
        <f t="shared" si="2"/>
        <v>16.752784500000001</v>
      </c>
      <c r="I54">
        <f t="shared" si="3"/>
        <v>13.127912999999999</v>
      </c>
    </row>
    <row r="55" spans="3:9" x14ac:dyDescent="0.2">
      <c r="C55" s="13"/>
      <c r="D55" s="15"/>
      <c r="E55">
        <v>160</v>
      </c>
      <c r="F55">
        <f t="shared" si="4"/>
        <v>0.68</v>
      </c>
      <c r="G55">
        <f t="shared" si="5"/>
        <v>9.92</v>
      </c>
      <c r="H55">
        <f t="shared" si="2"/>
        <v>6.0371610400000009</v>
      </c>
      <c r="I55">
        <f t="shared" si="3"/>
        <v>8.807152576</v>
      </c>
    </row>
    <row r="56" spans="3:9" x14ac:dyDescent="0.2">
      <c r="C56" s="13"/>
      <c r="D56" s="15"/>
      <c r="E56">
        <v>163</v>
      </c>
      <c r="F56">
        <f t="shared" si="4"/>
        <v>0.62</v>
      </c>
      <c r="G56">
        <f t="shared" si="5"/>
        <v>6.74</v>
      </c>
      <c r="H56">
        <f t="shared" si="2"/>
        <v>7.6161265000000009</v>
      </c>
      <c r="I56">
        <f t="shared" si="3"/>
        <v>8.2794665500000004</v>
      </c>
    </row>
  </sheetData>
  <mergeCells count="24">
    <mergeCell ref="A17:C17"/>
    <mergeCell ref="A4:C4"/>
    <mergeCell ref="A5:A16"/>
    <mergeCell ref="B6:B9"/>
    <mergeCell ref="B10:B11"/>
    <mergeCell ref="B12:B13"/>
    <mergeCell ref="B14:B16"/>
    <mergeCell ref="A18:A29"/>
    <mergeCell ref="B19:B22"/>
    <mergeCell ref="B23:B24"/>
    <mergeCell ref="B25:B26"/>
    <mergeCell ref="B27:B29"/>
    <mergeCell ref="C31:E31"/>
    <mergeCell ref="C32:C43"/>
    <mergeCell ref="D33:D36"/>
    <mergeCell ref="D37:D38"/>
    <mergeCell ref="D39:D40"/>
    <mergeCell ref="D41:D43"/>
    <mergeCell ref="C44:E44"/>
    <mergeCell ref="C45:C56"/>
    <mergeCell ref="D46:D49"/>
    <mergeCell ref="D50:D51"/>
    <mergeCell ref="D52:D53"/>
    <mergeCell ref="D54:D5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23A0-3106-E843-BCDD-FC624CC30E7C}">
  <dimension ref="A3:P28"/>
  <sheetViews>
    <sheetView tabSelected="1" workbookViewId="0">
      <selection activeCell="A3" sqref="A3:C28"/>
    </sheetView>
  </sheetViews>
  <sheetFormatPr baseColWidth="10" defaultRowHeight="16" x14ac:dyDescent="0.2"/>
  <sheetData>
    <row r="3" spans="1:16" x14ac:dyDescent="0.2">
      <c r="A3" s="14"/>
      <c r="B3" s="14"/>
      <c r="C3" s="14"/>
      <c r="D3" t="s">
        <v>0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</row>
    <row r="4" spans="1:16" x14ac:dyDescent="0.2">
      <c r="A4" s="13" t="s">
        <v>16</v>
      </c>
      <c r="B4" s="6" t="s">
        <v>8</v>
      </c>
      <c r="C4">
        <v>154</v>
      </c>
      <c r="D4">
        <v>100</v>
      </c>
      <c r="E4">
        <v>59.6</v>
      </c>
      <c r="F4">
        <v>79.400000000000006</v>
      </c>
      <c r="G4">
        <v>61.9</v>
      </c>
      <c r="H4">
        <v>4.8</v>
      </c>
      <c r="I4">
        <v>1.93</v>
      </c>
      <c r="J4">
        <v>1.37</v>
      </c>
      <c r="K4">
        <v>1.62</v>
      </c>
      <c r="L4">
        <v>8.94</v>
      </c>
      <c r="M4">
        <v>50.3</v>
      </c>
      <c r="N4">
        <v>12.3</v>
      </c>
      <c r="O4">
        <v>40.6</v>
      </c>
      <c r="P4">
        <v>46.4</v>
      </c>
    </row>
    <row r="5" spans="1:16" x14ac:dyDescent="0.2">
      <c r="A5" s="13"/>
      <c r="B5" s="14" t="s">
        <v>9</v>
      </c>
      <c r="C5">
        <v>151</v>
      </c>
      <c r="D5">
        <v>100</v>
      </c>
      <c r="E5">
        <v>63.9</v>
      </c>
      <c r="F5">
        <v>73.599999999999994</v>
      </c>
      <c r="G5">
        <v>59.4</v>
      </c>
      <c r="H5">
        <v>19</v>
      </c>
      <c r="I5">
        <v>16</v>
      </c>
      <c r="J5">
        <v>3.15</v>
      </c>
      <c r="K5">
        <v>4.42</v>
      </c>
      <c r="L5">
        <v>39</v>
      </c>
      <c r="M5">
        <v>32.5</v>
      </c>
      <c r="N5">
        <v>7.89</v>
      </c>
      <c r="O5">
        <v>49.3</v>
      </c>
      <c r="P5">
        <v>62.5</v>
      </c>
    </row>
    <row r="6" spans="1:16" x14ac:dyDescent="0.2">
      <c r="A6" s="13"/>
      <c r="B6" s="14"/>
      <c r="C6">
        <v>153</v>
      </c>
      <c r="D6">
        <v>100</v>
      </c>
      <c r="E6">
        <v>62</v>
      </c>
      <c r="F6">
        <v>77.900000000000006</v>
      </c>
      <c r="G6">
        <v>57.8</v>
      </c>
      <c r="H6">
        <v>10.3</v>
      </c>
      <c r="I6">
        <v>6.55</v>
      </c>
      <c r="J6">
        <v>2.13</v>
      </c>
      <c r="K6">
        <v>2.71</v>
      </c>
      <c r="L6">
        <v>20.6</v>
      </c>
      <c r="M6">
        <v>42.4</v>
      </c>
      <c r="N6">
        <v>12.9</v>
      </c>
      <c r="O6">
        <v>41.7</v>
      </c>
      <c r="P6">
        <v>53.4</v>
      </c>
    </row>
    <row r="7" spans="1:16" x14ac:dyDescent="0.2">
      <c r="A7" s="13"/>
      <c r="B7" s="14"/>
      <c r="C7">
        <v>155</v>
      </c>
      <c r="D7">
        <v>100</v>
      </c>
      <c r="E7">
        <v>63.4</v>
      </c>
      <c r="F7">
        <v>79.400000000000006</v>
      </c>
      <c r="G7">
        <v>62.6</v>
      </c>
      <c r="H7">
        <v>33.200000000000003</v>
      </c>
      <c r="I7">
        <v>8.1999999999999993</v>
      </c>
      <c r="J7">
        <v>1.0900000000000001</v>
      </c>
      <c r="K7">
        <v>1.33</v>
      </c>
      <c r="L7">
        <v>47.8</v>
      </c>
      <c r="M7">
        <v>58.6</v>
      </c>
      <c r="N7">
        <v>5.33</v>
      </c>
      <c r="O7">
        <v>42.2</v>
      </c>
      <c r="P7">
        <v>35.799999999999997</v>
      </c>
    </row>
    <row r="8" spans="1:16" x14ac:dyDescent="0.2">
      <c r="A8" s="13"/>
      <c r="B8" s="14"/>
      <c r="C8">
        <v>157</v>
      </c>
      <c r="D8">
        <v>100</v>
      </c>
      <c r="E8">
        <v>58.2</v>
      </c>
      <c r="F8">
        <v>77.3</v>
      </c>
      <c r="G8">
        <v>61.2</v>
      </c>
      <c r="H8">
        <v>18.2</v>
      </c>
      <c r="I8">
        <v>10.5</v>
      </c>
      <c r="J8">
        <v>1.75</v>
      </c>
      <c r="K8">
        <v>2.48</v>
      </c>
      <c r="L8">
        <v>34.6</v>
      </c>
      <c r="M8">
        <v>45.2</v>
      </c>
      <c r="N8">
        <v>11.2</v>
      </c>
      <c r="O8">
        <v>43</v>
      </c>
      <c r="P8">
        <v>50.6</v>
      </c>
    </row>
    <row r="9" spans="1:16" x14ac:dyDescent="0.2">
      <c r="A9" s="13"/>
      <c r="B9" s="14" t="s">
        <v>10</v>
      </c>
      <c r="C9">
        <v>161</v>
      </c>
      <c r="D9">
        <v>100</v>
      </c>
      <c r="E9">
        <v>57</v>
      </c>
      <c r="F9">
        <v>78.5</v>
      </c>
      <c r="G9">
        <v>59</v>
      </c>
      <c r="H9">
        <v>20.100000000000001</v>
      </c>
      <c r="I9">
        <v>9.7799999999999994</v>
      </c>
      <c r="J9">
        <v>1.49</v>
      </c>
      <c r="K9">
        <v>2.08</v>
      </c>
      <c r="L9">
        <v>35.4</v>
      </c>
      <c r="M9">
        <v>46.9</v>
      </c>
      <c r="N9">
        <v>9.17</v>
      </c>
      <c r="O9">
        <v>45.7</v>
      </c>
      <c r="P9">
        <v>48.2</v>
      </c>
    </row>
    <row r="10" spans="1:16" x14ac:dyDescent="0.2">
      <c r="A10" s="13"/>
      <c r="B10" s="14"/>
      <c r="C10">
        <v>162</v>
      </c>
      <c r="D10">
        <v>100</v>
      </c>
      <c r="E10">
        <v>56.9</v>
      </c>
      <c r="F10">
        <v>78.599999999999994</v>
      </c>
      <c r="G10">
        <v>60.9</v>
      </c>
      <c r="H10">
        <v>15.4</v>
      </c>
      <c r="I10">
        <v>8.11</v>
      </c>
      <c r="J10">
        <v>1.3</v>
      </c>
      <c r="K10">
        <v>1.91</v>
      </c>
      <c r="L10">
        <v>30.4</v>
      </c>
      <c r="M10">
        <v>48.5</v>
      </c>
      <c r="N10">
        <v>5.78</v>
      </c>
      <c r="O10">
        <v>45.5</v>
      </c>
      <c r="P10">
        <v>47</v>
      </c>
    </row>
    <row r="11" spans="1:16" x14ac:dyDescent="0.2">
      <c r="A11" s="13"/>
      <c r="B11" s="14" t="s">
        <v>11</v>
      </c>
      <c r="C11">
        <v>164</v>
      </c>
      <c r="D11">
        <v>100</v>
      </c>
      <c r="E11">
        <v>59.5</v>
      </c>
      <c r="F11">
        <v>82.1</v>
      </c>
      <c r="G11">
        <v>42.1</v>
      </c>
      <c r="H11">
        <v>21.8</v>
      </c>
      <c r="I11">
        <v>4.0199999999999996</v>
      </c>
      <c r="J11">
        <v>2.39</v>
      </c>
      <c r="K11">
        <v>2.57</v>
      </c>
      <c r="L11">
        <v>31.1</v>
      </c>
      <c r="M11">
        <v>66</v>
      </c>
      <c r="N11">
        <v>3.35</v>
      </c>
      <c r="O11">
        <v>33.799999999999997</v>
      </c>
      <c r="P11">
        <v>30.1</v>
      </c>
    </row>
    <row r="12" spans="1:16" x14ac:dyDescent="0.2">
      <c r="A12" s="13"/>
      <c r="B12" s="14"/>
      <c r="C12">
        <v>166</v>
      </c>
      <c r="D12">
        <v>100</v>
      </c>
      <c r="E12">
        <v>58.5</v>
      </c>
      <c r="F12">
        <v>78.3</v>
      </c>
      <c r="G12">
        <v>49.2</v>
      </c>
      <c r="H12">
        <v>21.8</v>
      </c>
      <c r="I12">
        <v>6.34</v>
      </c>
      <c r="J12">
        <v>1.85</v>
      </c>
      <c r="K12">
        <v>2.77</v>
      </c>
      <c r="L12">
        <v>35.9</v>
      </c>
      <c r="M12">
        <v>54.3</v>
      </c>
      <c r="N12">
        <v>2.82</v>
      </c>
      <c r="O12">
        <v>44.2</v>
      </c>
      <c r="P12">
        <v>40.799999999999997</v>
      </c>
    </row>
    <row r="13" spans="1:16" x14ac:dyDescent="0.2">
      <c r="A13" s="13"/>
      <c r="B13" s="15" t="s">
        <v>13</v>
      </c>
      <c r="C13">
        <v>117</v>
      </c>
      <c r="D13">
        <v>100</v>
      </c>
      <c r="E13">
        <v>50.1</v>
      </c>
      <c r="F13">
        <v>77.7</v>
      </c>
      <c r="G13">
        <v>57.2</v>
      </c>
      <c r="H13">
        <v>13.5</v>
      </c>
      <c r="I13">
        <v>6.68</v>
      </c>
      <c r="J13">
        <v>1.46</v>
      </c>
      <c r="K13">
        <v>2.31</v>
      </c>
      <c r="L13">
        <v>26.7</v>
      </c>
      <c r="M13">
        <v>43.3</v>
      </c>
      <c r="N13">
        <v>4.1500000000000004</v>
      </c>
      <c r="O13">
        <v>46.6</v>
      </c>
      <c r="P13">
        <v>52</v>
      </c>
    </row>
    <row r="14" spans="1:16" x14ac:dyDescent="0.2">
      <c r="A14" s="13"/>
      <c r="B14" s="15"/>
      <c r="C14">
        <v>160</v>
      </c>
      <c r="D14">
        <v>100</v>
      </c>
      <c r="E14">
        <v>57.8</v>
      </c>
      <c r="F14">
        <v>74.400000000000006</v>
      </c>
      <c r="G14">
        <v>60.4</v>
      </c>
      <c r="H14">
        <v>28.6</v>
      </c>
      <c r="I14">
        <v>11.1</v>
      </c>
      <c r="J14">
        <v>2.61</v>
      </c>
      <c r="K14">
        <v>4.3499999999999996</v>
      </c>
      <c r="L14">
        <v>53.2</v>
      </c>
      <c r="M14">
        <v>44.6</v>
      </c>
      <c r="N14">
        <v>3.91</v>
      </c>
      <c r="O14">
        <v>43.8</v>
      </c>
      <c r="P14">
        <v>49.9</v>
      </c>
    </row>
    <row r="15" spans="1:16" x14ac:dyDescent="0.2">
      <c r="A15" s="13"/>
      <c r="B15" s="15"/>
      <c r="C15">
        <v>163</v>
      </c>
      <c r="D15">
        <v>100</v>
      </c>
      <c r="E15">
        <v>58.7</v>
      </c>
      <c r="F15">
        <v>79.099999999999994</v>
      </c>
      <c r="G15">
        <v>58.4</v>
      </c>
      <c r="H15">
        <v>27.6</v>
      </c>
      <c r="I15">
        <v>5.19</v>
      </c>
      <c r="J15">
        <v>2.06</v>
      </c>
      <c r="K15">
        <v>2.65</v>
      </c>
      <c r="L15">
        <v>44.4</v>
      </c>
      <c r="M15">
        <v>58.5</v>
      </c>
      <c r="N15">
        <v>2.91</v>
      </c>
      <c r="O15">
        <v>45.4</v>
      </c>
      <c r="P15">
        <v>36.6</v>
      </c>
    </row>
    <row r="16" spans="1:16" x14ac:dyDescent="0.2">
      <c r="A16" s="14"/>
      <c r="B16" s="14"/>
      <c r="C16" s="14"/>
      <c r="D16" t="s">
        <v>0</v>
      </c>
      <c r="E16" t="s">
        <v>39</v>
      </c>
      <c r="F16" t="s">
        <v>40</v>
      </c>
      <c r="G16" t="s">
        <v>41</v>
      </c>
      <c r="H16" t="s">
        <v>42</v>
      </c>
      <c r="I16" t="s">
        <v>43</v>
      </c>
      <c r="J16" t="s">
        <v>44</v>
      </c>
      <c r="K16" t="s">
        <v>45</v>
      </c>
      <c r="L16" t="s">
        <v>46</v>
      </c>
      <c r="M16" t="s">
        <v>47</v>
      </c>
      <c r="N16" t="s">
        <v>48</v>
      </c>
      <c r="O16" t="s">
        <v>49</v>
      </c>
      <c r="P16" t="s">
        <v>50</v>
      </c>
    </row>
    <row r="17" spans="1:16" x14ac:dyDescent="0.2">
      <c r="A17" s="13" t="s">
        <v>38</v>
      </c>
      <c r="B17" s="6" t="s">
        <v>8</v>
      </c>
      <c r="C17">
        <v>154</v>
      </c>
      <c r="D17">
        <v>100</v>
      </c>
      <c r="E17">
        <v>49.6</v>
      </c>
      <c r="F17">
        <v>99.7</v>
      </c>
      <c r="G17">
        <v>0.87</v>
      </c>
      <c r="H17">
        <v>16.3</v>
      </c>
      <c r="I17">
        <v>2.4900000000000002</v>
      </c>
      <c r="J17">
        <v>4.2300000000000004</v>
      </c>
      <c r="K17">
        <v>6.59</v>
      </c>
      <c r="L17">
        <v>24</v>
      </c>
      <c r="M17">
        <v>50.8</v>
      </c>
      <c r="N17">
        <v>3.06</v>
      </c>
      <c r="O17">
        <v>41.8</v>
      </c>
      <c r="P17">
        <v>46.6</v>
      </c>
    </row>
    <row r="18" spans="1:16" x14ac:dyDescent="0.2">
      <c r="A18" s="13"/>
      <c r="B18" s="14" t="s">
        <v>9</v>
      </c>
      <c r="C18">
        <v>151</v>
      </c>
      <c r="D18">
        <v>100</v>
      </c>
      <c r="E18">
        <v>37</v>
      </c>
      <c r="F18">
        <v>69.5</v>
      </c>
      <c r="G18">
        <v>41</v>
      </c>
      <c r="H18">
        <v>40.5</v>
      </c>
      <c r="I18">
        <v>22.3</v>
      </c>
      <c r="J18">
        <v>13.5</v>
      </c>
      <c r="K18">
        <v>14.5</v>
      </c>
      <c r="L18">
        <v>75.400000000000006</v>
      </c>
      <c r="M18">
        <v>39.1</v>
      </c>
      <c r="N18">
        <v>46.2</v>
      </c>
      <c r="O18">
        <v>36.700000000000003</v>
      </c>
      <c r="P18">
        <v>55.4</v>
      </c>
    </row>
    <row r="19" spans="1:16" x14ac:dyDescent="0.2">
      <c r="A19" s="13"/>
      <c r="B19" s="14"/>
      <c r="C19">
        <v>153</v>
      </c>
      <c r="D19">
        <v>100</v>
      </c>
      <c r="E19">
        <v>33.200000000000003</v>
      </c>
      <c r="F19">
        <v>87.2</v>
      </c>
      <c r="G19">
        <v>32.9</v>
      </c>
      <c r="H19">
        <v>60.3</v>
      </c>
      <c r="I19">
        <v>10.199999999999999</v>
      </c>
      <c r="J19">
        <v>1.58</v>
      </c>
      <c r="K19">
        <v>1.8</v>
      </c>
      <c r="L19">
        <v>78</v>
      </c>
      <c r="M19">
        <v>65.400000000000006</v>
      </c>
      <c r="N19">
        <v>54.2</v>
      </c>
      <c r="O19">
        <v>16.8</v>
      </c>
      <c r="P19">
        <v>29.6</v>
      </c>
    </row>
    <row r="20" spans="1:16" x14ac:dyDescent="0.2">
      <c r="A20" s="13"/>
      <c r="B20" s="14"/>
      <c r="C20">
        <v>155</v>
      </c>
      <c r="D20">
        <v>100</v>
      </c>
      <c r="E20">
        <v>41.6</v>
      </c>
      <c r="F20">
        <v>85.8</v>
      </c>
      <c r="G20">
        <v>56.6</v>
      </c>
      <c r="H20">
        <v>56.5</v>
      </c>
      <c r="I20">
        <v>9.89</v>
      </c>
      <c r="J20">
        <v>0.22</v>
      </c>
      <c r="K20">
        <v>0.28999999999999998</v>
      </c>
      <c r="L20">
        <v>86.5</v>
      </c>
      <c r="M20">
        <v>60.6</v>
      </c>
      <c r="N20">
        <v>15.2</v>
      </c>
      <c r="O20">
        <v>39.4</v>
      </c>
      <c r="P20">
        <v>34.200000000000003</v>
      </c>
    </row>
    <row r="21" spans="1:16" x14ac:dyDescent="0.2">
      <c r="A21" s="13"/>
      <c r="B21" s="14"/>
      <c r="C21">
        <v>157</v>
      </c>
      <c r="D21">
        <v>100</v>
      </c>
      <c r="E21">
        <v>28.5</v>
      </c>
      <c r="F21">
        <v>83.9</v>
      </c>
      <c r="G21">
        <v>55.1</v>
      </c>
      <c r="H21">
        <v>55.3</v>
      </c>
      <c r="I21">
        <v>24.1</v>
      </c>
      <c r="J21">
        <v>2.54</v>
      </c>
      <c r="K21">
        <v>2.91</v>
      </c>
      <c r="L21">
        <v>91.1</v>
      </c>
      <c r="M21">
        <v>42.1</v>
      </c>
      <c r="N21">
        <v>63.6</v>
      </c>
      <c r="O21">
        <v>20.7</v>
      </c>
      <c r="P21">
        <v>53</v>
      </c>
    </row>
    <row r="22" spans="1:16" x14ac:dyDescent="0.2">
      <c r="A22" s="13"/>
      <c r="B22" s="14" t="s">
        <v>10</v>
      </c>
      <c r="C22">
        <v>161</v>
      </c>
      <c r="D22">
        <v>100</v>
      </c>
      <c r="E22">
        <v>11</v>
      </c>
      <c r="F22">
        <v>97.2</v>
      </c>
      <c r="G22">
        <v>6.09</v>
      </c>
      <c r="H22">
        <v>46.2</v>
      </c>
      <c r="I22">
        <v>12.1</v>
      </c>
      <c r="J22">
        <v>1.54</v>
      </c>
      <c r="K22">
        <v>2</v>
      </c>
      <c r="L22">
        <v>78.7</v>
      </c>
      <c r="M22">
        <v>52.7</v>
      </c>
      <c r="N22">
        <v>19.5</v>
      </c>
      <c r="O22">
        <v>38.4</v>
      </c>
      <c r="P22">
        <v>42.6</v>
      </c>
    </row>
    <row r="23" spans="1:16" x14ac:dyDescent="0.2">
      <c r="A23" s="13"/>
      <c r="B23" s="14"/>
      <c r="C23">
        <v>162</v>
      </c>
      <c r="D23">
        <v>100</v>
      </c>
      <c r="E23">
        <v>37</v>
      </c>
      <c r="F23">
        <v>91.4</v>
      </c>
      <c r="G23">
        <v>16.899999999999999</v>
      </c>
      <c r="H23">
        <v>47.5</v>
      </c>
      <c r="I23">
        <v>17.3</v>
      </c>
      <c r="J23">
        <v>3.31</v>
      </c>
      <c r="K23">
        <v>3.58</v>
      </c>
      <c r="L23">
        <v>83.4</v>
      </c>
      <c r="M23">
        <v>46.9</v>
      </c>
      <c r="N23">
        <v>51.3</v>
      </c>
      <c r="O23">
        <v>22.3</v>
      </c>
      <c r="P23">
        <v>47.4</v>
      </c>
    </row>
    <row r="24" spans="1:16" x14ac:dyDescent="0.2">
      <c r="A24" s="13"/>
      <c r="B24" s="14" t="s">
        <v>11</v>
      </c>
      <c r="C24">
        <v>164</v>
      </c>
      <c r="D24">
        <v>100</v>
      </c>
      <c r="E24">
        <v>25</v>
      </c>
      <c r="F24">
        <v>71.400000000000006</v>
      </c>
      <c r="G24">
        <v>41.7</v>
      </c>
      <c r="H24">
        <v>37.700000000000003</v>
      </c>
      <c r="I24">
        <v>10.3</v>
      </c>
      <c r="J24">
        <v>7.35</v>
      </c>
      <c r="K24">
        <v>7.41</v>
      </c>
      <c r="L24">
        <v>63.7</v>
      </c>
      <c r="M24">
        <v>56.9</v>
      </c>
      <c r="N24">
        <v>47.7</v>
      </c>
      <c r="O24">
        <v>37.4</v>
      </c>
      <c r="P24">
        <v>38.4</v>
      </c>
    </row>
    <row r="25" spans="1:16" x14ac:dyDescent="0.2">
      <c r="A25" s="13"/>
      <c r="B25" s="14"/>
      <c r="C25">
        <v>166</v>
      </c>
      <c r="D25">
        <v>100</v>
      </c>
      <c r="E25">
        <v>18.3</v>
      </c>
      <c r="F25">
        <v>95.2</v>
      </c>
      <c r="G25">
        <v>5.13</v>
      </c>
      <c r="H25">
        <v>28.2</v>
      </c>
      <c r="I25">
        <v>17.100000000000001</v>
      </c>
      <c r="J25">
        <v>5.15</v>
      </c>
      <c r="K25">
        <v>6.31</v>
      </c>
      <c r="L25">
        <v>62.5</v>
      </c>
      <c r="M25">
        <v>31.6</v>
      </c>
      <c r="N25">
        <v>18.100000000000001</v>
      </c>
      <c r="O25">
        <v>54.5</v>
      </c>
      <c r="P25">
        <v>64.5</v>
      </c>
    </row>
    <row r="26" spans="1:16" x14ac:dyDescent="0.2">
      <c r="A26" s="13"/>
      <c r="B26" s="15" t="s">
        <v>13</v>
      </c>
      <c r="C26">
        <v>117</v>
      </c>
      <c r="D26">
        <v>100</v>
      </c>
      <c r="E26">
        <v>33.299999999999997</v>
      </c>
      <c r="F26">
        <v>80.2</v>
      </c>
      <c r="G26">
        <v>38.299999999999997</v>
      </c>
      <c r="H26">
        <v>39.1</v>
      </c>
      <c r="I26">
        <v>16</v>
      </c>
      <c r="J26">
        <v>6.26</v>
      </c>
      <c r="K26">
        <v>7.25</v>
      </c>
      <c r="L26">
        <v>80.7</v>
      </c>
      <c r="M26">
        <v>44.9</v>
      </c>
      <c r="N26">
        <v>26.9</v>
      </c>
      <c r="O26">
        <v>45.2</v>
      </c>
      <c r="P26">
        <v>50</v>
      </c>
    </row>
    <row r="27" spans="1:16" x14ac:dyDescent="0.2">
      <c r="A27" s="13"/>
      <c r="B27" s="15"/>
      <c r="C27">
        <v>160</v>
      </c>
      <c r="D27">
        <v>100</v>
      </c>
      <c r="E27">
        <v>32.5</v>
      </c>
      <c r="F27">
        <v>69</v>
      </c>
      <c r="G27">
        <v>45.8</v>
      </c>
      <c r="H27">
        <v>38.9</v>
      </c>
      <c r="I27">
        <v>7.6</v>
      </c>
      <c r="J27">
        <v>8.67</v>
      </c>
      <c r="K27">
        <v>8.93</v>
      </c>
      <c r="L27">
        <v>67.8</v>
      </c>
      <c r="M27">
        <v>55.9</v>
      </c>
      <c r="N27">
        <v>37.1</v>
      </c>
      <c r="O27">
        <v>39.200000000000003</v>
      </c>
      <c r="P27">
        <v>39.200000000000003</v>
      </c>
    </row>
    <row r="28" spans="1:16" x14ac:dyDescent="0.2">
      <c r="A28" s="13"/>
      <c r="B28" s="15"/>
      <c r="C28">
        <v>163</v>
      </c>
      <c r="D28">
        <v>100</v>
      </c>
      <c r="E28">
        <v>24.8</v>
      </c>
      <c r="F28">
        <v>81.099999999999994</v>
      </c>
      <c r="G28">
        <v>10.199999999999999</v>
      </c>
      <c r="H28">
        <v>29.1</v>
      </c>
      <c r="I28">
        <v>1.1200000000000001</v>
      </c>
      <c r="J28">
        <v>3.9</v>
      </c>
      <c r="K28">
        <v>3.37</v>
      </c>
      <c r="L28">
        <v>39.200000000000003</v>
      </c>
      <c r="M28">
        <v>77</v>
      </c>
      <c r="N28">
        <v>45.6</v>
      </c>
      <c r="O28">
        <v>30.8</v>
      </c>
      <c r="P28">
        <v>19.5</v>
      </c>
    </row>
  </sheetData>
  <mergeCells count="12">
    <mergeCell ref="A17:A28"/>
    <mergeCell ref="B18:B21"/>
    <mergeCell ref="B22:B23"/>
    <mergeCell ref="B24:B25"/>
    <mergeCell ref="B26:B28"/>
    <mergeCell ref="A3:C3"/>
    <mergeCell ref="A16:C16"/>
    <mergeCell ref="A4:A15"/>
    <mergeCell ref="B5:B8"/>
    <mergeCell ref="B9:B10"/>
    <mergeCell ref="B11:B12"/>
    <mergeCell ref="B13:B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C63C-551A-D94E-A217-11CE3053176A}">
  <dimension ref="A4:O29"/>
  <sheetViews>
    <sheetView workbookViewId="0">
      <selection activeCell="O18" sqref="O18:O29"/>
    </sheetView>
  </sheetViews>
  <sheetFormatPr baseColWidth="10" defaultRowHeight="16" x14ac:dyDescent="0.2"/>
  <sheetData>
    <row r="4" spans="1:14" x14ac:dyDescent="0.2">
      <c r="A4" s="14"/>
      <c r="B4" s="14"/>
      <c r="C4" s="14"/>
      <c r="D4" t="s">
        <v>0</v>
      </c>
      <c r="E4" t="s">
        <v>51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</row>
    <row r="5" spans="1:14" x14ac:dyDescent="0.2">
      <c r="A5" s="13" t="s">
        <v>16</v>
      </c>
      <c r="B5" s="6" t="s">
        <v>8</v>
      </c>
      <c r="C5">
        <v>154</v>
      </c>
      <c r="D5">
        <v>100</v>
      </c>
      <c r="E5">
        <v>50.3</v>
      </c>
      <c r="F5">
        <v>99.6</v>
      </c>
      <c r="G5">
        <v>2.75</v>
      </c>
      <c r="H5">
        <v>2.9</v>
      </c>
      <c r="I5">
        <v>43.8</v>
      </c>
      <c r="J5">
        <v>0</v>
      </c>
      <c r="K5">
        <v>88.6</v>
      </c>
      <c r="L5">
        <v>96.8</v>
      </c>
      <c r="M5">
        <v>2.4700000000000002</v>
      </c>
      <c r="N5">
        <v>3.6999999999999998E-2</v>
      </c>
    </row>
    <row r="6" spans="1:14" x14ac:dyDescent="0.2">
      <c r="A6" s="13"/>
      <c r="B6" s="14" t="s">
        <v>9</v>
      </c>
      <c r="C6">
        <v>151</v>
      </c>
      <c r="D6">
        <v>100</v>
      </c>
      <c r="E6">
        <v>37.200000000000003</v>
      </c>
      <c r="F6">
        <v>66.400000000000006</v>
      </c>
      <c r="G6">
        <v>13.9</v>
      </c>
      <c r="H6">
        <v>36.6</v>
      </c>
      <c r="I6">
        <v>3.84</v>
      </c>
      <c r="J6">
        <v>0</v>
      </c>
      <c r="K6">
        <v>0</v>
      </c>
      <c r="L6">
        <v>62.7</v>
      </c>
      <c r="M6">
        <v>0.41</v>
      </c>
      <c r="N6">
        <v>0.1</v>
      </c>
    </row>
    <row r="7" spans="1:14" x14ac:dyDescent="0.2">
      <c r="A7" s="13"/>
      <c r="B7" s="14"/>
      <c r="C7">
        <v>153</v>
      </c>
      <c r="D7">
        <v>100</v>
      </c>
      <c r="E7">
        <v>17.5</v>
      </c>
      <c r="F7">
        <v>29.2</v>
      </c>
      <c r="G7">
        <v>87</v>
      </c>
      <c r="H7">
        <v>63.7</v>
      </c>
      <c r="I7">
        <v>15.6</v>
      </c>
      <c r="J7">
        <v>0</v>
      </c>
      <c r="K7">
        <v>79.5</v>
      </c>
      <c r="L7">
        <v>34.200000000000003</v>
      </c>
      <c r="M7">
        <v>0.66</v>
      </c>
      <c r="N7">
        <v>0</v>
      </c>
    </row>
    <row r="8" spans="1:14" x14ac:dyDescent="0.2">
      <c r="A8" s="13"/>
      <c r="B8" s="14"/>
      <c r="C8">
        <v>155</v>
      </c>
      <c r="D8">
        <v>100</v>
      </c>
      <c r="E8">
        <v>45.3</v>
      </c>
      <c r="F8">
        <v>62.2</v>
      </c>
      <c r="G8">
        <v>23.1</v>
      </c>
      <c r="H8">
        <v>65.099999999999994</v>
      </c>
      <c r="I8">
        <v>6.22</v>
      </c>
      <c r="J8">
        <v>1.45</v>
      </c>
      <c r="K8">
        <v>2.0299999999999998</v>
      </c>
      <c r="L8">
        <v>32.799999999999997</v>
      </c>
      <c r="M8">
        <v>1.93</v>
      </c>
      <c r="N8">
        <v>1.22</v>
      </c>
    </row>
    <row r="9" spans="1:14" x14ac:dyDescent="0.2">
      <c r="A9" s="13"/>
      <c r="B9" s="14"/>
      <c r="C9">
        <v>157</v>
      </c>
      <c r="D9">
        <v>100</v>
      </c>
      <c r="E9">
        <v>17.8</v>
      </c>
      <c r="F9">
        <v>21</v>
      </c>
      <c r="G9">
        <v>71.099999999999994</v>
      </c>
      <c r="H9">
        <v>69.2</v>
      </c>
      <c r="I9">
        <v>42.6</v>
      </c>
      <c r="J9">
        <v>1.19</v>
      </c>
      <c r="K9">
        <v>24.6</v>
      </c>
      <c r="L9">
        <v>28.7</v>
      </c>
      <c r="M9">
        <v>1.63</v>
      </c>
      <c r="N9">
        <v>0</v>
      </c>
    </row>
    <row r="10" spans="1:14" x14ac:dyDescent="0.2">
      <c r="A10" s="13"/>
      <c r="B10" s="14" t="s">
        <v>10</v>
      </c>
      <c r="C10">
        <v>161</v>
      </c>
      <c r="D10">
        <v>100</v>
      </c>
      <c r="E10">
        <v>14</v>
      </c>
      <c r="F10">
        <v>95.4</v>
      </c>
      <c r="G10">
        <v>4.5599999999999996</v>
      </c>
      <c r="H10">
        <v>23.7</v>
      </c>
      <c r="I10">
        <v>3.45</v>
      </c>
      <c r="J10">
        <v>0</v>
      </c>
      <c r="K10">
        <v>0</v>
      </c>
      <c r="L10">
        <v>74.8</v>
      </c>
      <c r="M10">
        <v>3.06</v>
      </c>
      <c r="N10">
        <v>0.66</v>
      </c>
    </row>
    <row r="11" spans="1:14" x14ac:dyDescent="0.2">
      <c r="A11" s="13"/>
      <c r="B11" s="14"/>
      <c r="C11">
        <v>162</v>
      </c>
      <c r="D11">
        <v>100</v>
      </c>
      <c r="E11">
        <v>24.3</v>
      </c>
      <c r="F11">
        <v>43.6</v>
      </c>
      <c r="G11">
        <v>62</v>
      </c>
      <c r="H11">
        <v>80</v>
      </c>
      <c r="I11">
        <v>6.11</v>
      </c>
      <c r="J11">
        <v>6.33</v>
      </c>
      <c r="K11">
        <v>2.5299999999999998</v>
      </c>
      <c r="L11">
        <v>19.7</v>
      </c>
      <c r="M11">
        <v>0.94</v>
      </c>
      <c r="N11">
        <v>0.31</v>
      </c>
    </row>
    <row r="12" spans="1:14" x14ac:dyDescent="0.2">
      <c r="A12" s="13"/>
      <c r="B12" s="14" t="s">
        <v>11</v>
      </c>
      <c r="C12">
        <v>164</v>
      </c>
      <c r="D12">
        <v>100</v>
      </c>
      <c r="E12">
        <v>43.4</v>
      </c>
      <c r="F12">
        <v>88.1</v>
      </c>
      <c r="G12">
        <v>12.4</v>
      </c>
      <c r="H12">
        <v>18.2</v>
      </c>
      <c r="I12">
        <v>1.39</v>
      </c>
      <c r="J12">
        <v>0</v>
      </c>
      <c r="K12">
        <v>25</v>
      </c>
      <c r="L12">
        <v>81.5</v>
      </c>
      <c r="M12">
        <v>0.75</v>
      </c>
      <c r="N12">
        <v>7.6999999999999999E-2</v>
      </c>
    </row>
    <row r="13" spans="1:14" x14ac:dyDescent="0.2">
      <c r="A13" s="13"/>
      <c r="B13" s="14"/>
      <c r="C13">
        <v>166</v>
      </c>
      <c r="D13">
        <v>100</v>
      </c>
      <c r="E13">
        <v>13.1</v>
      </c>
      <c r="F13">
        <v>85.6</v>
      </c>
      <c r="G13">
        <v>28.6</v>
      </c>
      <c r="H13">
        <v>81.5</v>
      </c>
      <c r="I13">
        <v>3.5</v>
      </c>
      <c r="J13">
        <v>7.81</v>
      </c>
      <c r="K13">
        <v>7.81</v>
      </c>
      <c r="L13">
        <v>18.2</v>
      </c>
      <c r="M13">
        <v>1.47</v>
      </c>
      <c r="N13">
        <v>0.25</v>
      </c>
    </row>
    <row r="14" spans="1:14" x14ac:dyDescent="0.2">
      <c r="A14" s="13"/>
      <c r="B14" s="15" t="s">
        <v>13</v>
      </c>
      <c r="C14">
        <v>117</v>
      </c>
      <c r="D14">
        <v>100</v>
      </c>
      <c r="E14">
        <v>21.8</v>
      </c>
      <c r="F14">
        <v>34.9</v>
      </c>
      <c r="G14">
        <v>70.2</v>
      </c>
      <c r="H14">
        <v>51.4</v>
      </c>
      <c r="I14">
        <v>6.74</v>
      </c>
      <c r="J14">
        <v>8.33</v>
      </c>
      <c r="K14">
        <v>4.17</v>
      </c>
      <c r="L14">
        <v>47.7</v>
      </c>
      <c r="M14">
        <v>0.91</v>
      </c>
      <c r="N14">
        <v>0</v>
      </c>
    </row>
    <row r="15" spans="1:14" x14ac:dyDescent="0.2">
      <c r="A15" s="13"/>
      <c r="B15" s="15"/>
      <c r="C15">
        <v>160</v>
      </c>
      <c r="D15">
        <v>100</v>
      </c>
      <c r="E15">
        <v>48.8</v>
      </c>
      <c r="F15">
        <v>75.5</v>
      </c>
      <c r="G15">
        <v>9.6</v>
      </c>
      <c r="H15">
        <v>37.799999999999997</v>
      </c>
      <c r="I15">
        <v>4.6500000000000004</v>
      </c>
      <c r="J15">
        <v>2.44</v>
      </c>
      <c r="K15">
        <v>2.44</v>
      </c>
      <c r="L15">
        <v>61.6</v>
      </c>
      <c r="M15">
        <v>0.7</v>
      </c>
      <c r="N15">
        <v>3.5000000000000003E-2</v>
      </c>
    </row>
    <row r="16" spans="1:14" x14ac:dyDescent="0.2">
      <c r="A16" s="13"/>
      <c r="B16" s="15"/>
      <c r="C16">
        <v>163</v>
      </c>
      <c r="D16">
        <v>100</v>
      </c>
      <c r="E16">
        <v>20.2</v>
      </c>
      <c r="F16">
        <v>93.3</v>
      </c>
      <c r="G16">
        <v>5.0199999999999996</v>
      </c>
      <c r="H16">
        <v>13.8</v>
      </c>
      <c r="I16">
        <v>6.15</v>
      </c>
      <c r="J16">
        <v>0</v>
      </c>
      <c r="K16">
        <v>9.3800000000000008</v>
      </c>
      <c r="L16">
        <v>85.6</v>
      </c>
      <c r="M16">
        <v>1.21</v>
      </c>
      <c r="N16">
        <v>6.2E-2</v>
      </c>
    </row>
    <row r="17" spans="1:15" x14ac:dyDescent="0.2">
      <c r="A17" s="14"/>
      <c r="B17" s="14"/>
      <c r="C17" s="14"/>
      <c r="D17" t="s">
        <v>0</v>
      </c>
      <c r="E17" t="s">
        <v>51</v>
      </c>
      <c r="F17" t="s">
        <v>32</v>
      </c>
      <c r="G17" t="s">
        <v>52</v>
      </c>
      <c r="H17" t="s">
        <v>53</v>
      </c>
      <c r="I17" t="s">
        <v>54</v>
      </c>
      <c r="J17" t="s">
        <v>55</v>
      </c>
      <c r="K17" t="s">
        <v>56</v>
      </c>
      <c r="L17" t="s">
        <v>57</v>
      </c>
      <c r="M17" t="s">
        <v>58</v>
      </c>
      <c r="N17" t="s">
        <v>59</v>
      </c>
      <c r="O17" t="s">
        <v>75</v>
      </c>
    </row>
    <row r="18" spans="1:15" x14ac:dyDescent="0.2">
      <c r="A18" s="13" t="s">
        <v>38</v>
      </c>
      <c r="B18" s="6" t="s">
        <v>8</v>
      </c>
      <c r="C18">
        <v>154</v>
      </c>
      <c r="D18">
        <v>100</v>
      </c>
      <c r="E18">
        <v>48</v>
      </c>
      <c r="F18">
        <v>53.5</v>
      </c>
      <c r="G18">
        <v>94.6</v>
      </c>
      <c r="H18">
        <v>69.2</v>
      </c>
      <c r="I18">
        <v>51.5</v>
      </c>
      <c r="J18">
        <v>0.34</v>
      </c>
      <c r="K18">
        <v>0.86</v>
      </c>
      <c r="L18">
        <v>26.9</v>
      </c>
      <c r="M18">
        <v>13.6</v>
      </c>
      <c r="N18">
        <v>1.1299999999999999</v>
      </c>
      <c r="O18">
        <f>SUM(M18:N18)</f>
        <v>14.73</v>
      </c>
    </row>
    <row r="19" spans="1:15" x14ac:dyDescent="0.2">
      <c r="A19" s="13"/>
      <c r="B19" s="14" t="s">
        <v>9</v>
      </c>
      <c r="C19">
        <v>151</v>
      </c>
      <c r="D19">
        <v>100</v>
      </c>
      <c r="E19">
        <v>50.1</v>
      </c>
      <c r="F19">
        <v>38.9</v>
      </c>
      <c r="G19">
        <v>96.8</v>
      </c>
      <c r="H19">
        <v>83.2</v>
      </c>
      <c r="I19">
        <v>33.200000000000003</v>
      </c>
      <c r="J19">
        <v>0.37</v>
      </c>
      <c r="K19">
        <v>0.47</v>
      </c>
      <c r="L19">
        <v>14.6</v>
      </c>
      <c r="M19">
        <v>13.1</v>
      </c>
      <c r="N19">
        <v>3.02</v>
      </c>
      <c r="O19">
        <f t="shared" ref="O19:O29" si="0">SUM(M19:N19)</f>
        <v>16.12</v>
      </c>
    </row>
    <row r="20" spans="1:15" x14ac:dyDescent="0.2">
      <c r="A20" s="13"/>
      <c r="B20" s="14"/>
      <c r="C20">
        <v>153</v>
      </c>
      <c r="D20">
        <v>100</v>
      </c>
      <c r="E20">
        <v>48.6</v>
      </c>
      <c r="F20">
        <v>52</v>
      </c>
      <c r="G20">
        <v>95</v>
      </c>
      <c r="H20">
        <v>79</v>
      </c>
      <c r="I20">
        <v>43.9</v>
      </c>
      <c r="J20">
        <v>0.28000000000000003</v>
      </c>
      <c r="K20">
        <v>1.22</v>
      </c>
      <c r="L20">
        <v>18.3</v>
      </c>
      <c r="M20">
        <v>16.2</v>
      </c>
      <c r="N20">
        <v>2.0099999999999998</v>
      </c>
      <c r="O20">
        <f t="shared" si="0"/>
        <v>18.21</v>
      </c>
    </row>
    <row r="21" spans="1:15" x14ac:dyDescent="0.2">
      <c r="A21" s="13"/>
      <c r="B21" s="14"/>
      <c r="C21">
        <v>155</v>
      </c>
      <c r="D21">
        <v>100</v>
      </c>
      <c r="E21">
        <v>47.9</v>
      </c>
      <c r="F21">
        <v>40.299999999999997</v>
      </c>
      <c r="G21">
        <v>98.1</v>
      </c>
      <c r="H21">
        <v>80</v>
      </c>
      <c r="I21">
        <v>18.899999999999999</v>
      </c>
      <c r="J21">
        <v>0.42</v>
      </c>
      <c r="K21">
        <v>3.13</v>
      </c>
      <c r="L21">
        <v>15.1</v>
      </c>
      <c r="M21">
        <v>12</v>
      </c>
      <c r="N21">
        <v>4.6900000000000004</v>
      </c>
      <c r="O21">
        <f t="shared" si="0"/>
        <v>16.690000000000001</v>
      </c>
    </row>
    <row r="22" spans="1:15" x14ac:dyDescent="0.2">
      <c r="A22" s="13"/>
      <c r="B22" s="14"/>
      <c r="C22">
        <v>157</v>
      </c>
      <c r="D22">
        <v>100</v>
      </c>
      <c r="E22">
        <v>47.1</v>
      </c>
      <c r="F22">
        <v>40.4</v>
      </c>
      <c r="G22">
        <v>44</v>
      </c>
      <c r="H22">
        <v>94.8</v>
      </c>
      <c r="I22">
        <v>75.5</v>
      </c>
      <c r="J22">
        <v>0.42</v>
      </c>
      <c r="K22">
        <v>1.1100000000000001</v>
      </c>
      <c r="L22">
        <v>3.38</v>
      </c>
      <c r="M22">
        <v>23.5</v>
      </c>
      <c r="N22">
        <v>0.47</v>
      </c>
      <c r="O22">
        <f t="shared" si="0"/>
        <v>23.97</v>
      </c>
    </row>
    <row r="23" spans="1:15" x14ac:dyDescent="0.2">
      <c r="A23" s="13"/>
      <c r="B23" s="14" t="s">
        <v>10</v>
      </c>
      <c r="C23">
        <v>161</v>
      </c>
      <c r="D23">
        <v>100</v>
      </c>
      <c r="E23">
        <v>45.1</v>
      </c>
      <c r="F23">
        <v>40</v>
      </c>
      <c r="G23">
        <v>95.2</v>
      </c>
      <c r="H23">
        <v>79.599999999999994</v>
      </c>
      <c r="I23">
        <v>39.1</v>
      </c>
      <c r="J23">
        <v>0.31</v>
      </c>
      <c r="K23">
        <v>1.2</v>
      </c>
      <c r="L23">
        <v>18.3</v>
      </c>
      <c r="M23">
        <v>13.4</v>
      </c>
      <c r="N23">
        <v>1.67</v>
      </c>
      <c r="O23">
        <f t="shared" si="0"/>
        <v>15.07</v>
      </c>
    </row>
    <row r="24" spans="1:15" x14ac:dyDescent="0.2">
      <c r="A24" s="13"/>
      <c r="B24" s="14"/>
      <c r="C24">
        <v>162</v>
      </c>
      <c r="D24">
        <v>100</v>
      </c>
      <c r="E24">
        <v>40.799999999999997</v>
      </c>
      <c r="F24">
        <v>40.700000000000003</v>
      </c>
      <c r="G24">
        <v>92.4</v>
      </c>
      <c r="H24">
        <v>78</v>
      </c>
      <c r="I24">
        <v>46.1</v>
      </c>
      <c r="J24">
        <v>0.28999999999999998</v>
      </c>
      <c r="K24">
        <v>0.77</v>
      </c>
      <c r="L24">
        <v>18.899999999999999</v>
      </c>
      <c r="M24">
        <v>7.37</v>
      </c>
      <c r="N24">
        <v>2.06</v>
      </c>
      <c r="O24">
        <f t="shared" si="0"/>
        <v>9.43</v>
      </c>
    </row>
    <row r="25" spans="1:15" x14ac:dyDescent="0.2">
      <c r="A25" s="13"/>
      <c r="B25" s="14" t="s">
        <v>11</v>
      </c>
      <c r="C25">
        <v>164</v>
      </c>
      <c r="D25">
        <v>100</v>
      </c>
      <c r="E25">
        <v>41.6</v>
      </c>
      <c r="F25">
        <v>45.6</v>
      </c>
      <c r="G25">
        <v>95.7</v>
      </c>
      <c r="H25">
        <v>75.5</v>
      </c>
      <c r="I25">
        <v>17.100000000000001</v>
      </c>
      <c r="J25">
        <v>0.28000000000000003</v>
      </c>
      <c r="K25">
        <v>2.27</v>
      </c>
      <c r="L25">
        <v>19.399999999999999</v>
      </c>
      <c r="M25">
        <v>5.83</v>
      </c>
      <c r="N25">
        <v>2.92</v>
      </c>
      <c r="O25">
        <f t="shared" si="0"/>
        <v>8.75</v>
      </c>
    </row>
    <row r="26" spans="1:15" x14ac:dyDescent="0.2">
      <c r="A26" s="13"/>
      <c r="B26" s="14"/>
      <c r="C26">
        <v>166</v>
      </c>
      <c r="D26">
        <v>100</v>
      </c>
      <c r="E26">
        <v>43.8</v>
      </c>
      <c r="F26">
        <v>41.4</v>
      </c>
      <c r="G26">
        <v>95.8</v>
      </c>
      <c r="H26">
        <v>79.5</v>
      </c>
      <c r="I26">
        <v>29.7</v>
      </c>
      <c r="J26">
        <v>0.24</v>
      </c>
      <c r="K26">
        <v>1.77</v>
      </c>
      <c r="L26">
        <v>17.3</v>
      </c>
      <c r="M26">
        <v>9.2799999999999994</v>
      </c>
      <c r="N26">
        <v>4.58</v>
      </c>
      <c r="O26">
        <f t="shared" si="0"/>
        <v>13.86</v>
      </c>
    </row>
    <row r="27" spans="1:15" x14ac:dyDescent="0.2">
      <c r="A27" s="13"/>
      <c r="B27" s="15" t="s">
        <v>13</v>
      </c>
      <c r="C27">
        <v>117</v>
      </c>
      <c r="D27">
        <v>100</v>
      </c>
      <c r="E27">
        <v>35.1</v>
      </c>
      <c r="F27">
        <v>39.200000000000003</v>
      </c>
      <c r="G27">
        <v>92.5</v>
      </c>
      <c r="H27">
        <v>71.099999999999994</v>
      </c>
      <c r="I27">
        <v>44</v>
      </c>
      <c r="J27">
        <v>0.28000000000000003</v>
      </c>
      <c r="K27">
        <v>1.37</v>
      </c>
      <c r="L27">
        <v>25.9</v>
      </c>
      <c r="M27">
        <v>7.03</v>
      </c>
      <c r="N27">
        <v>1.49</v>
      </c>
      <c r="O27">
        <f t="shared" si="0"/>
        <v>8.52</v>
      </c>
    </row>
    <row r="28" spans="1:15" x14ac:dyDescent="0.2">
      <c r="A28" s="13"/>
      <c r="B28" s="15"/>
      <c r="C28">
        <v>160</v>
      </c>
      <c r="D28">
        <v>100</v>
      </c>
      <c r="E28">
        <v>43.1</v>
      </c>
      <c r="F28">
        <v>30.6</v>
      </c>
      <c r="G28">
        <v>94.1</v>
      </c>
      <c r="H28">
        <v>72.400000000000006</v>
      </c>
      <c r="I28">
        <v>28.3</v>
      </c>
      <c r="J28">
        <v>0.39</v>
      </c>
      <c r="K28">
        <v>1.1499999999999999</v>
      </c>
      <c r="L28">
        <v>23.8</v>
      </c>
      <c r="M28">
        <v>12.7</v>
      </c>
      <c r="N28">
        <v>3.08</v>
      </c>
      <c r="O28">
        <f t="shared" si="0"/>
        <v>15.78</v>
      </c>
    </row>
    <row r="29" spans="1:15" x14ac:dyDescent="0.2">
      <c r="A29" s="13"/>
      <c r="B29" s="15"/>
      <c r="C29">
        <v>163</v>
      </c>
      <c r="D29">
        <v>100</v>
      </c>
      <c r="E29">
        <v>44.6</v>
      </c>
      <c r="F29">
        <v>38.299999999999997</v>
      </c>
      <c r="G29">
        <v>96.7</v>
      </c>
      <c r="H29">
        <v>76.900000000000006</v>
      </c>
      <c r="I29">
        <v>31.5</v>
      </c>
      <c r="J29">
        <v>0.27</v>
      </c>
      <c r="K29">
        <v>1.7</v>
      </c>
      <c r="L29">
        <v>19.5</v>
      </c>
      <c r="M29">
        <v>10.9</v>
      </c>
      <c r="N29">
        <v>3.31</v>
      </c>
      <c r="O29">
        <f t="shared" si="0"/>
        <v>14.21</v>
      </c>
    </row>
  </sheetData>
  <mergeCells count="12">
    <mergeCell ref="A4:C4"/>
    <mergeCell ref="A5:A16"/>
    <mergeCell ref="B6:B9"/>
    <mergeCell ref="B10:B11"/>
    <mergeCell ref="B12:B13"/>
    <mergeCell ref="B14:B16"/>
    <mergeCell ref="A17:C17"/>
    <mergeCell ref="A18:A29"/>
    <mergeCell ref="B19:B22"/>
    <mergeCell ref="B23:B24"/>
    <mergeCell ref="B25:B26"/>
    <mergeCell ref="B27:B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A522-1771-8E45-851C-E4E8F061C563}">
  <dimension ref="A3:U28"/>
  <sheetViews>
    <sheetView topLeftCell="A14" workbookViewId="0">
      <selection activeCell="H16" activeCellId="1" sqref="A16:C28 H16:H28"/>
    </sheetView>
  </sheetViews>
  <sheetFormatPr baseColWidth="10" defaultRowHeight="16" x14ac:dyDescent="0.2"/>
  <sheetData>
    <row r="3" spans="1:21" x14ac:dyDescent="0.2">
      <c r="A3" s="14"/>
      <c r="B3" s="14"/>
      <c r="C3" s="14"/>
      <c r="D3" t="s">
        <v>0</v>
      </c>
      <c r="E3" t="s">
        <v>60</v>
      </c>
      <c r="F3" t="s">
        <v>40</v>
      </c>
      <c r="G3" t="s">
        <v>54</v>
      </c>
      <c r="H3" t="s">
        <v>61</v>
      </c>
      <c r="I3" t="s">
        <v>63</v>
      </c>
      <c r="J3" t="s">
        <v>62</v>
      </c>
      <c r="K3" t="s">
        <v>61</v>
      </c>
      <c r="L3" t="s">
        <v>63</v>
      </c>
      <c r="M3" t="s">
        <v>64</v>
      </c>
      <c r="N3" t="s">
        <v>61</v>
      </c>
      <c r="O3" t="s">
        <v>63</v>
      </c>
      <c r="P3" t="s">
        <v>65</v>
      </c>
      <c r="Q3" t="s">
        <v>61</v>
      </c>
      <c r="R3" t="s">
        <v>63</v>
      </c>
    </row>
    <row r="4" spans="1:21" x14ac:dyDescent="0.2">
      <c r="A4" s="13" t="s">
        <v>14</v>
      </c>
      <c r="B4" s="6" t="s">
        <v>8</v>
      </c>
      <c r="C4">
        <v>154</v>
      </c>
      <c r="D4">
        <v>100</v>
      </c>
      <c r="E4">
        <v>66</v>
      </c>
      <c r="F4">
        <v>99.8</v>
      </c>
      <c r="G4">
        <v>44.2</v>
      </c>
      <c r="H4">
        <v>586</v>
      </c>
      <c r="I4">
        <v>5088</v>
      </c>
      <c r="J4">
        <v>22</v>
      </c>
      <c r="K4">
        <v>908</v>
      </c>
      <c r="L4">
        <v>8545</v>
      </c>
      <c r="M4">
        <v>17.399999999999999</v>
      </c>
      <c r="N4">
        <v>421</v>
      </c>
      <c r="O4">
        <v>3727</v>
      </c>
      <c r="P4">
        <v>26.2</v>
      </c>
      <c r="Q4">
        <v>487</v>
      </c>
      <c r="R4">
        <v>3037</v>
      </c>
    </row>
    <row r="5" spans="1:21" x14ac:dyDescent="0.2">
      <c r="A5" s="13"/>
      <c r="B5" s="14" t="s">
        <v>9</v>
      </c>
      <c r="C5">
        <v>151</v>
      </c>
      <c r="D5">
        <v>100</v>
      </c>
      <c r="E5">
        <v>59.4</v>
      </c>
      <c r="F5">
        <v>99.6</v>
      </c>
      <c r="G5">
        <v>42.6</v>
      </c>
      <c r="H5">
        <v>647</v>
      </c>
      <c r="I5">
        <v>6831</v>
      </c>
      <c r="J5">
        <v>25.1</v>
      </c>
      <c r="K5">
        <v>930</v>
      </c>
      <c r="L5">
        <v>10026</v>
      </c>
      <c r="M5">
        <v>17.600000000000001</v>
      </c>
      <c r="N5">
        <v>455</v>
      </c>
      <c r="O5">
        <v>4987</v>
      </c>
      <c r="P5">
        <v>27.3</v>
      </c>
      <c r="Q5">
        <v>577</v>
      </c>
      <c r="R5">
        <v>3604</v>
      </c>
    </row>
    <row r="6" spans="1:21" x14ac:dyDescent="0.2">
      <c r="A6" s="13"/>
      <c r="B6" s="14"/>
      <c r="C6">
        <v>153</v>
      </c>
      <c r="D6">
        <v>100</v>
      </c>
      <c r="E6">
        <v>70</v>
      </c>
      <c r="F6">
        <v>99.6</v>
      </c>
      <c r="G6">
        <v>31.6</v>
      </c>
      <c r="H6">
        <v>686</v>
      </c>
      <c r="I6">
        <v>7971</v>
      </c>
      <c r="J6">
        <v>26.5</v>
      </c>
      <c r="K6">
        <v>958</v>
      </c>
      <c r="L6">
        <v>11336</v>
      </c>
      <c r="M6">
        <v>15.9</v>
      </c>
      <c r="N6">
        <v>465</v>
      </c>
      <c r="O6">
        <v>5618</v>
      </c>
      <c r="P6">
        <v>36.1</v>
      </c>
      <c r="Q6">
        <v>537</v>
      </c>
      <c r="R6">
        <v>3377</v>
      </c>
    </row>
    <row r="7" spans="1:21" x14ac:dyDescent="0.2">
      <c r="A7" s="13"/>
      <c r="B7" s="14"/>
      <c r="C7">
        <v>155</v>
      </c>
      <c r="D7">
        <v>100</v>
      </c>
      <c r="E7">
        <v>58.8</v>
      </c>
      <c r="F7">
        <v>99.7</v>
      </c>
      <c r="G7">
        <v>25.4</v>
      </c>
      <c r="H7">
        <v>708</v>
      </c>
      <c r="I7">
        <v>7612</v>
      </c>
      <c r="J7">
        <v>32.4</v>
      </c>
      <c r="K7">
        <v>966</v>
      </c>
      <c r="L7">
        <v>10039</v>
      </c>
      <c r="M7">
        <v>15.4</v>
      </c>
      <c r="N7">
        <v>482</v>
      </c>
      <c r="O7">
        <v>5588</v>
      </c>
      <c r="P7">
        <v>29.1</v>
      </c>
      <c r="Q7">
        <v>673</v>
      </c>
      <c r="R7">
        <v>4048</v>
      </c>
    </row>
    <row r="8" spans="1:21" x14ac:dyDescent="0.2">
      <c r="A8" s="13"/>
      <c r="B8" s="14"/>
      <c r="C8">
        <v>157</v>
      </c>
      <c r="D8">
        <v>100</v>
      </c>
      <c r="E8">
        <v>67.2</v>
      </c>
      <c r="F8">
        <v>99.7</v>
      </c>
      <c r="G8">
        <v>31.9</v>
      </c>
      <c r="H8">
        <v>706</v>
      </c>
      <c r="I8">
        <v>7002</v>
      </c>
      <c r="J8">
        <v>33.299999999999997</v>
      </c>
      <c r="K8">
        <v>972</v>
      </c>
      <c r="L8">
        <v>9709</v>
      </c>
      <c r="M8">
        <v>12.5</v>
      </c>
      <c r="N8">
        <v>490</v>
      </c>
      <c r="O8">
        <v>5062</v>
      </c>
      <c r="P8">
        <v>30.4</v>
      </c>
      <c r="Q8">
        <v>664</v>
      </c>
      <c r="R8">
        <v>4056</v>
      </c>
    </row>
    <row r="9" spans="1:21" x14ac:dyDescent="0.2">
      <c r="A9" s="13"/>
      <c r="B9" s="14" t="s">
        <v>10</v>
      </c>
      <c r="C9">
        <v>161</v>
      </c>
      <c r="D9">
        <v>100</v>
      </c>
      <c r="E9">
        <v>60.7</v>
      </c>
      <c r="F9">
        <v>99.7</v>
      </c>
      <c r="G9">
        <v>30.2</v>
      </c>
      <c r="H9">
        <v>676</v>
      </c>
      <c r="I9">
        <v>7718</v>
      </c>
      <c r="J9">
        <v>29.5</v>
      </c>
      <c r="K9">
        <v>956</v>
      </c>
      <c r="L9">
        <v>10960</v>
      </c>
      <c r="M9">
        <v>13.6</v>
      </c>
      <c r="N9">
        <v>470</v>
      </c>
      <c r="O9">
        <v>5526</v>
      </c>
      <c r="P9">
        <v>30.3</v>
      </c>
      <c r="Q9">
        <v>591</v>
      </c>
      <c r="R9">
        <v>3820</v>
      </c>
    </row>
    <row r="10" spans="1:21" x14ac:dyDescent="0.2">
      <c r="A10" s="13"/>
      <c r="B10" s="14"/>
      <c r="C10">
        <v>162</v>
      </c>
      <c r="D10">
        <v>100</v>
      </c>
      <c r="E10">
        <v>62.9</v>
      </c>
      <c r="F10">
        <v>99.8</v>
      </c>
      <c r="G10">
        <v>44.8</v>
      </c>
      <c r="H10">
        <v>640</v>
      </c>
      <c r="I10">
        <v>6843</v>
      </c>
      <c r="J10">
        <v>27.5</v>
      </c>
      <c r="K10">
        <v>934</v>
      </c>
      <c r="L10">
        <v>10495</v>
      </c>
      <c r="M10">
        <v>13.4</v>
      </c>
      <c r="N10">
        <v>450</v>
      </c>
      <c r="O10">
        <v>4881</v>
      </c>
      <c r="P10">
        <v>25.4</v>
      </c>
      <c r="Q10">
        <v>577</v>
      </c>
      <c r="R10">
        <v>3840</v>
      </c>
    </row>
    <row r="11" spans="1:21" x14ac:dyDescent="0.2">
      <c r="A11" s="13"/>
      <c r="B11" s="14" t="s">
        <v>11</v>
      </c>
      <c r="C11">
        <v>164</v>
      </c>
      <c r="D11">
        <v>100</v>
      </c>
      <c r="E11">
        <v>60.5</v>
      </c>
      <c r="F11">
        <v>99.8</v>
      </c>
      <c r="G11">
        <v>25</v>
      </c>
      <c r="H11">
        <v>669</v>
      </c>
      <c r="I11">
        <v>6507</v>
      </c>
      <c r="J11">
        <v>39.799999999999997</v>
      </c>
      <c r="K11">
        <v>941</v>
      </c>
      <c r="L11">
        <v>9045</v>
      </c>
      <c r="M11">
        <v>6.84</v>
      </c>
      <c r="N11">
        <v>466</v>
      </c>
      <c r="O11">
        <v>5369</v>
      </c>
      <c r="P11">
        <v>30.4</v>
      </c>
      <c r="Q11">
        <v>669</v>
      </c>
      <c r="R11">
        <v>4272</v>
      </c>
    </row>
    <row r="12" spans="1:21" x14ac:dyDescent="0.2">
      <c r="A12" s="13"/>
      <c r="B12" s="14"/>
      <c r="C12">
        <v>166</v>
      </c>
      <c r="D12">
        <v>100</v>
      </c>
      <c r="E12">
        <v>59.7</v>
      </c>
      <c r="F12">
        <v>99.8</v>
      </c>
      <c r="G12">
        <v>21.9</v>
      </c>
      <c r="H12">
        <v>719</v>
      </c>
      <c r="I12">
        <v>8127</v>
      </c>
      <c r="J12">
        <v>36.700000000000003</v>
      </c>
      <c r="K12">
        <v>976</v>
      </c>
      <c r="L12">
        <v>10942</v>
      </c>
      <c r="M12">
        <v>11.7</v>
      </c>
      <c r="N12">
        <v>475</v>
      </c>
      <c r="O12">
        <v>5683</v>
      </c>
      <c r="P12">
        <v>31.3</v>
      </c>
      <c r="Q12">
        <v>682</v>
      </c>
      <c r="R12">
        <v>4291</v>
      </c>
    </row>
    <row r="13" spans="1:21" x14ac:dyDescent="0.2">
      <c r="A13" s="13"/>
      <c r="B13" s="15" t="s">
        <v>13</v>
      </c>
      <c r="C13">
        <v>117</v>
      </c>
      <c r="D13">
        <v>100</v>
      </c>
      <c r="E13">
        <v>59.1</v>
      </c>
      <c r="F13">
        <v>99.8</v>
      </c>
      <c r="G13">
        <v>39.299999999999997</v>
      </c>
      <c r="H13">
        <v>686</v>
      </c>
      <c r="I13">
        <v>7329</v>
      </c>
      <c r="J13">
        <v>31</v>
      </c>
      <c r="K13">
        <v>954</v>
      </c>
      <c r="L13">
        <v>10450</v>
      </c>
      <c r="M13">
        <v>13.1</v>
      </c>
      <c r="N13">
        <v>470</v>
      </c>
      <c r="O13">
        <v>5188</v>
      </c>
      <c r="P13">
        <v>29.4</v>
      </c>
      <c r="Q13">
        <v>652</v>
      </c>
      <c r="R13">
        <v>4225</v>
      </c>
    </row>
    <row r="14" spans="1:21" x14ac:dyDescent="0.2">
      <c r="A14" s="13"/>
      <c r="B14" s="15"/>
      <c r="C14">
        <v>160</v>
      </c>
      <c r="D14">
        <v>100</v>
      </c>
      <c r="E14">
        <v>64.099999999999994</v>
      </c>
      <c r="F14">
        <v>99.9</v>
      </c>
      <c r="G14">
        <v>44.5</v>
      </c>
      <c r="H14">
        <v>679</v>
      </c>
      <c r="I14">
        <v>6637</v>
      </c>
      <c r="J14">
        <v>31.9</v>
      </c>
      <c r="K14">
        <v>955</v>
      </c>
      <c r="L14">
        <v>9830</v>
      </c>
      <c r="M14">
        <v>10.9</v>
      </c>
      <c r="N14">
        <v>463</v>
      </c>
      <c r="O14">
        <v>4584</v>
      </c>
      <c r="P14">
        <v>26</v>
      </c>
      <c r="Q14">
        <v>626</v>
      </c>
      <c r="R14">
        <v>4153</v>
      </c>
    </row>
    <row r="15" spans="1:21" x14ac:dyDescent="0.2">
      <c r="A15" s="13"/>
      <c r="B15" s="15"/>
      <c r="C15">
        <v>163</v>
      </c>
      <c r="D15">
        <v>100</v>
      </c>
      <c r="E15">
        <v>59.2</v>
      </c>
      <c r="F15">
        <v>99.8</v>
      </c>
      <c r="G15">
        <v>39.200000000000003</v>
      </c>
      <c r="H15">
        <v>698</v>
      </c>
      <c r="I15">
        <v>8578</v>
      </c>
      <c r="J15">
        <v>33.200000000000003</v>
      </c>
      <c r="K15">
        <v>957</v>
      </c>
      <c r="L15">
        <v>11758</v>
      </c>
      <c r="M15">
        <v>11.8</v>
      </c>
      <c r="N15">
        <v>474</v>
      </c>
      <c r="O15">
        <v>6157</v>
      </c>
      <c r="P15">
        <v>29.9</v>
      </c>
      <c r="Q15">
        <v>636</v>
      </c>
      <c r="R15">
        <v>4192</v>
      </c>
    </row>
    <row r="16" spans="1:21" x14ac:dyDescent="0.2">
      <c r="A16" s="14"/>
      <c r="B16" s="14"/>
      <c r="C16" s="14"/>
      <c r="D16" t="s">
        <v>0</v>
      </c>
      <c r="E16" t="s">
        <v>60</v>
      </c>
      <c r="F16" t="s">
        <v>40</v>
      </c>
      <c r="G16" t="s">
        <v>54</v>
      </c>
      <c r="H16" t="s">
        <v>61</v>
      </c>
      <c r="I16" t="s">
        <v>63</v>
      </c>
      <c r="J16" t="s">
        <v>62</v>
      </c>
      <c r="K16" t="s">
        <v>61</v>
      </c>
      <c r="L16" t="s">
        <v>63</v>
      </c>
      <c r="M16" t="s">
        <v>64</v>
      </c>
      <c r="N16" t="s">
        <v>61</v>
      </c>
      <c r="O16" t="s">
        <v>63</v>
      </c>
      <c r="P16" t="s">
        <v>65</v>
      </c>
      <c r="Q16" t="s">
        <v>61</v>
      </c>
      <c r="R16" t="s">
        <v>63</v>
      </c>
      <c r="T16" t="s">
        <v>66</v>
      </c>
      <c r="U16" t="s">
        <v>62</v>
      </c>
    </row>
    <row r="17" spans="1:21" x14ac:dyDescent="0.2">
      <c r="A17" s="13" t="s">
        <v>14</v>
      </c>
      <c r="B17" s="6" t="s">
        <v>8</v>
      </c>
      <c r="C17">
        <v>154</v>
      </c>
      <c r="D17">
        <v>100</v>
      </c>
      <c r="E17">
        <v>84</v>
      </c>
      <c r="F17">
        <v>100</v>
      </c>
      <c r="G17">
        <v>19.600000000000001</v>
      </c>
      <c r="H17">
        <v>630</v>
      </c>
      <c r="I17">
        <v>6856</v>
      </c>
      <c r="J17">
        <v>27.3</v>
      </c>
      <c r="K17">
        <v>899</v>
      </c>
      <c r="L17">
        <v>10097</v>
      </c>
      <c r="M17">
        <v>13.3</v>
      </c>
      <c r="N17">
        <v>438</v>
      </c>
      <c r="O17">
        <v>5006</v>
      </c>
      <c r="P17">
        <v>41.4</v>
      </c>
      <c r="Q17">
        <v>519</v>
      </c>
      <c r="R17">
        <v>3543</v>
      </c>
      <c r="S17" t="s">
        <v>61</v>
      </c>
      <c r="T17">
        <f>AVERAGE(N18:N21)</f>
        <v>615.5</v>
      </c>
      <c r="U17">
        <f>AVERAGE(K18:K21)</f>
        <v>1998.25</v>
      </c>
    </row>
    <row r="18" spans="1:21" x14ac:dyDescent="0.2">
      <c r="A18" s="13"/>
      <c r="B18" s="14" t="s">
        <v>9</v>
      </c>
      <c r="C18">
        <v>151</v>
      </c>
      <c r="D18">
        <v>100</v>
      </c>
      <c r="E18">
        <v>66.3</v>
      </c>
      <c r="F18">
        <v>99.8</v>
      </c>
      <c r="G18">
        <v>41.3</v>
      </c>
      <c r="H18">
        <v>1892</v>
      </c>
      <c r="I18">
        <v>10654</v>
      </c>
      <c r="J18">
        <v>31.2</v>
      </c>
      <c r="K18">
        <v>1144</v>
      </c>
      <c r="L18">
        <v>13622</v>
      </c>
      <c r="M18">
        <v>13</v>
      </c>
      <c r="N18">
        <v>626</v>
      </c>
      <c r="O18">
        <v>7069</v>
      </c>
      <c r="P18">
        <v>34.299999999999997</v>
      </c>
      <c r="Q18">
        <v>598</v>
      </c>
      <c r="R18">
        <v>4005</v>
      </c>
      <c r="S18" t="s">
        <v>63</v>
      </c>
      <c r="T18">
        <f>AVERAGE(O18:O21)</f>
        <v>7120.75</v>
      </c>
      <c r="U18">
        <f>AVERAGE(L18:L21)</f>
        <v>12981.25</v>
      </c>
    </row>
    <row r="19" spans="1:21" x14ac:dyDescent="0.2">
      <c r="A19" s="13"/>
      <c r="B19" s="14"/>
      <c r="C19">
        <v>153</v>
      </c>
      <c r="D19">
        <v>100</v>
      </c>
      <c r="E19">
        <v>75.599999999999994</v>
      </c>
      <c r="F19">
        <v>99.9</v>
      </c>
      <c r="G19">
        <v>4.84</v>
      </c>
      <c r="H19">
        <v>3545</v>
      </c>
      <c r="I19">
        <v>13844</v>
      </c>
      <c r="J19">
        <v>51.6</v>
      </c>
      <c r="K19">
        <v>3192</v>
      </c>
      <c r="L19">
        <v>13527</v>
      </c>
      <c r="M19">
        <v>2.64</v>
      </c>
      <c r="N19">
        <v>596</v>
      </c>
      <c r="O19">
        <v>7141</v>
      </c>
      <c r="P19">
        <v>62.4</v>
      </c>
      <c r="Q19">
        <v>1061</v>
      </c>
      <c r="R19">
        <v>6272</v>
      </c>
      <c r="T19">
        <f>STDEV(N18:N21)/SQRT(3)</f>
        <v>11.445523142259598</v>
      </c>
      <c r="U19">
        <f>STDEV(K18:K21)/SQRT(3)</f>
        <v>600.45323159537861</v>
      </c>
    </row>
    <row r="20" spans="1:21" x14ac:dyDescent="0.2">
      <c r="A20" s="13"/>
      <c r="B20" s="14"/>
      <c r="C20">
        <v>155</v>
      </c>
      <c r="D20">
        <v>100</v>
      </c>
      <c r="E20">
        <v>79.2</v>
      </c>
      <c r="F20">
        <v>100</v>
      </c>
      <c r="G20">
        <v>30.7</v>
      </c>
      <c r="H20">
        <v>1699</v>
      </c>
      <c r="I20">
        <v>16341</v>
      </c>
      <c r="J20">
        <v>27.3</v>
      </c>
      <c r="K20">
        <v>2547</v>
      </c>
      <c r="L20">
        <v>11472</v>
      </c>
      <c r="M20">
        <v>12.7</v>
      </c>
      <c r="N20">
        <v>638</v>
      </c>
      <c r="O20">
        <v>7385</v>
      </c>
      <c r="P20">
        <v>33.200000000000003</v>
      </c>
      <c r="Q20">
        <v>520</v>
      </c>
      <c r="R20">
        <v>3365</v>
      </c>
      <c r="T20">
        <f>STDEV(O18:O21)/SQRT(3)</f>
        <v>118.83169704343292</v>
      </c>
      <c r="U20">
        <f>STDEV(L18:L21)/SQRT(3)</f>
        <v>585.98509177092365</v>
      </c>
    </row>
    <row r="21" spans="1:21" x14ac:dyDescent="0.2">
      <c r="A21" s="13"/>
      <c r="B21" s="14"/>
      <c r="C21">
        <v>157</v>
      </c>
      <c r="D21">
        <v>100</v>
      </c>
      <c r="E21">
        <v>75.2</v>
      </c>
      <c r="F21">
        <v>99.9</v>
      </c>
      <c r="G21">
        <v>27.7</v>
      </c>
      <c r="H21">
        <v>1869</v>
      </c>
      <c r="I21">
        <v>10289</v>
      </c>
      <c r="J21">
        <v>33.1</v>
      </c>
      <c r="K21">
        <v>1110</v>
      </c>
      <c r="L21">
        <v>13304</v>
      </c>
      <c r="M21">
        <v>11.7</v>
      </c>
      <c r="N21">
        <v>602</v>
      </c>
      <c r="O21">
        <v>6888</v>
      </c>
      <c r="P21">
        <v>37.9</v>
      </c>
      <c r="Q21">
        <v>580</v>
      </c>
      <c r="R21">
        <v>3875</v>
      </c>
    </row>
    <row r="22" spans="1:21" x14ac:dyDescent="0.2">
      <c r="A22" s="13"/>
      <c r="B22" s="14" t="s">
        <v>10</v>
      </c>
      <c r="C22">
        <v>161</v>
      </c>
      <c r="D22">
        <v>100</v>
      </c>
      <c r="E22">
        <v>71</v>
      </c>
      <c r="F22">
        <v>99.8</v>
      </c>
      <c r="G22">
        <v>8.43</v>
      </c>
      <c r="H22">
        <v>3153</v>
      </c>
      <c r="I22">
        <v>9440</v>
      </c>
      <c r="J22">
        <v>51.7</v>
      </c>
      <c r="K22">
        <v>3018</v>
      </c>
      <c r="L22">
        <v>14927</v>
      </c>
      <c r="M22">
        <v>3.19</v>
      </c>
      <c r="N22">
        <v>934</v>
      </c>
      <c r="O22">
        <v>8729</v>
      </c>
      <c r="P22">
        <v>58</v>
      </c>
      <c r="Q22">
        <v>1100</v>
      </c>
      <c r="R22">
        <v>6610</v>
      </c>
    </row>
    <row r="23" spans="1:21" x14ac:dyDescent="0.2">
      <c r="A23" s="13"/>
      <c r="B23" s="14"/>
      <c r="C23">
        <v>162</v>
      </c>
      <c r="D23">
        <v>100</v>
      </c>
      <c r="E23">
        <v>74.900000000000006</v>
      </c>
      <c r="F23">
        <v>99.9</v>
      </c>
      <c r="G23">
        <v>18.5</v>
      </c>
      <c r="H23">
        <v>1746</v>
      </c>
      <c r="I23">
        <v>7490</v>
      </c>
      <c r="J23">
        <v>35.299999999999997</v>
      </c>
      <c r="K23">
        <v>1976</v>
      </c>
      <c r="L23">
        <v>8710</v>
      </c>
      <c r="M23">
        <v>11.3</v>
      </c>
      <c r="N23">
        <v>749</v>
      </c>
      <c r="O23">
        <v>8228</v>
      </c>
      <c r="P23">
        <v>40.200000000000003</v>
      </c>
      <c r="Q23">
        <v>645</v>
      </c>
      <c r="R23">
        <v>4212</v>
      </c>
    </row>
    <row r="24" spans="1:21" x14ac:dyDescent="0.2">
      <c r="A24" s="13"/>
      <c r="B24" s="14" t="s">
        <v>11</v>
      </c>
      <c r="C24">
        <v>164</v>
      </c>
      <c r="D24">
        <v>100</v>
      </c>
      <c r="E24">
        <v>75.099999999999994</v>
      </c>
      <c r="F24">
        <v>100</v>
      </c>
      <c r="G24">
        <v>9.68</v>
      </c>
      <c r="H24">
        <v>2538</v>
      </c>
      <c r="I24">
        <v>5340</v>
      </c>
      <c r="J24">
        <v>35.5</v>
      </c>
      <c r="K24">
        <v>1908</v>
      </c>
      <c r="L24">
        <v>9733</v>
      </c>
      <c r="M24">
        <v>11.6</v>
      </c>
      <c r="N24">
        <v>744</v>
      </c>
      <c r="O24">
        <v>5257</v>
      </c>
      <c r="P24">
        <v>42.6</v>
      </c>
      <c r="Q24">
        <v>612</v>
      </c>
      <c r="R24">
        <v>3999</v>
      </c>
    </row>
    <row r="25" spans="1:21" x14ac:dyDescent="0.2">
      <c r="A25" s="13"/>
      <c r="B25" s="14"/>
      <c r="C25">
        <v>166</v>
      </c>
      <c r="D25">
        <v>100</v>
      </c>
      <c r="E25">
        <v>76.3</v>
      </c>
      <c r="F25">
        <v>99.8</v>
      </c>
      <c r="G25">
        <v>24.9</v>
      </c>
      <c r="H25">
        <v>1522</v>
      </c>
      <c r="I25">
        <v>5156</v>
      </c>
      <c r="J25">
        <v>40.799999999999997</v>
      </c>
      <c r="K25">
        <v>1846</v>
      </c>
      <c r="L25">
        <v>12443</v>
      </c>
      <c r="M25">
        <v>7.84</v>
      </c>
      <c r="N25">
        <v>1079</v>
      </c>
      <c r="O25">
        <v>5871</v>
      </c>
      <c r="P25">
        <v>42.3</v>
      </c>
      <c r="Q25">
        <v>669</v>
      </c>
      <c r="R25">
        <v>4410</v>
      </c>
    </row>
    <row r="26" spans="1:21" x14ac:dyDescent="0.2">
      <c r="A26" s="13"/>
      <c r="B26" s="15" t="s">
        <v>13</v>
      </c>
      <c r="C26">
        <v>117</v>
      </c>
      <c r="D26">
        <v>100</v>
      </c>
      <c r="E26">
        <v>80.2</v>
      </c>
      <c r="F26">
        <v>99.9</v>
      </c>
      <c r="G26">
        <v>24</v>
      </c>
      <c r="H26">
        <v>802</v>
      </c>
      <c r="I26">
        <v>5937</v>
      </c>
      <c r="J26">
        <v>34.4</v>
      </c>
      <c r="K26">
        <v>947</v>
      </c>
      <c r="L26">
        <v>8476</v>
      </c>
      <c r="M26">
        <v>10.1</v>
      </c>
      <c r="N26">
        <v>538</v>
      </c>
      <c r="O26">
        <v>3922</v>
      </c>
      <c r="P26">
        <v>35.6</v>
      </c>
      <c r="Q26">
        <v>598</v>
      </c>
      <c r="R26">
        <v>3977</v>
      </c>
    </row>
    <row r="27" spans="1:21" x14ac:dyDescent="0.2">
      <c r="A27" s="13"/>
      <c r="B27" s="15"/>
      <c r="C27">
        <v>160</v>
      </c>
      <c r="D27">
        <v>100</v>
      </c>
      <c r="E27">
        <v>76.5</v>
      </c>
      <c r="F27">
        <v>99.9</v>
      </c>
      <c r="G27">
        <v>5.1100000000000003</v>
      </c>
      <c r="H27">
        <v>687</v>
      </c>
      <c r="I27">
        <v>5656</v>
      </c>
      <c r="J27">
        <v>48.6</v>
      </c>
      <c r="K27">
        <v>996</v>
      </c>
      <c r="L27">
        <v>9532</v>
      </c>
      <c r="M27">
        <v>3.56</v>
      </c>
      <c r="N27">
        <v>496</v>
      </c>
      <c r="O27">
        <v>3727</v>
      </c>
      <c r="P27">
        <v>53.7</v>
      </c>
      <c r="Q27">
        <v>1009</v>
      </c>
      <c r="R27">
        <v>5873</v>
      </c>
    </row>
    <row r="28" spans="1:21" x14ac:dyDescent="0.2">
      <c r="A28" s="13"/>
      <c r="B28" s="15"/>
      <c r="C28">
        <v>163</v>
      </c>
      <c r="D28">
        <v>100</v>
      </c>
      <c r="E28">
        <v>76.3</v>
      </c>
      <c r="F28">
        <v>99.9</v>
      </c>
      <c r="G28">
        <v>36.4</v>
      </c>
      <c r="H28">
        <v>788</v>
      </c>
      <c r="I28">
        <v>5765</v>
      </c>
      <c r="J28">
        <v>27.5</v>
      </c>
      <c r="K28">
        <v>976</v>
      </c>
      <c r="L28">
        <v>8605</v>
      </c>
      <c r="M28">
        <v>13.1</v>
      </c>
      <c r="N28">
        <v>552</v>
      </c>
      <c r="O28">
        <v>3955</v>
      </c>
      <c r="P28">
        <v>28.7</v>
      </c>
      <c r="Q28">
        <v>582</v>
      </c>
      <c r="R28">
        <v>3879</v>
      </c>
    </row>
  </sheetData>
  <mergeCells count="12">
    <mergeCell ref="A16:C16"/>
    <mergeCell ref="A3:C3"/>
    <mergeCell ref="A4:A15"/>
    <mergeCell ref="B5:B8"/>
    <mergeCell ref="B9:B10"/>
    <mergeCell ref="B11:B12"/>
    <mergeCell ref="B13:B15"/>
    <mergeCell ref="A17:A28"/>
    <mergeCell ref="B18:B21"/>
    <mergeCell ref="B22:B23"/>
    <mergeCell ref="B24:B25"/>
    <mergeCell ref="B26:B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Cell Counts</vt:lpstr>
      <vt:lpstr>GCB</vt:lpstr>
      <vt:lpstr>Sheet1</vt:lpstr>
      <vt:lpstr>Pasma Cells</vt:lpstr>
      <vt:lpstr>Macrophages</vt:lpstr>
      <vt:lpstr>Lung B &amp; T Trafficking</vt:lpstr>
      <vt:lpstr>Glut1 GLS 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</dc:creator>
  <cp:lastModifiedBy>Ariel</cp:lastModifiedBy>
  <dcterms:created xsi:type="dcterms:W3CDTF">2019-08-21T17:19:16Z</dcterms:created>
  <dcterms:modified xsi:type="dcterms:W3CDTF">2019-08-27T16:56:24Z</dcterms:modified>
</cp:coreProperties>
</file>