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yeonchung/Confocal projection/2025/JM Crb images_05082025/"/>
    </mc:Choice>
  </mc:AlternateContent>
  <xr:revisionPtr revIDLastSave="0" documentId="13_ncr:1_{D5BEF8F3-1E60-5D48-9459-21B5FAC22DC9}" xr6:coauthVersionLast="47" xr6:coauthVersionMax="47" xr10:uidLastSave="{00000000-0000-0000-0000-000000000000}"/>
  <bookViews>
    <workbookView xWindow="0" yWindow="520" windowWidth="38180" windowHeight="18820" activeTab="1" xr2:uid="{79FBCF45-6527-0847-B3DF-7666B921ACCC}"/>
  </bookViews>
  <sheets>
    <sheet name="Sheet1" sheetId="1" r:id="rId1"/>
    <sheet name="Ratio only_values" sheetId="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" i="1" l="1"/>
  <c r="T56" i="1"/>
  <c r="T55" i="1"/>
  <c r="T54" i="1"/>
  <c r="T53" i="1"/>
  <c r="T52" i="1"/>
  <c r="T51" i="1"/>
  <c r="S57" i="1"/>
  <c r="S56" i="1"/>
  <c r="S55" i="1"/>
  <c r="S54" i="1"/>
  <c r="S53" i="1"/>
  <c r="U53" i="1" s="1"/>
  <c r="S52" i="1"/>
  <c r="S51" i="1"/>
  <c r="U51" i="1" s="1"/>
  <c r="Q51" i="1"/>
  <c r="T49" i="1"/>
  <c r="T48" i="1"/>
  <c r="T47" i="1"/>
  <c r="T46" i="1"/>
  <c r="T45" i="1"/>
  <c r="U45" i="1" s="1"/>
  <c r="T44" i="1"/>
  <c r="U44" i="1" s="1"/>
  <c r="T43" i="1"/>
  <c r="U43" i="1" s="1"/>
  <c r="T42" i="1"/>
  <c r="S49" i="1"/>
  <c r="S48" i="1"/>
  <c r="S47" i="1"/>
  <c r="S46" i="1"/>
  <c r="S45" i="1"/>
  <c r="S44" i="1"/>
  <c r="S43" i="1"/>
  <c r="S42" i="1"/>
  <c r="Q42" i="1"/>
  <c r="T40" i="1"/>
  <c r="T39" i="1"/>
  <c r="T38" i="1"/>
  <c r="T37" i="1"/>
  <c r="T36" i="1"/>
  <c r="T35" i="1"/>
  <c r="S40" i="1"/>
  <c r="S39" i="1"/>
  <c r="S38" i="1"/>
  <c r="S37" i="1"/>
  <c r="S36" i="1"/>
  <c r="S35" i="1"/>
  <c r="Q35" i="1"/>
  <c r="T33" i="1"/>
  <c r="T32" i="1"/>
  <c r="T31" i="1"/>
  <c r="T30" i="1"/>
  <c r="T29" i="1"/>
  <c r="T28" i="1"/>
  <c r="T27" i="1"/>
  <c r="T26" i="1"/>
  <c r="S33" i="1"/>
  <c r="S32" i="1"/>
  <c r="S31" i="1"/>
  <c r="S30" i="1"/>
  <c r="U30" i="1" s="1"/>
  <c r="S29" i="1"/>
  <c r="S28" i="1"/>
  <c r="S27" i="1"/>
  <c r="S26" i="1"/>
  <c r="Q26" i="1"/>
  <c r="U17" i="1"/>
  <c r="T24" i="1"/>
  <c r="S24" i="1"/>
  <c r="T23" i="1"/>
  <c r="S23" i="1"/>
  <c r="U23" i="1" s="1"/>
  <c r="T22" i="1"/>
  <c r="S22" i="1"/>
  <c r="U22" i="1" s="1"/>
  <c r="T21" i="1"/>
  <c r="T20" i="1"/>
  <c r="T19" i="1"/>
  <c r="T18" i="1"/>
  <c r="T17" i="1"/>
  <c r="S21" i="1"/>
  <c r="S20" i="1"/>
  <c r="U20" i="1" s="1"/>
  <c r="S19" i="1"/>
  <c r="S18" i="1"/>
  <c r="S17" i="1"/>
  <c r="Q17" i="1"/>
  <c r="T14" i="1"/>
  <c r="T13" i="1"/>
  <c r="T12" i="1"/>
  <c r="T11" i="1"/>
  <c r="S14" i="1"/>
  <c r="S13" i="1"/>
  <c r="U13" i="1" s="1"/>
  <c r="S12" i="1"/>
  <c r="U12" i="1" s="1"/>
  <c r="S11" i="1"/>
  <c r="Q11" i="1"/>
  <c r="U57" i="1"/>
  <c r="U56" i="1"/>
  <c r="U55" i="1"/>
  <c r="U54" i="1"/>
  <c r="U49" i="1"/>
  <c r="U48" i="1"/>
  <c r="U47" i="1"/>
  <c r="U46" i="1"/>
  <c r="U42" i="1"/>
  <c r="U40" i="1"/>
  <c r="U39" i="1"/>
  <c r="U38" i="1"/>
  <c r="U37" i="1"/>
  <c r="U35" i="1"/>
  <c r="U33" i="1"/>
  <c r="U32" i="1"/>
  <c r="U31" i="1"/>
  <c r="U26" i="1"/>
  <c r="U24" i="1"/>
  <c r="U21" i="1"/>
  <c r="U19" i="1"/>
  <c r="U18" i="1"/>
  <c r="U14" i="1"/>
  <c r="U11" i="1"/>
  <c r="T8" i="1"/>
  <c r="T7" i="1"/>
  <c r="T6" i="1"/>
  <c r="T5" i="1"/>
  <c r="Q5" i="1"/>
  <c r="T99" i="1"/>
  <c r="T98" i="1"/>
  <c r="T97" i="1"/>
  <c r="T96" i="1"/>
  <c r="Q96" i="1"/>
  <c r="T94" i="1"/>
  <c r="T93" i="1"/>
  <c r="T92" i="1"/>
  <c r="T91" i="1"/>
  <c r="T90" i="1"/>
  <c r="T89" i="1"/>
  <c r="Q89" i="1"/>
  <c r="T87" i="1"/>
  <c r="T86" i="1"/>
  <c r="T85" i="1"/>
  <c r="T84" i="1"/>
  <c r="T83" i="1"/>
  <c r="T82" i="1"/>
  <c r="T81" i="1"/>
  <c r="T79" i="1"/>
  <c r="T78" i="1"/>
  <c r="T77" i="1"/>
  <c r="T76" i="1"/>
  <c r="T75" i="1"/>
  <c r="T72" i="1"/>
  <c r="T71" i="1"/>
  <c r="T70" i="1"/>
  <c r="T69" i="1"/>
  <c r="T64" i="1"/>
  <c r="T67" i="1"/>
  <c r="T66" i="1"/>
  <c r="T65" i="1"/>
  <c r="T63" i="1"/>
  <c r="Q81" i="1"/>
  <c r="Q75" i="1"/>
  <c r="Q69" i="1"/>
  <c r="Q63" i="1"/>
  <c r="M67" i="1"/>
  <c r="L67" i="1"/>
  <c r="M66" i="1"/>
  <c r="L66" i="1"/>
  <c r="M65" i="1"/>
  <c r="L65" i="1"/>
  <c r="M64" i="1"/>
  <c r="L64" i="1"/>
  <c r="M63" i="1"/>
  <c r="L63" i="1"/>
  <c r="M99" i="1"/>
  <c r="L99" i="1"/>
  <c r="M98" i="1"/>
  <c r="L98" i="1"/>
  <c r="M97" i="1"/>
  <c r="L97" i="1"/>
  <c r="M96" i="1"/>
  <c r="L96" i="1"/>
  <c r="M94" i="1"/>
  <c r="L94" i="1"/>
  <c r="M93" i="1"/>
  <c r="L93" i="1"/>
  <c r="M92" i="1"/>
  <c r="L92" i="1"/>
  <c r="M91" i="1"/>
  <c r="L91" i="1"/>
  <c r="M90" i="1"/>
  <c r="L90" i="1"/>
  <c r="M89" i="1"/>
  <c r="L89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79" i="1"/>
  <c r="L79" i="1"/>
  <c r="M78" i="1"/>
  <c r="L78" i="1"/>
  <c r="M77" i="1"/>
  <c r="L77" i="1"/>
  <c r="M76" i="1"/>
  <c r="L76" i="1"/>
  <c r="M75" i="1"/>
  <c r="L75" i="1"/>
  <c r="M72" i="1"/>
  <c r="L72" i="1"/>
  <c r="M71" i="1"/>
  <c r="L71" i="1"/>
  <c r="M70" i="1"/>
  <c r="L70" i="1"/>
  <c r="M69" i="1"/>
  <c r="L69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0" i="1"/>
  <c r="L40" i="1"/>
  <c r="N40" i="1" s="1"/>
  <c r="M39" i="1"/>
  <c r="L39" i="1"/>
  <c r="M38" i="1"/>
  <c r="L38" i="1"/>
  <c r="M37" i="1"/>
  <c r="L37" i="1"/>
  <c r="M36" i="1"/>
  <c r="L36" i="1"/>
  <c r="M35" i="1"/>
  <c r="L35" i="1"/>
  <c r="M33" i="1"/>
  <c r="M32" i="1"/>
  <c r="N32" i="1" s="1"/>
  <c r="M31" i="1"/>
  <c r="M30" i="1"/>
  <c r="M29" i="1"/>
  <c r="M28" i="1"/>
  <c r="M27" i="1"/>
  <c r="M26" i="1"/>
  <c r="L33" i="1"/>
  <c r="L32" i="1"/>
  <c r="L31" i="1"/>
  <c r="L30" i="1"/>
  <c r="L29" i="1"/>
  <c r="L28" i="1"/>
  <c r="L27" i="1"/>
  <c r="L26" i="1"/>
  <c r="M24" i="1"/>
  <c r="M23" i="1"/>
  <c r="M22" i="1"/>
  <c r="M21" i="1"/>
  <c r="M20" i="1"/>
  <c r="M19" i="1"/>
  <c r="M18" i="1"/>
  <c r="M17" i="1"/>
  <c r="L24" i="1"/>
  <c r="L23" i="1"/>
  <c r="L22" i="1"/>
  <c r="L21" i="1"/>
  <c r="L20" i="1"/>
  <c r="L19" i="1"/>
  <c r="L18" i="1"/>
  <c r="L17" i="1"/>
  <c r="M14" i="1"/>
  <c r="M13" i="1"/>
  <c r="M12" i="1"/>
  <c r="M11" i="1"/>
  <c r="M8" i="1"/>
  <c r="M7" i="1"/>
  <c r="M6" i="1"/>
  <c r="M5" i="1"/>
  <c r="L14" i="1"/>
  <c r="L13" i="1"/>
  <c r="L12" i="1"/>
  <c r="L11" i="1"/>
  <c r="L8" i="1"/>
  <c r="L7" i="1"/>
  <c r="L6" i="1"/>
  <c r="L5" i="1"/>
  <c r="U52" i="1" l="1"/>
  <c r="U36" i="1"/>
  <c r="U27" i="1"/>
  <c r="U28" i="1"/>
  <c r="U29" i="1"/>
  <c r="N71" i="1"/>
  <c r="S71" i="1" s="1"/>
  <c r="U71" i="1" s="1"/>
  <c r="N65" i="1"/>
  <c r="N67" i="1"/>
  <c r="N63" i="1"/>
  <c r="N24" i="1"/>
  <c r="N29" i="1"/>
  <c r="N64" i="1"/>
  <c r="N66" i="1"/>
  <c r="N89" i="1"/>
  <c r="S89" i="1" s="1"/>
  <c r="U89" i="1" s="1"/>
  <c r="N43" i="1"/>
  <c r="N23" i="1"/>
  <c r="N28" i="1"/>
  <c r="N84" i="1"/>
  <c r="S84" i="1" s="1"/>
  <c r="U84" i="1" s="1"/>
  <c r="N92" i="1"/>
  <c r="S92" i="1" s="1"/>
  <c r="U92" i="1" s="1"/>
  <c r="N33" i="1"/>
  <c r="N98" i="1"/>
  <c r="S98" i="1" s="1"/>
  <c r="U98" i="1" s="1"/>
  <c r="N82" i="1"/>
  <c r="S82" i="1" s="1"/>
  <c r="U82" i="1" s="1"/>
  <c r="N97" i="1"/>
  <c r="S97" i="1" s="1"/>
  <c r="U97" i="1" s="1"/>
  <c r="N87" i="1"/>
  <c r="S87" i="1" s="1"/>
  <c r="U87" i="1" s="1"/>
  <c r="N90" i="1"/>
  <c r="S90" i="1" s="1"/>
  <c r="U90" i="1" s="1"/>
  <c r="N77" i="1"/>
  <c r="S77" i="1" s="1"/>
  <c r="U77" i="1" s="1"/>
  <c r="N83" i="1"/>
  <c r="S83" i="1" s="1"/>
  <c r="U83" i="1" s="1"/>
  <c r="N91" i="1"/>
  <c r="S91" i="1" s="1"/>
  <c r="U91" i="1" s="1"/>
  <c r="N94" i="1"/>
  <c r="S94" i="1" s="1"/>
  <c r="U94" i="1" s="1"/>
  <c r="N99" i="1"/>
  <c r="S99" i="1" s="1"/>
  <c r="U99" i="1" s="1"/>
  <c r="N86" i="1"/>
  <c r="S86" i="1" s="1"/>
  <c r="U86" i="1" s="1"/>
  <c r="N48" i="1"/>
  <c r="N81" i="1"/>
  <c r="S81" i="1" s="1"/>
  <c r="U81" i="1" s="1"/>
  <c r="N46" i="1"/>
  <c r="N72" i="1"/>
  <c r="S72" i="1" s="1"/>
  <c r="U72" i="1" s="1"/>
  <c r="N17" i="1"/>
  <c r="N21" i="1"/>
  <c r="N49" i="1"/>
  <c r="N56" i="1"/>
  <c r="N85" i="1"/>
  <c r="S85" i="1" s="1"/>
  <c r="U85" i="1" s="1"/>
  <c r="N93" i="1"/>
  <c r="S93" i="1" s="1"/>
  <c r="U93" i="1" s="1"/>
  <c r="N96" i="1"/>
  <c r="S96" i="1" s="1"/>
  <c r="U96" i="1" s="1"/>
  <c r="N14" i="1"/>
  <c r="N42" i="1"/>
  <c r="N47" i="1"/>
  <c r="N13" i="1"/>
  <c r="N19" i="1"/>
  <c r="N54" i="1"/>
  <c r="N26" i="1"/>
  <c r="N52" i="1"/>
  <c r="N53" i="1"/>
  <c r="N55" i="1"/>
  <c r="N30" i="1"/>
  <c r="N44" i="1"/>
  <c r="N75" i="1"/>
  <c r="S75" i="1" s="1"/>
  <c r="U75" i="1" s="1"/>
  <c r="N8" i="1"/>
  <c r="N27" i="1"/>
  <c r="N31" i="1"/>
  <c r="N76" i="1"/>
  <c r="S76" i="1" s="1"/>
  <c r="U76" i="1" s="1"/>
  <c r="N78" i="1"/>
  <c r="S78" i="1" s="1"/>
  <c r="U78" i="1" s="1"/>
  <c r="N35" i="1"/>
  <c r="N18" i="1"/>
  <c r="N79" i="1"/>
  <c r="S79" i="1" s="1"/>
  <c r="U79" i="1" s="1"/>
  <c r="N69" i="1"/>
  <c r="S69" i="1" s="1"/>
  <c r="U69" i="1" s="1"/>
  <c r="N7" i="1"/>
  <c r="N70" i="1"/>
  <c r="S70" i="1" s="1"/>
  <c r="U70" i="1" s="1"/>
  <c r="N38" i="1"/>
  <c r="N11" i="1"/>
  <c r="N45" i="1"/>
  <c r="N51" i="1"/>
  <c r="N57" i="1"/>
  <c r="N36" i="1"/>
  <c r="N37" i="1"/>
  <c r="N20" i="1"/>
  <c r="N5" i="1"/>
  <c r="N6" i="1"/>
  <c r="N12" i="1"/>
  <c r="N39" i="1"/>
  <c r="N22" i="1"/>
  <c r="S7" i="1" l="1"/>
  <c r="U7" i="1" s="1"/>
  <c r="S6" i="1"/>
  <c r="U6" i="1" s="1"/>
  <c r="V5" i="1"/>
  <c r="S5" i="1"/>
  <c r="U5" i="1" s="1"/>
  <c r="S8" i="1"/>
  <c r="U8" i="1" s="1"/>
  <c r="S64" i="1"/>
  <c r="U64" i="1" s="1"/>
  <c r="S65" i="1"/>
  <c r="U65" i="1" s="1"/>
  <c r="S66" i="1"/>
  <c r="U66" i="1" s="1"/>
  <c r="V81" i="1"/>
  <c r="S63" i="1"/>
  <c r="U63" i="1" s="1"/>
  <c r="S67" i="1"/>
  <c r="U67" i="1" s="1"/>
  <c r="V75" i="1"/>
  <c r="V89" i="1"/>
  <c r="V11" i="1"/>
  <c r="V96" i="1"/>
  <c r="V26" i="1"/>
  <c r="V69" i="1"/>
  <c r="V51" i="1"/>
  <c r="V42" i="1"/>
  <c r="V17" i="1"/>
  <c r="V35" i="1"/>
  <c r="V63" i="1" l="1"/>
</calcChain>
</file>

<file path=xl/sharedStrings.xml><?xml version="1.0" encoding="utf-8"?>
<sst xmlns="http://schemas.openxmlformats.org/spreadsheetml/2006/main" count="220" uniqueCount="32">
  <si>
    <t>OR (0508025)</t>
  </si>
  <si>
    <t>Series001</t>
  </si>
  <si>
    <t>Outer</t>
  </si>
  <si>
    <t>integrated density</t>
  </si>
  <si>
    <t>mean gray value</t>
  </si>
  <si>
    <t>area</t>
  </si>
  <si>
    <t>Inner</t>
  </si>
  <si>
    <t>Cell1</t>
  </si>
  <si>
    <t>Cell2</t>
  </si>
  <si>
    <t>Cell3</t>
  </si>
  <si>
    <t>Cell4</t>
  </si>
  <si>
    <t>Series002</t>
  </si>
  <si>
    <t>SAR area</t>
  </si>
  <si>
    <t>mean gray value (medial region)</t>
  </si>
  <si>
    <t>mean gray value (SAR region)</t>
  </si>
  <si>
    <t>integrated density for SAR</t>
  </si>
  <si>
    <t>ratio mean gray value (SAR/medial)</t>
  </si>
  <si>
    <t>Avg.</t>
  </si>
  <si>
    <t>Series003</t>
  </si>
  <si>
    <t>Cell5</t>
  </si>
  <si>
    <t>Cell6</t>
  </si>
  <si>
    <t>Cell7</t>
  </si>
  <si>
    <t>Cell8</t>
  </si>
  <si>
    <t>Series004</t>
  </si>
  <si>
    <t>Series005</t>
  </si>
  <si>
    <t>Series006</t>
  </si>
  <si>
    <t>Series007</t>
  </si>
  <si>
    <t>Papss2 (0508025)</t>
  </si>
  <si>
    <t>Background mean gray value</t>
  </si>
  <si>
    <t>avg.</t>
  </si>
  <si>
    <t>Background subtacted SAR MGV</t>
  </si>
  <si>
    <t>Background subtracted medial MGV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</si>
</sst>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/>
    <xf numFmtId="0" fontId="1" fillId="0" borderId="0" xfId="0" applyFont="1" applyFill="1"/>
    <xf numFmtId="0" fontId="0" fillId="0" borderId="0" xfId="0" applyFill="1"/>
    <xf numFmtId="0" fontId="1" fillId="3" borderId="0" xfId="0" applyFont="1" applyFill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right"/>
    </xf>
    <xf numFmtId="0" fontId="1" fillId="4" borderId="0" xfId="0" applyFont="1" applyFill="1"/>
    <xf numFmtId="0" fontId="2" fillId="4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CDB6-9AA3-3C42-BED1-660DBFF6BCAE}">
  <dimension ref="A1:V100"/>
  <sheetViews>
    <sheetView workbookViewId="0">
      <selection activeCell="G1" sqref="A1:XFD1048576"/>
    </sheetView>
  </sheetViews>
  <sheetFormatPr baseColWidth="10" defaultRowHeight="16" x14ac:dyDescent="0.2"/>
  <cols>
    <col min="1" max="1" width="11.5" style="2" customWidth="1"/>
    <col min="2" max="2" width="9" style="3" customWidth="1"/>
    <col min="3" max="3" width="11.1640625" customWidth="1"/>
    <col min="4" max="4" width="16.1640625" customWidth="1"/>
    <col min="5" max="5" width="17.6640625" style="7" customWidth="1"/>
    <col min="6" max="6" width="4.6640625" customWidth="1"/>
    <col min="7" max="7" width="5.5" customWidth="1"/>
    <col min="9" max="9" width="29" customWidth="1"/>
    <col min="10" max="10" width="18.5" customWidth="1"/>
    <col min="11" max="11" width="2" customWidth="1"/>
    <col min="13" max="13" width="32.83203125" customWidth="1"/>
    <col min="14" max="14" width="27.5" customWidth="1"/>
    <col min="15" max="15" width="3.33203125" style="7" customWidth="1"/>
    <col min="16" max="16" width="24.83203125" style="7" customWidth="1"/>
    <col min="17" max="17" width="15" style="7" customWidth="1"/>
    <col min="18" max="18" width="3" style="7" customWidth="1"/>
    <col min="19" max="19" width="27.83203125" style="7" customWidth="1"/>
    <col min="20" max="20" width="31" customWidth="1"/>
    <col min="21" max="21" width="31.1640625" customWidth="1"/>
    <col min="23" max="23" width="2.33203125" customWidth="1"/>
  </cols>
  <sheetData>
    <row r="1" spans="1:22" x14ac:dyDescent="0.2">
      <c r="A1" s="2" t="s">
        <v>0</v>
      </c>
    </row>
    <row r="3" spans="1:22" x14ac:dyDescent="0.2">
      <c r="C3" s="11" t="s">
        <v>2</v>
      </c>
      <c r="D3" s="11"/>
      <c r="E3" s="11"/>
      <c r="F3" s="2"/>
      <c r="G3" s="2"/>
      <c r="H3" s="11" t="s">
        <v>6</v>
      </c>
      <c r="I3" s="11"/>
      <c r="J3" s="11"/>
      <c r="K3" s="12"/>
      <c r="L3" s="12"/>
      <c r="M3" s="12"/>
      <c r="N3" s="12"/>
      <c r="O3" s="13"/>
    </row>
    <row r="4" spans="1:22" x14ac:dyDescent="0.2">
      <c r="C4" s="3" t="s">
        <v>5</v>
      </c>
      <c r="D4" s="3" t="s">
        <v>4</v>
      </c>
      <c r="E4" s="10" t="s">
        <v>3</v>
      </c>
      <c r="F4" s="3"/>
      <c r="G4" s="3"/>
      <c r="H4" s="3" t="s">
        <v>5</v>
      </c>
      <c r="I4" s="4" t="s">
        <v>13</v>
      </c>
      <c r="J4" s="8" t="s">
        <v>3</v>
      </c>
      <c r="L4" s="3" t="s">
        <v>12</v>
      </c>
      <c r="M4" s="8" t="s">
        <v>15</v>
      </c>
      <c r="N4" s="4" t="s">
        <v>14</v>
      </c>
      <c r="O4" s="10"/>
      <c r="P4" s="10" t="s">
        <v>28</v>
      </c>
      <c r="Q4" s="10" t="s">
        <v>29</v>
      </c>
      <c r="R4" s="10"/>
      <c r="S4" s="6" t="s">
        <v>30</v>
      </c>
      <c r="T4" s="10" t="s">
        <v>31</v>
      </c>
      <c r="U4" s="4" t="s">
        <v>16</v>
      </c>
      <c r="V4" s="4" t="s">
        <v>17</v>
      </c>
    </row>
    <row r="5" spans="1:22" x14ac:dyDescent="0.2">
      <c r="A5" s="2" t="s">
        <v>1</v>
      </c>
      <c r="B5" s="3" t="s">
        <v>7</v>
      </c>
      <c r="C5">
        <v>6230</v>
      </c>
      <c r="D5">
        <v>14.141</v>
      </c>
      <c r="E5" s="7">
        <v>88097</v>
      </c>
      <c r="G5" s="2"/>
      <c r="H5">
        <v>3023</v>
      </c>
      <c r="I5" s="5">
        <v>12.845000000000001</v>
      </c>
      <c r="J5" s="9">
        <v>38831</v>
      </c>
      <c r="L5">
        <f>C5-H5</f>
        <v>3207</v>
      </c>
      <c r="M5" s="9">
        <f>E5-J5</f>
        <v>49266</v>
      </c>
      <c r="N5" s="5">
        <f>M5/L5</f>
        <v>15.362020579981291</v>
      </c>
      <c r="P5" s="14">
        <v>0.81499999999999995</v>
      </c>
      <c r="Q5" s="14">
        <f>AVERAGE(P5:P9)</f>
        <v>0.89079999999999993</v>
      </c>
      <c r="R5" s="14"/>
      <c r="S5" s="14">
        <f>N5-0.8908</f>
        <v>14.47122057998129</v>
      </c>
      <c r="T5" s="15">
        <f>I5-0.8908</f>
        <v>11.9542</v>
      </c>
      <c r="U5" s="5">
        <f>S5/T5</f>
        <v>1.210555334525212</v>
      </c>
      <c r="V5" s="5">
        <f>AVERAGE(U5:U8)</f>
        <v>1.519962228780285</v>
      </c>
    </row>
    <row r="6" spans="1:22" x14ac:dyDescent="0.2">
      <c r="B6" s="3" t="s">
        <v>8</v>
      </c>
      <c r="C6">
        <v>7103</v>
      </c>
      <c r="D6">
        <v>15.207000000000001</v>
      </c>
      <c r="E6" s="7">
        <v>108016</v>
      </c>
      <c r="H6">
        <v>3459</v>
      </c>
      <c r="I6" s="5">
        <v>11.448</v>
      </c>
      <c r="J6" s="9">
        <v>39598</v>
      </c>
      <c r="L6">
        <f t="shared" ref="L6:L14" si="0">C6-H6</f>
        <v>3644</v>
      </c>
      <c r="M6" s="9">
        <f t="shared" ref="M6:M14" si="1">E6-J6</f>
        <v>68418</v>
      </c>
      <c r="N6" s="5">
        <f t="shared" ref="N6:N14" si="2">M6/L6</f>
        <v>18.775521405049396</v>
      </c>
      <c r="P6" s="7">
        <v>1.754</v>
      </c>
      <c r="S6" s="14">
        <f>N6-0.8908</f>
        <v>17.884721405049397</v>
      </c>
      <c r="T6" s="15">
        <f>I6-0.8908</f>
        <v>10.5572</v>
      </c>
      <c r="U6" s="5">
        <f t="shared" ref="U6:U8" si="3">S6/T6</f>
        <v>1.6940781083099115</v>
      </c>
      <c r="V6" s="5"/>
    </row>
    <row r="7" spans="1:22" x14ac:dyDescent="0.2">
      <c r="B7" s="3" t="s">
        <v>9</v>
      </c>
      <c r="C7">
        <v>7039</v>
      </c>
      <c r="D7">
        <v>14.44</v>
      </c>
      <c r="E7" s="7">
        <v>101642</v>
      </c>
      <c r="H7">
        <v>3214</v>
      </c>
      <c r="I7" s="5">
        <v>10.804</v>
      </c>
      <c r="J7" s="9">
        <v>34724</v>
      </c>
      <c r="L7">
        <f t="shared" si="0"/>
        <v>3825</v>
      </c>
      <c r="M7" s="9">
        <f t="shared" si="1"/>
        <v>66918</v>
      </c>
      <c r="N7" s="5">
        <f t="shared" si="2"/>
        <v>17.494901960784315</v>
      </c>
      <c r="P7" s="7">
        <v>1.0860000000000001</v>
      </c>
      <c r="S7" s="14">
        <f>N7-0.8908</f>
        <v>16.604101960784316</v>
      </c>
      <c r="T7" s="15">
        <f>I7-0.8908</f>
        <v>9.9131999999999998</v>
      </c>
      <c r="U7" s="5">
        <f t="shared" si="3"/>
        <v>1.6749487512391878</v>
      </c>
      <c r="V7" s="5"/>
    </row>
    <row r="8" spans="1:22" x14ac:dyDescent="0.2">
      <c r="B8" s="3" t="s">
        <v>10</v>
      </c>
      <c r="C8">
        <v>6755</v>
      </c>
      <c r="D8">
        <v>13.959</v>
      </c>
      <c r="E8" s="7">
        <v>94292</v>
      </c>
      <c r="H8">
        <v>3021</v>
      </c>
      <c r="I8" s="5">
        <v>11.128</v>
      </c>
      <c r="J8" s="9">
        <v>33617</v>
      </c>
      <c r="L8">
        <f t="shared" si="0"/>
        <v>3734</v>
      </c>
      <c r="M8" s="9">
        <f t="shared" si="1"/>
        <v>60675</v>
      </c>
      <c r="N8" s="5">
        <f t="shared" si="2"/>
        <v>16.249330476700589</v>
      </c>
      <c r="P8" s="7">
        <v>0.38700000000000001</v>
      </c>
      <c r="S8" s="14">
        <f>N8-0.8908</f>
        <v>15.358530476700588</v>
      </c>
      <c r="T8" s="15">
        <f>I8-0.8908</f>
        <v>10.2372</v>
      </c>
      <c r="U8" s="5">
        <f t="shared" si="3"/>
        <v>1.5002667210468281</v>
      </c>
      <c r="V8" s="5"/>
    </row>
    <row r="9" spans="1:22" s="7" customFormat="1" x14ac:dyDescent="0.2">
      <c r="A9" s="6"/>
      <c r="B9" s="10"/>
      <c r="P9" s="7">
        <v>0.41199999999999998</v>
      </c>
      <c r="S9" s="14"/>
      <c r="T9" s="15"/>
    </row>
    <row r="10" spans="1:22" s="7" customFormat="1" x14ac:dyDescent="0.2">
      <c r="A10" s="6"/>
      <c r="B10" s="10"/>
      <c r="S10" s="14"/>
      <c r="T10" s="15"/>
    </row>
    <row r="11" spans="1:22" x14ac:dyDescent="0.2">
      <c r="A11" s="2" t="s">
        <v>11</v>
      </c>
      <c r="B11" s="3" t="s">
        <v>7</v>
      </c>
      <c r="C11">
        <v>2985</v>
      </c>
      <c r="D11">
        <v>19.853000000000002</v>
      </c>
      <c r="E11" s="7">
        <v>59261</v>
      </c>
      <c r="H11">
        <v>1164</v>
      </c>
      <c r="I11" s="5">
        <v>13.314</v>
      </c>
      <c r="J11" s="9">
        <v>15498</v>
      </c>
      <c r="L11">
        <f t="shared" si="0"/>
        <v>1821</v>
      </c>
      <c r="M11" s="9">
        <f t="shared" si="1"/>
        <v>43763</v>
      </c>
      <c r="N11" s="5">
        <f t="shared" si="2"/>
        <v>24.032399780340473</v>
      </c>
      <c r="P11" s="7">
        <v>0.23499999999999999</v>
      </c>
      <c r="Q11" s="7">
        <f>AVERAGE(P11:P15)</f>
        <v>0.19159999999999999</v>
      </c>
      <c r="S11" s="7">
        <f>N11-0.1916</f>
        <v>23.840799780340472</v>
      </c>
      <c r="T11" s="7">
        <f>I11-0.1916</f>
        <v>13.122400000000001</v>
      </c>
      <c r="U11" s="5">
        <f t="shared" ref="U11:U57" si="4">S11/T11</f>
        <v>1.8168017878086684</v>
      </c>
      <c r="V11" s="5">
        <f>AVERAGE(U11:U14)</f>
        <v>1.5070688738494966</v>
      </c>
    </row>
    <row r="12" spans="1:22" x14ac:dyDescent="0.2">
      <c r="B12" s="3" t="s">
        <v>8</v>
      </c>
      <c r="C12">
        <v>3300</v>
      </c>
      <c r="D12">
        <v>20.997</v>
      </c>
      <c r="E12" s="7">
        <v>69291</v>
      </c>
      <c r="H12">
        <v>1432</v>
      </c>
      <c r="I12" s="5">
        <v>16.309000000000001</v>
      </c>
      <c r="J12" s="9">
        <v>23354</v>
      </c>
      <c r="L12">
        <f t="shared" si="0"/>
        <v>1868</v>
      </c>
      <c r="M12" s="9">
        <f t="shared" si="1"/>
        <v>45937</v>
      </c>
      <c r="N12" s="5">
        <f t="shared" si="2"/>
        <v>24.591541755888652</v>
      </c>
      <c r="P12" s="7">
        <v>0.19800000000000001</v>
      </c>
      <c r="S12" s="7">
        <f t="shared" ref="S12:S15" si="5">N12-0.1916</f>
        <v>24.399941755888651</v>
      </c>
      <c r="T12" s="7">
        <f t="shared" ref="T12:T14" si="6">I12-0.1916</f>
        <v>16.1174</v>
      </c>
      <c r="U12" s="5">
        <f t="shared" si="4"/>
        <v>1.5138882050385702</v>
      </c>
      <c r="V12" s="5"/>
    </row>
    <row r="13" spans="1:22" x14ac:dyDescent="0.2">
      <c r="B13" s="3" t="s">
        <v>9</v>
      </c>
      <c r="C13">
        <v>3173</v>
      </c>
      <c r="D13">
        <v>19.552</v>
      </c>
      <c r="E13" s="7">
        <v>62040</v>
      </c>
      <c r="H13">
        <v>1372</v>
      </c>
      <c r="I13" s="5">
        <v>16.715</v>
      </c>
      <c r="J13" s="9">
        <v>22933</v>
      </c>
      <c r="L13">
        <f t="shared" si="0"/>
        <v>1801</v>
      </c>
      <c r="M13" s="9">
        <f t="shared" si="1"/>
        <v>39107</v>
      </c>
      <c r="N13" s="5">
        <f t="shared" si="2"/>
        <v>21.714047751249307</v>
      </c>
      <c r="P13" s="7">
        <v>0.18099999999999999</v>
      </c>
      <c r="S13" s="7">
        <f t="shared" si="5"/>
        <v>21.522447751249306</v>
      </c>
      <c r="T13" s="7">
        <f t="shared" si="6"/>
        <v>16.523399999999999</v>
      </c>
      <c r="U13" s="5">
        <f t="shared" si="4"/>
        <v>1.3025435292524121</v>
      </c>
      <c r="V13" s="5"/>
    </row>
    <row r="14" spans="1:22" x14ac:dyDescent="0.2">
      <c r="B14" s="3" t="s">
        <v>10</v>
      </c>
      <c r="C14">
        <v>3944</v>
      </c>
      <c r="D14">
        <v>17.2</v>
      </c>
      <c r="E14" s="7">
        <v>67837</v>
      </c>
      <c r="H14">
        <v>1836</v>
      </c>
      <c r="I14" s="5">
        <v>14.234999999999999</v>
      </c>
      <c r="J14" s="9">
        <v>26135</v>
      </c>
      <c r="L14">
        <f t="shared" si="0"/>
        <v>2108</v>
      </c>
      <c r="M14" s="9">
        <f t="shared" si="1"/>
        <v>41702</v>
      </c>
      <c r="N14" s="5">
        <f t="shared" si="2"/>
        <v>19.782732447817835</v>
      </c>
      <c r="P14" s="7">
        <v>0.26</v>
      </c>
      <c r="S14" s="7">
        <f t="shared" si="5"/>
        <v>19.591132447817834</v>
      </c>
      <c r="T14" s="7">
        <f t="shared" si="6"/>
        <v>14.0434</v>
      </c>
      <c r="U14" s="5">
        <f t="shared" si="4"/>
        <v>1.3950419732983348</v>
      </c>
      <c r="V14" s="5"/>
    </row>
    <row r="15" spans="1:22" s="7" customFormat="1" x14ac:dyDescent="0.2">
      <c r="A15" s="6"/>
      <c r="B15" s="10"/>
      <c r="P15" s="7">
        <v>8.4000000000000005E-2</v>
      </c>
      <c r="U15" s="5"/>
    </row>
    <row r="16" spans="1:22" s="7" customFormat="1" x14ac:dyDescent="0.2">
      <c r="A16" s="6"/>
      <c r="B16" s="10"/>
      <c r="U16" s="5"/>
    </row>
    <row r="17" spans="1:22" x14ac:dyDescent="0.2">
      <c r="A17" s="2" t="s">
        <v>18</v>
      </c>
      <c r="B17" s="3" t="s">
        <v>7</v>
      </c>
      <c r="C17">
        <v>4672</v>
      </c>
      <c r="D17">
        <v>18.341000000000001</v>
      </c>
      <c r="E17" s="7">
        <v>85688</v>
      </c>
      <c r="H17">
        <v>2063</v>
      </c>
      <c r="I17" s="5">
        <v>15.407999999999999</v>
      </c>
      <c r="J17" s="9">
        <v>31787</v>
      </c>
      <c r="L17">
        <f>C17-H17</f>
        <v>2609</v>
      </c>
      <c r="M17" s="9">
        <f>E17-J17</f>
        <v>53901</v>
      </c>
      <c r="N17" s="5">
        <f>M17/L17</f>
        <v>20.659639708700652</v>
      </c>
      <c r="P17" s="7">
        <v>0.27900000000000003</v>
      </c>
      <c r="Q17" s="7">
        <f>AVERAGE(P17:P21)</f>
        <v>0.217</v>
      </c>
      <c r="S17" s="7">
        <f>N17-0.217</f>
        <v>20.442639708700654</v>
      </c>
      <c r="T17">
        <f>I17-0.217</f>
        <v>15.190999999999999</v>
      </c>
      <c r="U17" s="5">
        <f>S17/T17</f>
        <v>1.3457073075308179</v>
      </c>
      <c r="V17" s="5">
        <f>AVERAGE(U17:U24)</f>
        <v>1.5659749744884421</v>
      </c>
    </row>
    <row r="18" spans="1:22" x14ac:dyDescent="0.2">
      <c r="B18" s="3" t="s">
        <v>8</v>
      </c>
      <c r="C18">
        <v>5765</v>
      </c>
      <c r="D18">
        <v>16.609000000000002</v>
      </c>
      <c r="E18" s="7">
        <v>95751</v>
      </c>
      <c r="H18">
        <v>2429</v>
      </c>
      <c r="I18" s="5">
        <v>13.5</v>
      </c>
      <c r="J18" s="9">
        <v>32791</v>
      </c>
      <c r="L18">
        <f t="shared" ref="L18:L33" si="7">C18-H18</f>
        <v>3336</v>
      </c>
      <c r="M18" s="9">
        <f t="shared" ref="M18:M33" si="8">E18-J18</f>
        <v>62960</v>
      </c>
      <c r="N18" s="5">
        <f t="shared" ref="N18:N24" si="9">M18/L18</f>
        <v>18.872901678657076</v>
      </c>
      <c r="P18" s="7">
        <v>0.20799999999999999</v>
      </c>
      <c r="S18" s="7">
        <f t="shared" ref="S18:S21" si="10">N18-0.217</f>
        <v>18.655901678657077</v>
      </c>
      <c r="T18">
        <f t="shared" ref="T18:T21" si="11">I18-0.217</f>
        <v>13.282999999999999</v>
      </c>
      <c r="U18" s="5">
        <f t="shared" si="4"/>
        <v>1.4044945929878099</v>
      </c>
      <c r="V18" s="5"/>
    </row>
    <row r="19" spans="1:22" x14ac:dyDescent="0.2">
      <c r="B19" s="3" t="s">
        <v>9</v>
      </c>
      <c r="C19">
        <v>4191</v>
      </c>
      <c r="D19">
        <v>20.213000000000001</v>
      </c>
      <c r="E19" s="7">
        <v>84711</v>
      </c>
      <c r="H19">
        <v>1664</v>
      </c>
      <c r="I19" s="5">
        <v>16.922000000000001</v>
      </c>
      <c r="J19" s="9">
        <v>28158</v>
      </c>
      <c r="L19">
        <f t="shared" si="7"/>
        <v>2527</v>
      </c>
      <c r="M19" s="9">
        <f t="shared" si="8"/>
        <v>56553</v>
      </c>
      <c r="N19" s="5">
        <f t="shared" si="9"/>
        <v>22.37950138504155</v>
      </c>
      <c r="P19" s="7">
        <v>0.186</v>
      </c>
      <c r="S19" s="7">
        <f t="shared" si="10"/>
        <v>22.162501385041551</v>
      </c>
      <c r="T19">
        <f t="shared" si="11"/>
        <v>16.705000000000002</v>
      </c>
      <c r="U19" s="5">
        <f t="shared" si="4"/>
        <v>1.326698676147354</v>
      </c>
      <c r="V19" s="5"/>
    </row>
    <row r="20" spans="1:22" x14ac:dyDescent="0.2">
      <c r="B20" s="3" t="s">
        <v>10</v>
      </c>
      <c r="C20">
        <v>3522</v>
      </c>
      <c r="D20">
        <v>25.119</v>
      </c>
      <c r="E20" s="7">
        <v>88468</v>
      </c>
      <c r="H20">
        <v>1053</v>
      </c>
      <c r="I20" s="5">
        <v>16.658000000000001</v>
      </c>
      <c r="J20" s="9">
        <v>17541</v>
      </c>
      <c r="L20">
        <f t="shared" si="7"/>
        <v>2469</v>
      </c>
      <c r="M20" s="9">
        <f t="shared" si="8"/>
        <v>70927</v>
      </c>
      <c r="N20" s="5">
        <f t="shared" si="9"/>
        <v>28.727014985824219</v>
      </c>
      <c r="P20" s="7">
        <v>0.23899999999999999</v>
      </c>
      <c r="S20" s="7">
        <f t="shared" si="10"/>
        <v>28.51001498582422</v>
      </c>
      <c r="T20">
        <f t="shared" si="11"/>
        <v>16.441000000000003</v>
      </c>
      <c r="U20" s="5">
        <f t="shared" si="4"/>
        <v>1.7340803470484896</v>
      </c>
      <c r="V20" s="5"/>
    </row>
    <row r="21" spans="1:22" x14ac:dyDescent="0.2">
      <c r="B21" s="3" t="s">
        <v>19</v>
      </c>
      <c r="C21">
        <v>4263</v>
      </c>
      <c r="D21">
        <v>20.515000000000001</v>
      </c>
      <c r="E21" s="7">
        <v>87455</v>
      </c>
      <c r="H21">
        <v>1867</v>
      </c>
      <c r="I21" s="5">
        <v>14.875999999999999</v>
      </c>
      <c r="J21" s="9">
        <v>27774</v>
      </c>
      <c r="L21">
        <f t="shared" si="7"/>
        <v>2396</v>
      </c>
      <c r="M21" s="9">
        <f t="shared" si="8"/>
        <v>59681</v>
      </c>
      <c r="N21" s="5">
        <f t="shared" si="9"/>
        <v>24.908597662771285</v>
      </c>
      <c r="P21" s="7">
        <v>0.17299999999999999</v>
      </c>
      <c r="S21" s="7">
        <f t="shared" si="10"/>
        <v>24.691597662771287</v>
      </c>
      <c r="T21">
        <f t="shared" si="11"/>
        <v>14.658999999999999</v>
      </c>
      <c r="U21" s="5">
        <f t="shared" si="4"/>
        <v>1.6843985034975979</v>
      </c>
      <c r="V21" s="5"/>
    </row>
    <row r="22" spans="1:22" x14ac:dyDescent="0.2">
      <c r="B22" s="3" t="s">
        <v>20</v>
      </c>
      <c r="C22">
        <v>4056</v>
      </c>
      <c r="D22">
        <v>19.050999999999998</v>
      </c>
      <c r="E22" s="7">
        <v>77272</v>
      </c>
      <c r="H22">
        <v>1744</v>
      </c>
      <c r="I22" s="5">
        <v>13.209</v>
      </c>
      <c r="J22" s="9">
        <v>23036</v>
      </c>
      <c r="L22">
        <f t="shared" si="7"/>
        <v>2312</v>
      </c>
      <c r="M22" s="9">
        <f t="shared" si="8"/>
        <v>54236</v>
      </c>
      <c r="N22" s="5">
        <f t="shared" si="9"/>
        <v>23.458477508650518</v>
      </c>
      <c r="S22" s="7">
        <f t="shared" ref="S22:S24" si="12">N22-0.217</f>
        <v>23.241477508650519</v>
      </c>
      <c r="T22">
        <f t="shared" ref="T22:T24" si="13">I22-0.217</f>
        <v>12.991999999999999</v>
      </c>
      <c r="U22" s="5">
        <f t="shared" si="4"/>
        <v>1.7889068279441596</v>
      </c>
      <c r="V22" s="5"/>
    </row>
    <row r="23" spans="1:22" x14ac:dyDescent="0.2">
      <c r="B23" s="3" t="s">
        <v>21</v>
      </c>
      <c r="C23">
        <v>3846</v>
      </c>
      <c r="D23">
        <v>16.138999999999999</v>
      </c>
      <c r="E23" s="7">
        <v>62069</v>
      </c>
      <c r="H23">
        <v>1388</v>
      </c>
      <c r="I23" s="5">
        <v>10.239000000000001</v>
      </c>
      <c r="J23" s="9">
        <v>14212</v>
      </c>
      <c r="L23">
        <f t="shared" si="7"/>
        <v>2458</v>
      </c>
      <c r="M23" s="9">
        <f t="shared" si="8"/>
        <v>47857</v>
      </c>
      <c r="N23" s="5">
        <f t="shared" si="9"/>
        <v>19.469894222945484</v>
      </c>
      <c r="S23" s="7">
        <f t="shared" si="12"/>
        <v>19.252894222945486</v>
      </c>
      <c r="T23">
        <f t="shared" si="13"/>
        <v>10.022</v>
      </c>
      <c r="U23" s="5">
        <f t="shared" si="4"/>
        <v>1.9210630835108247</v>
      </c>
      <c r="V23" s="5"/>
    </row>
    <row r="24" spans="1:22" x14ac:dyDescent="0.2">
      <c r="B24" s="3" t="s">
        <v>22</v>
      </c>
      <c r="C24">
        <v>4375</v>
      </c>
      <c r="D24">
        <v>19.702000000000002</v>
      </c>
      <c r="E24" s="7">
        <v>86195</v>
      </c>
      <c r="H24">
        <v>1667</v>
      </c>
      <c r="I24" s="5">
        <v>16.46</v>
      </c>
      <c r="J24" s="9">
        <v>27438</v>
      </c>
      <c r="L24">
        <f t="shared" si="7"/>
        <v>2708</v>
      </c>
      <c r="M24" s="9">
        <f t="shared" si="8"/>
        <v>58757</v>
      </c>
      <c r="N24" s="5">
        <f t="shared" si="9"/>
        <v>21.697562776957163</v>
      </c>
      <c r="S24" s="7">
        <f t="shared" si="12"/>
        <v>21.480562776957164</v>
      </c>
      <c r="T24">
        <f t="shared" si="13"/>
        <v>16.243000000000002</v>
      </c>
      <c r="U24" s="5">
        <f t="shared" si="4"/>
        <v>1.3224504572404827</v>
      </c>
      <c r="V24" s="5"/>
    </row>
    <row r="25" spans="1:22" s="7" customFormat="1" x14ac:dyDescent="0.2">
      <c r="A25" s="6"/>
      <c r="B25" s="10"/>
      <c r="U25" s="5"/>
    </row>
    <row r="26" spans="1:22" x14ac:dyDescent="0.2">
      <c r="A26" s="2" t="s">
        <v>23</v>
      </c>
      <c r="B26" s="3" t="s">
        <v>7</v>
      </c>
      <c r="C26">
        <v>4537</v>
      </c>
      <c r="D26">
        <v>20.84</v>
      </c>
      <c r="E26" s="7">
        <v>94551</v>
      </c>
      <c r="H26">
        <v>1308</v>
      </c>
      <c r="I26" s="5">
        <v>16.309999999999999</v>
      </c>
      <c r="J26" s="9">
        <v>21333</v>
      </c>
      <c r="L26">
        <f t="shared" si="7"/>
        <v>3229</v>
      </c>
      <c r="M26" s="9">
        <f t="shared" si="8"/>
        <v>73218</v>
      </c>
      <c r="N26" s="5">
        <f t="shared" ref="N26:N33" si="14">M26/L26</f>
        <v>22.675131619696501</v>
      </c>
      <c r="P26" s="7">
        <v>0.14099999999999999</v>
      </c>
      <c r="Q26" s="7">
        <f>AVERAGE(P26:P30)</f>
        <v>0.94860000000000011</v>
      </c>
      <c r="S26" s="7">
        <f>N26-0.9486</f>
        <v>21.726531619696502</v>
      </c>
      <c r="T26" s="7">
        <f>I26-0.9486</f>
        <v>15.361399999999998</v>
      </c>
      <c r="U26" s="5">
        <f t="shared" si="4"/>
        <v>1.4143588227437931</v>
      </c>
      <c r="V26" s="5">
        <f>AVERAGE(U26:U33)</f>
        <v>1.6413244178020612</v>
      </c>
    </row>
    <row r="27" spans="1:22" x14ac:dyDescent="0.2">
      <c r="B27" s="3" t="s">
        <v>8</v>
      </c>
      <c r="C27">
        <v>4991</v>
      </c>
      <c r="D27">
        <v>20.422999999999998</v>
      </c>
      <c r="E27" s="7">
        <v>101931</v>
      </c>
      <c r="H27">
        <v>2053</v>
      </c>
      <c r="I27" s="5">
        <v>15.646000000000001</v>
      </c>
      <c r="J27" s="9">
        <v>32122</v>
      </c>
      <c r="L27">
        <f t="shared" si="7"/>
        <v>2938</v>
      </c>
      <c r="M27" s="9">
        <f t="shared" si="8"/>
        <v>69809</v>
      </c>
      <c r="N27" s="5">
        <f t="shared" si="14"/>
        <v>23.760721579305649</v>
      </c>
      <c r="P27" s="7">
        <v>0.60699999999999998</v>
      </c>
      <c r="S27" s="7">
        <f t="shared" ref="S27:S33" si="15">N27-0.9486</f>
        <v>22.81212157930565</v>
      </c>
      <c r="T27" s="7">
        <f t="shared" ref="T27:T33" si="16">I27-0.9486</f>
        <v>14.6974</v>
      </c>
      <c r="U27" s="5">
        <f t="shared" si="4"/>
        <v>1.5521195299376522</v>
      </c>
      <c r="V27" s="5"/>
    </row>
    <row r="28" spans="1:22" x14ac:dyDescent="0.2">
      <c r="B28" s="3" t="s">
        <v>9</v>
      </c>
      <c r="C28">
        <v>3695</v>
      </c>
      <c r="D28">
        <v>22.225000000000001</v>
      </c>
      <c r="E28" s="7">
        <v>82121</v>
      </c>
      <c r="H28">
        <v>1491</v>
      </c>
      <c r="I28" s="5">
        <v>17.605</v>
      </c>
      <c r="J28" s="9">
        <v>26249</v>
      </c>
      <c r="L28">
        <f t="shared" si="7"/>
        <v>2204</v>
      </c>
      <c r="M28" s="9">
        <f t="shared" si="8"/>
        <v>55872</v>
      </c>
      <c r="N28" s="5">
        <f t="shared" si="14"/>
        <v>25.350272232304899</v>
      </c>
      <c r="P28" s="7">
        <v>1.548</v>
      </c>
      <c r="S28" s="7">
        <f t="shared" si="15"/>
        <v>24.4016722323049</v>
      </c>
      <c r="T28" s="7">
        <f t="shared" si="16"/>
        <v>16.656400000000001</v>
      </c>
      <c r="U28" s="5">
        <f t="shared" si="4"/>
        <v>1.465002775648093</v>
      </c>
      <c r="V28" s="5"/>
    </row>
    <row r="29" spans="1:22" x14ac:dyDescent="0.2">
      <c r="B29" s="3" t="s">
        <v>10</v>
      </c>
      <c r="C29">
        <v>4711</v>
      </c>
      <c r="D29">
        <v>27.13</v>
      </c>
      <c r="E29" s="7">
        <v>127810</v>
      </c>
      <c r="H29">
        <v>1774</v>
      </c>
      <c r="I29" s="5">
        <v>17.975999999999999</v>
      </c>
      <c r="J29" s="9">
        <v>31890</v>
      </c>
      <c r="L29">
        <f t="shared" si="7"/>
        <v>2937</v>
      </c>
      <c r="M29" s="9">
        <f t="shared" si="8"/>
        <v>95920</v>
      </c>
      <c r="N29" s="5">
        <f t="shared" si="14"/>
        <v>32.659176029962545</v>
      </c>
      <c r="P29" s="7">
        <v>1.097</v>
      </c>
      <c r="S29" s="7">
        <f t="shared" si="15"/>
        <v>31.710576029962546</v>
      </c>
      <c r="T29" s="7">
        <f t="shared" si="16"/>
        <v>17.0274</v>
      </c>
      <c r="U29" s="5">
        <f t="shared" si="4"/>
        <v>1.8623263698487464</v>
      </c>
      <c r="V29" s="5"/>
    </row>
    <row r="30" spans="1:22" x14ac:dyDescent="0.2">
      <c r="B30" s="3" t="s">
        <v>19</v>
      </c>
      <c r="C30">
        <v>4733</v>
      </c>
      <c r="D30">
        <v>25.131</v>
      </c>
      <c r="E30" s="7">
        <v>118944</v>
      </c>
      <c r="H30">
        <v>1894</v>
      </c>
      <c r="I30" s="5">
        <v>19.526</v>
      </c>
      <c r="J30" s="9">
        <v>36982</v>
      </c>
      <c r="L30">
        <f t="shared" si="7"/>
        <v>2839</v>
      </c>
      <c r="M30" s="9">
        <f t="shared" si="8"/>
        <v>81962</v>
      </c>
      <c r="N30" s="5">
        <f t="shared" si="14"/>
        <v>28.870024656569214</v>
      </c>
      <c r="P30" s="7">
        <v>1.35</v>
      </c>
      <c r="S30" s="7">
        <f t="shared" si="15"/>
        <v>27.921424656569215</v>
      </c>
      <c r="T30" s="7">
        <f t="shared" si="16"/>
        <v>18.577400000000001</v>
      </c>
      <c r="U30" s="5">
        <f t="shared" si="4"/>
        <v>1.5029780624075066</v>
      </c>
      <c r="V30" s="5"/>
    </row>
    <row r="31" spans="1:22" x14ac:dyDescent="0.2">
      <c r="B31" s="3" t="s">
        <v>20</v>
      </c>
      <c r="C31">
        <v>3833</v>
      </c>
      <c r="D31">
        <v>24.945</v>
      </c>
      <c r="E31" s="7">
        <v>95615</v>
      </c>
      <c r="H31">
        <v>1559</v>
      </c>
      <c r="I31" s="5">
        <v>16.992000000000001</v>
      </c>
      <c r="J31" s="9">
        <v>26490</v>
      </c>
      <c r="L31">
        <f t="shared" si="7"/>
        <v>2274</v>
      </c>
      <c r="M31" s="9">
        <f t="shared" si="8"/>
        <v>69125</v>
      </c>
      <c r="N31" s="5">
        <f t="shared" si="14"/>
        <v>30.397977132805629</v>
      </c>
      <c r="S31" s="7">
        <f t="shared" si="15"/>
        <v>29.44937713280563</v>
      </c>
      <c r="T31" s="7">
        <f t="shared" si="16"/>
        <v>16.043400000000002</v>
      </c>
      <c r="U31" s="5">
        <f t="shared" si="4"/>
        <v>1.835606986848525</v>
      </c>
      <c r="V31" s="5"/>
    </row>
    <row r="32" spans="1:22" x14ac:dyDescent="0.2">
      <c r="B32" s="3" t="s">
        <v>21</v>
      </c>
      <c r="C32">
        <v>4099</v>
      </c>
      <c r="D32">
        <v>26.042999999999999</v>
      </c>
      <c r="E32" s="7">
        <v>106749</v>
      </c>
      <c r="H32">
        <v>1736</v>
      </c>
      <c r="I32" s="5">
        <v>19.443999999999999</v>
      </c>
      <c r="J32" s="9">
        <v>33754</v>
      </c>
      <c r="L32">
        <f t="shared" si="7"/>
        <v>2363</v>
      </c>
      <c r="M32" s="9">
        <f t="shared" si="8"/>
        <v>72995</v>
      </c>
      <c r="N32" s="5">
        <f t="shared" si="14"/>
        <v>30.890816758358021</v>
      </c>
      <c r="S32" s="7">
        <f t="shared" si="15"/>
        <v>29.942216758358022</v>
      </c>
      <c r="T32" s="7">
        <f t="shared" si="16"/>
        <v>18.4954</v>
      </c>
      <c r="U32" s="5">
        <f t="shared" si="4"/>
        <v>1.618900740635943</v>
      </c>
      <c r="V32" s="5"/>
    </row>
    <row r="33" spans="1:22" x14ac:dyDescent="0.2">
      <c r="B33" s="3" t="s">
        <v>22</v>
      </c>
      <c r="C33">
        <v>4450</v>
      </c>
      <c r="D33">
        <v>25.689</v>
      </c>
      <c r="E33" s="7">
        <v>114316</v>
      </c>
      <c r="H33">
        <v>1578</v>
      </c>
      <c r="I33" s="5">
        <v>16.731999999999999</v>
      </c>
      <c r="J33" s="9">
        <v>26403</v>
      </c>
      <c r="L33">
        <f t="shared" si="7"/>
        <v>2872</v>
      </c>
      <c r="M33" s="9">
        <f t="shared" si="8"/>
        <v>87913</v>
      </c>
      <c r="N33" s="5">
        <f t="shared" si="14"/>
        <v>30.610376044568245</v>
      </c>
      <c r="S33" s="7">
        <f t="shared" si="15"/>
        <v>29.661776044568246</v>
      </c>
      <c r="T33" s="7">
        <f t="shared" si="16"/>
        <v>15.783399999999999</v>
      </c>
      <c r="U33" s="5">
        <f t="shared" si="4"/>
        <v>1.8793020543462275</v>
      </c>
      <c r="V33" s="5"/>
    </row>
    <row r="34" spans="1:22" s="7" customFormat="1" x14ac:dyDescent="0.2">
      <c r="A34" s="6"/>
      <c r="B34" s="10"/>
      <c r="U34" s="5"/>
    </row>
    <row r="35" spans="1:22" x14ac:dyDescent="0.2">
      <c r="A35" s="2" t="s">
        <v>24</v>
      </c>
      <c r="B35" s="3" t="s">
        <v>7</v>
      </c>
      <c r="C35">
        <v>4242</v>
      </c>
      <c r="D35">
        <v>18.048999999999999</v>
      </c>
      <c r="E35" s="7">
        <v>76565</v>
      </c>
      <c r="H35">
        <v>1287</v>
      </c>
      <c r="I35" s="5">
        <v>14.77</v>
      </c>
      <c r="J35" s="9">
        <v>19009</v>
      </c>
      <c r="L35">
        <f t="shared" ref="L35:L40" si="17">C35-H35</f>
        <v>2955</v>
      </c>
      <c r="M35" s="9">
        <f t="shared" ref="M35:M40" si="18">E35-J35</f>
        <v>57556</v>
      </c>
      <c r="N35" s="5">
        <f t="shared" ref="N35:N40" si="19">M35/L35</f>
        <v>19.477495769881557</v>
      </c>
      <c r="P35" s="7">
        <v>0.30499999999999999</v>
      </c>
      <c r="Q35" s="7">
        <f>AVERAGE(P35:P39)</f>
        <v>0.40199999999999997</v>
      </c>
      <c r="S35" s="7">
        <f>N35-0.402</f>
        <v>19.075495769881556</v>
      </c>
      <c r="T35" s="7">
        <f>I35-0.402</f>
        <v>14.368</v>
      </c>
      <c r="U35" s="5">
        <f t="shared" si="4"/>
        <v>1.327637511823605</v>
      </c>
      <c r="V35" s="5">
        <f>AVERAGE(U35:U40)</f>
        <v>1.3834822374829627</v>
      </c>
    </row>
    <row r="36" spans="1:22" x14ac:dyDescent="0.2">
      <c r="B36" s="3" t="s">
        <v>8</v>
      </c>
      <c r="C36">
        <v>4385</v>
      </c>
      <c r="D36">
        <v>15.631</v>
      </c>
      <c r="E36" s="7">
        <v>68541</v>
      </c>
      <c r="H36">
        <v>1582</v>
      </c>
      <c r="I36" s="5">
        <v>12.837999999999999</v>
      </c>
      <c r="J36" s="9">
        <v>20309</v>
      </c>
      <c r="L36">
        <f t="shared" si="17"/>
        <v>2803</v>
      </c>
      <c r="M36" s="9">
        <f t="shared" si="18"/>
        <v>48232</v>
      </c>
      <c r="N36" s="5">
        <f t="shared" si="19"/>
        <v>17.207277916518017</v>
      </c>
      <c r="P36" s="7">
        <v>0.40799999999999997</v>
      </c>
      <c r="S36" s="7">
        <f t="shared" ref="S36:S40" si="20">N36-0.402</f>
        <v>16.805277916518016</v>
      </c>
      <c r="T36" s="7">
        <f t="shared" ref="T36:T40" si="21">I36-0.402</f>
        <v>12.436</v>
      </c>
      <c r="U36" s="5">
        <f t="shared" si="4"/>
        <v>1.3513410997521724</v>
      </c>
      <c r="V36" s="5"/>
    </row>
    <row r="37" spans="1:22" x14ac:dyDescent="0.2">
      <c r="B37" s="3" t="s">
        <v>9</v>
      </c>
      <c r="C37">
        <v>3024</v>
      </c>
      <c r="D37">
        <v>16.893000000000001</v>
      </c>
      <c r="E37" s="7">
        <v>51085</v>
      </c>
      <c r="H37">
        <v>1175</v>
      </c>
      <c r="I37" s="5">
        <v>14.19</v>
      </c>
      <c r="J37" s="9">
        <v>16673</v>
      </c>
      <c r="L37">
        <f t="shared" si="17"/>
        <v>1849</v>
      </c>
      <c r="M37" s="9">
        <f t="shared" si="18"/>
        <v>34412</v>
      </c>
      <c r="N37" s="5">
        <f t="shared" si="19"/>
        <v>18.61114115738237</v>
      </c>
      <c r="P37" s="7">
        <v>0.57199999999999995</v>
      </c>
      <c r="S37" s="7">
        <f t="shared" si="20"/>
        <v>18.209141157382369</v>
      </c>
      <c r="T37" s="7">
        <f t="shared" si="21"/>
        <v>13.788</v>
      </c>
      <c r="U37" s="5">
        <f t="shared" si="4"/>
        <v>1.3206513749189417</v>
      </c>
      <c r="V37" s="5"/>
    </row>
    <row r="38" spans="1:22" x14ac:dyDescent="0.2">
      <c r="B38" s="3" t="s">
        <v>10</v>
      </c>
      <c r="C38">
        <v>3631</v>
      </c>
      <c r="D38">
        <v>14.996</v>
      </c>
      <c r="E38" s="7">
        <v>54451</v>
      </c>
      <c r="H38">
        <v>1507</v>
      </c>
      <c r="I38" s="5">
        <v>12.073</v>
      </c>
      <c r="J38" s="9">
        <v>18194</v>
      </c>
      <c r="L38">
        <f t="shared" si="17"/>
        <v>2124</v>
      </c>
      <c r="M38" s="9">
        <f t="shared" si="18"/>
        <v>36257</v>
      </c>
      <c r="N38" s="5">
        <f t="shared" si="19"/>
        <v>17.070150659133709</v>
      </c>
      <c r="P38" s="7">
        <v>0.42599999999999999</v>
      </c>
      <c r="S38" s="7">
        <f t="shared" si="20"/>
        <v>16.668150659133708</v>
      </c>
      <c r="T38" s="7">
        <f t="shared" si="21"/>
        <v>11.671000000000001</v>
      </c>
      <c r="U38" s="5">
        <f t="shared" si="4"/>
        <v>1.4281681654642882</v>
      </c>
      <c r="V38" s="5"/>
    </row>
    <row r="39" spans="1:22" x14ac:dyDescent="0.2">
      <c r="B39" s="3" t="s">
        <v>19</v>
      </c>
      <c r="C39">
        <v>3445</v>
      </c>
      <c r="D39">
        <v>16.552</v>
      </c>
      <c r="E39" s="7">
        <v>57021</v>
      </c>
      <c r="H39">
        <v>1477</v>
      </c>
      <c r="I39" s="5">
        <v>13.148999999999999</v>
      </c>
      <c r="J39" s="9">
        <v>19421</v>
      </c>
      <c r="L39">
        <f t="shared" si="17"/>
        <v>1968</v>
      </c>
      <c r="M39" s="9">
        <f t="shared" si="18"/>
        <v>37600</v>
      </c>
      <c r="N39" s="5">
        <f t="shared" si="19"/>
        <v>19.105691056910569</v>
      </c>
      <c r="P39" s="7">
        <v>0.29899999999999999</v>
      </c>
      <c r="S39" s="7">
        <f t="shared" si="20"/>
        <v>18.703691056910568</v>
      </c>
      <c r="T39" s="7">
        <f t="shared" si="21"/>
        <v>12.747</v>
      </c>
      <c r="U39" s="5">
        <f t="shared" si="4"/>
        <v>1.4673014087166054</v>
      </c>
      <c r="V39" s="5"/>
    </row>
    <row r="40" spans="1:22" x14ac:dyDescent="0.2">
      <c r="B40" s="3" t="s">
        <v>20</v>
      </c>
      <c r="C40">
        <v>2998</v>
      </c>
      <c r="D40">
        <v>16.922000000000001</v>
      </c>
      <c r="E40" s="7">
        <v>50731</v>
      </c>
      <c r="H40">
        <v>1088</v>
      </c>
      <c r="I40" s="5">
        <v>13.528</v>
      </c>
      <c r="J40" s="9">
        <v>14719</v>
      </c>
      <c r="L40">
        <f t="shared" si="17"/>
        <v>1910</v>
      </c>
      <c r="M40" s="9">
        <f t="shared" si="18"/>
        <v>36012</v>
      </c>
      <c r="N40" s="5">
        <f t="shared" si="19"/>
        <v>18.854450261780105</v>
      </c>
      <c r="S40" s="7">
        <f t="shared" si="20"/>
        <v>18.452450261780104</v>
      </c>
      <c r="T40" s="7">
        <f t="shared" si="21"/>
        <v>13.126000000000001</v>
      </c>
      <c r="U40" s="5">
        <f t="shared" si="4"/>
        <v>1.4057938642221623</v>
      </c>
      <c r="V40" s="5"/>
    </row>
    <row r="41" spans="1:22" s="7" customFormat="1" x14ac:dyDescent="0.2">
      <c r="A41" s="6"/>
      <c r="B41" s="10"/>
      <c r="U41" s="5"/>
    </row>
    <row r="42" spans="1:22" x14ac:dyDescent="0.2">
      <c r="A42" s="2" t="s">
        <v>25</v>
      </c>
      <c r="B42" s="3" t="s">
        <v>7</v>
      </c>
      <c r="C42">
        <v>4934</v>
      </c>
      <c r="D42">
        <v>14.164</v>
      </c>
      <c r="E42" s="7">
        <v>69887</v>
      </c>
      <c r="H42">
        <v>2100</v>
      </c>
      <c r="I42" s="5">
        <v>11.542999999999999</v>
      </c>
      <c r="J42" s="9">
        <v>24241</v>
      </c>
      <c r="L42">
        <f t="shared" ref="L42:L49" si="22">C42-H42</f>
        <v>2834</v>
      </c>
      <c r="M42" s="9">
        <f t="shared" ref="M42:M49" si="23">E42-J42</f>
        <v>45646</v>
      </c>
      <c r="N42" s="5">
        <f t="shared" ref="N42:N49" si="24">M42/L42</f>
        <v>16.106563161609031</v>
      </c>
      <c r="P42" s="7">
        <v>0.28999999999999998</v>
      </c>
      <c r="Q42" s="7">
        <f>AVERAGE(P42:P46)</f>
        <v>0.40699999999999992</v>
      </c>
      <c r="S42" s="7">
        <f>N42-0.407</f>
        <v>15.699563161609031</v>
      </c>
      <c r="T42" s="7">
        <f>I42-0.407</f>
        <v>11.135999999999999</v>
      </c>
      <c r="U42" s="5">
        <f t="shared" si="4"/>
        <v>1.4098027264375927</v>
      </c>
      <c r="V42" s="5">
        <f>AVERAGE(U42:U49)</f>
        <v>1.4688010769088282</v>
      </c>
    </row>
    <row r="43" spans="1:22" x14ac:dyDescent="0.2">
      <c r="B43" s="3" t="s">
        <v>8</v>
      </c>
      <c r="C43">
        <v>5036</v>
      </c>
      <c r="D43">
        <v>15.718999999999999</v>
      </c>
      <c r="E43" s="7">
        <v>79162</v>
      </c>
      <c r="H43">
        <v>2400</v>
      </c>
      <c r="I43" s="5">
        <v>12.515000000000001</v>
      </c>
      <c r="J43" s="9">
        <v>30036</v>
      </c>
      <c r="L43">
        <f t="shared" si="22"/>
        <v>2636</v>
      </c>
      <c r="M43" s="9">
        <f t="shared" si="23"/>
        <v>49126</v>
      </c>
      <c r="N43" s="5">
        <f t="shared" si="24"/>
        <v>18.636570561456754</v>
      </c>
      <c r="P43" s="7">
        <v>0.433</v>
      </c>
      <c r="S43" s="7">
        <f t="shared" ref="S43:S49" si="25">N43-0.407</f>
        <v>18.229570561456754</v>
      </c>
      <c r="T43" s="7">
        <f t="shared" ref="T43:T49" si="26">I43-0.407</f>
        <v>12.108000000000001</v>
      </c>
      <c r="U43" s="5">
        <f t="shared" si="4"/>
        <v>1.5055806542332963</v>
      </c>
      <c r="V43" s="5"/>
    </row>
    <row r="44" spans="1:22" x14ac:dyDescent="0.2">
      <c r="B44" s="3" t="s">
        <v>9</v>
      </c>
      <c r="C44">
        <v>6348</v>
      </c>
      <c r="D44">
        <v>14.019</v>
      </c>
      <c r="E44" s="7">
        <v>88993</v>
      </c>
      <c r="H44">
        <v>3166</v>
      </c>
      <c r="I44" s="5">
        <v>11.381</v>
      </c>
      <c r="J44" s="9">
        <v>36031</v>
      </c>
      <c r="L44">
        <f t="shared" si="22"/>
        <v>3182</v>
      </c>
      <c r="M44" s="9">
        <f t="shared" si="23"/>
        <v>52962</v>
      </c>
      <c r="N44" s="5">
        <f t="shared" si="24"/>
        <v>16.644248900062852</v>
      </c>
      <c r="P44" s="7">
        <v>0.59199999999999997</v>
      </c>
      <c r="S44" s="7">
        <f t="shared" si="25"/>
        <v>16.237248900062852</v>
      </c>
      <c r="T44" s="7">
        <f t="shared" si="26"/>
        <v>10.974</v>
      </c>
      <c r="U44" s="5">
        <f t="shared" si="4"/>
        <v>1.4796107982561373</v>
      </c>
      <c r="V44" s="5"/>
    </row>
    <row r="45" spans="1:22" x14ac:dyDescent="0.2">
      <c r="B45" s="3" t="s">
        <v>10</v>
      </c>
      <c r="C45">
        <v>6292</v>
      </c>
      <c r="D45">
        <v>13.804</v>
      </c>
      <c r="E45" s="7">
        <v>86856</v>
      </c>
      <c r="H45">
        <v>3331</v>
      </c>
      <c r="I45" s="5">
        <v>11.090999999999999</v>
      </c>
      <c r="J45" s="9">
        <v>36945</v>
      </c>
      <c r="L45">
        <f t="shared" si="22"/>
        <v>2961</v>
      </c>
      <c r="M45" s="9">
        <f t="shared" si="23"/>
        <v>49911</v>
      </c>
      <c r="N45" s="5">
        <f t="shared" si="24"/>
        <v>16.856129685916919</v>
      </c>
      <c r="P45" s="7">
        <v>0.52500000000000002</v>
      </c>
      <c r="S45" s="7">
        <f t="shared" si="25"/>
        <v>16.449129685916919</v>
      </c>
      <c r="T45" s="7">
        <f t="shared" si="26"/>
        <v>10.683999999999999</v>
      </c>
      <c r="U45" s="5">
        <f t="shared" si="4"/>
        <v>1.5396040514710707</v>
      </c>
      <c r="V45" s="5"/>
    </row>
    <row r="46" spans="1:22" x14ac:dyDescent="0.2">
      <c r="B46" s="3" t="s">
        <v>19</v>
      </c>
      <c r="C46">
        <v>5799</v>
      </c>
      <c r="D46">
        <v>15.471</v>
      </c>
      <c r="E46" s="7">
        <v>89715</v>
      </c>
      <c r="H46">
        <v>2773</v>
      </c>
      <c r="I46" s="5">
        <v>12.914</v>
      </c>
      <c r="J46" s="9">
        <v>35811</v>
      </c>
      <c r="L46">
        <f t="shared" si="22"/>
        <v>3026</v>
      </c>
      <c r="M46" s="9">
        <f t="shared" si="23"/>
        <v>53904</v>
      </c>
      <c r="N46" s="5">
        <f t="shared" si="24"/>
        <v>17.81361533377396</v>
      </c>
      <c r="P46" s="7">
        <v>0.19500000000000001</v>
      </c>
      <c r="S46" s="7">
        <f t="shared" si="25"/>
        <v>17.40661533377396</v>
      </c>
      <c r="T46" s="7">
        <f t="shared" si="26"/>
        <v>12.507</v>
      </c>
      <c r="U46" s="5">
        <f t="shared" si="4"/>
        <v>1.3917498467877156</v>
      </c>
      <c r="V46" s="5"/>
    </row>
    <row r="47" spans="1:22" x14ac:dyDescent="0.2">
      <c r="B47" s="3" t="s">
        <v>20</v>
      </c>
      <c r="C47">
        <v>6066</v>
      </c>
      <c r="D47">
        <v>14.602</v>
      </c>
      <c r="E47" s="7">
        <v>88576</v>
      </c>
      <c r="H47">
        <v>3079</v>
      </c>
      <c r="I47" s="5">
        <v>11.624000000000001</v>
      </c>
      <c r="J47" s="9">
        <v>35791</v>
      </c>
      <c r="L47">
        <f t="shared" si="22"/>
        <v>2987</v>
      </c>
      <c r="M47" s="9">
        <f t="shared" si="23"/>
        <v>52785</v>
      </c>
      <c r="N47" s="5">
        <f t="shared" si="24"/>
        <v>17.671576832942751</v>
      </c>
      <c r="S47" s="7">
        <f t="shared" si="25"/>
        <v>17.264576832942751</v>
      </c>
      <c r="T47" s="7">
        <f t="shared" si="26"/>
        <v>11.217000000000001</v>
      </c>
      <c r="U47" s="5">
        <f t="shared" si="4"/>
        <v>1.5391438738470848</v>
      </c>
      <c r="V47" s="5"/>
    </row>
    <row r="48" spans="1:22" x14ac:dyDescent="0.2">
      <c r="B48" s="3" t="s">
        <v>21</v>
      </c>
      <c r="C48">
        <v>6371</v>
      </c>
      <c r="D48">
        <v>16.359000000000002</v>
      </c>
      <c r="E48" s="7">
        <v>104226</v>
      </c>
      <c r="H48">
        <v>3347</v>
      </c>
      <c r="I48" s="5">
        <v>13.175000000000001</v>
      </c>
      <c r="J48" s="9">
        <v>44096</v>
      </c>
      <c r="L48">
        <f t="shared" si="22"/>
        <v>3024</v>
      </c>
      <c r="M48" s="9">
        <f t="shared" si="23"/>
        <v>60130</v>
      </c>
      <c r="N48" s="5">
        <f t="shared" si="24"/>
        <v>19.88425925925926</v>
      </c>
      <c r="S48" s="7">
        <f t="shared" si="25"/>
        <v>19.477259259259259</v>
      </c>
      <c r="T48" s="7">
        <f t="shared" si="26"/>
        <v>12.768000000000001</v>
      </c>
      <c r="U48" s="5">
        <f t="shared" si="4"/>
        <v>1.5254745660447415</v>
      </c>
      <c r="V48" s="5"/>
    </row>
    <row r="49" spans="1:22" x14ac:dyDescent="0.2">
      <c r="B49" s="3" t="s">
        <v>22</v>
      </c>
      <c r="C49">
        <v>4495</v>
      </c>
      <c r="D49">
        <v>19.125</v>
      </c>
      <c r="E49" s="7">
        <v>85966</v>
      </c>
      <c r="H49">
        <v>1853</v>
      </c>
      <c r="I49" s="5">
        <v>15.86</v>
      </c>
      <c r="J49" s="9">
        <v>29389</v>
      </c>
      <c r="L49">
        <f t="shared" si="22"/>
        <v>2642</v>
      </c>
      <c r="M49" s="9">
        <f t="shared" si="23"/>
        <v>56577</v>
      </c>
      <c r="N49" s="5">
        <f t="shared" si="24"/>
        <v>21.41445874337623</v>
      </c>
      <c r="S49" s="7">
        <f t="shared" si="25"/>
        <v>21.00745874337623</v>
      </c>
      <c r="T49" s="7">
        <f t="shared" si="26"/>
        <v>15.452999999999999</v>
      </c>
      <c r="U49" s="5">
        <f t="shared" si="4"/>
        <v>1.3594420981929871</v>
      </c>
      <c r="V49" s="5"/>
    </row>
    <row r="50" spans="1:22" s="7" customFormat="1" x14ac:dyDescent="0.2">
      <c r="A50" s="6"/>
      <c r="B50" s="10"/>
      <c r="U50" s="5"/>
    </row>
    <row r="51" spans="1:22" x14ac:dyDescent="0.2">
      <c r="A51" s="2" t="s">
        <v>26</v>
      </c>
      <c r="B51" s="3" t="s">
        <v>7</v>
      </c>
      <c r="C51">
        <v>5750</v>
      </c>
      <c r="D51">
        <v>22.655000000000001</v>
      </c>
      <c r="E51" s="7">
        <v>130269</v>
      </c>
      <c r="H51">
        <v>2553</v>
      </c>
      <c r="I51" s="5">
        <v>16.87</v>
      </c>
      <c r="J51" s="9">
        <v>43069</v>
      </c>
      <c r="L51">
        <f t="shared" ref="L51:L57" si="27">C51-H51</f>
        <v>3197</v>
      </c>
      <c r="M51" s="9">
        <f t="shared" ref="M51:M57" si="28">E51-J51</f>
        <v>87200</v>
      </c>
      <c r="N51" s="5">
        <f t="shared" ref="N51:N57" si="29">M51/L51</f>
        <v>27.275570847669691</v>
      </c>
      <c r="P51" s="7">
        <v>1.1499999999999999</v>
      </c>
      <c r="Q51" s="7">
        <f>AVERAGE(P51:P55)</f>
        <v>1.778</v>
      </c>
      <c r="S51" s="7">
        <f>N51-1.778</f>
        <v>25.497570847669692</v>
      </c>
      <c r="T51" s="7">
        <f>I51-1.778</f>
        <v>15.092000000000001</v>
      </c>
      <c r="U51" s="5">
        <f t="shared" si="4"/>
        <v>1.6894759374284185</v>
      </c>
      <c r="V51" s="5">
        <f>AVERAGE(U51:U57)</f>
        <v>1.4745274277875751</v>
      </c>
    </row>
    <row r="52" spans="1:22" x14ac:dyDescent="0.2">
      <c r="B52" s="3" t="s">
        <v>8</v>
      </c>
      <c r="C52">
        <v>4335</v>
      </c>
      <c r="D52">
        <v>24.390999999999998</v>
      </c>
      <c r="E52" s="7">
        <v>105737</v>
      </c>
      <c r="H52">
        <v>1999</v>
      </c>
      <c r="I52" s="5">
        <v>19.126999999999999</v>
      </c>
      <c r="J52" s="9">
        <v>38235</v>
      </c>
      <c r="L52">
        <f t="shared" si="27"/>
        <v>2336</v>
      </c>
      <c r="M52" s="9">
        <f t="shared" si="28"/>
        <v>67502</v>
      </c>
      <c r="N52" s="5">
        <f t="shared" si="29"/>
        <v>28.896404109589042</v>
      </c>
      <c r="P52" s="7">
        <v>1.5860000000000001</v>
      </c>
      <c r="S52" s="7">
        <f t="shared" ref="S52:S57" si="30">N52-1.778</f>
        <v>27.118404109589044</v>
      </c>
      <c r="T52" s="7">
        <f t="shared" ref="T52:T57" si="31">I52-1.778</f>
        <v>17.349</v>
      </c>
      <c r="U52" s="5">
        <f t="shared" si="4"/>
        <v>1.563110502598942</v>
      </c>
      <c r="V52" s="5"/>
    </row>
    <row r="53" spans="1:22" x14ac:dyDescent="0.2">
      <c r="B53" s="3" t="s">
        <v>9</v>
      </c>
      <c r="C53">
        <v>4424</v>
      </c>
      <c r="D53">
        <v>20.527000000000001</v>
      </c>
      <c r="E53" s="7">
        <v>90811</v>
      </c>
      <c r="H53">
        <v>2060</v>
      </c>
      <c r="I53" s="5">
        <v>16.600999999999999</v>
      </c>
      <c r="J53" s="9">
        <v>34198</v>
      </c>
      <c r="L53">
        <f t="shared" si="27"/>
        <v>2364</v>
      </c>
      <c r="M53" s="9">
        <f t="shared" si="28"/>
        <v>56613</v>
      </c>
      <c r="N53" s="5">
        <f t="shared" si="29"/>
        <v>23.947969543147209</v>
      </c>
      <c r="P53" s="7">
        <v>1.444</v>
      </c>
      <c r="S53" s="7">
        <f t="shared" si="30"/>
        <v>22.169969543147211</v>
      </c>
      <c r="T53" s="7">
        <f t="shared" si="31"/>
        <v>14.822999999999999</v>
      </c>
      <c r="U53" s="5">
        <f t="shared" si="4"/>
        <v>1.4956465994162593</v>
      </c>
      <c r="V53" s="5"/>
    </row>
    <row r="54" spans="1:22" x14ac:dyDescent="0.2">
      <c r="B54" s="3" t="s">
        <v>10</v>
      </c>
      <c r="C54">
        <v>4375</v>
      </c>
      <c r="D54">
        <v>21.173999999999999</v>
      </c>
      <c r="E54" s="7">
        <v>92637</v>
      </c>
      <c r="H54">
        <v>2228</v>
      </c>
      <c r="I54" s="5">
        <v>18.029</v>
      </c>
      <c r="J54" s="9">
        <v>40168</v>
      </c>
      <c r="L54">
        <f t="shared" si="27"/>
        <v>2147</v>
      </c>
      <c r="M54" s="9">
        <f t="shared" si="28"/>
        <v>52469</v>
      </c>
      <c r="N54" s="5">
        <f t="shared" si="29"/>
        <v>24.438285980437819</v>
      </c>
      <c r="P54" s="7">
        <v>2.4409999999999998</v>
      </c>
      <c r="S54" s="7">
        <f t="shared" si="30"/>
        <v>22.66028598043782</v>
      </c>
      <c r="T54" s="7">
        <f t="shared" si="31"/>
        <v>16.251000000000001</v>
      </c>
      <c r="U54" s="5">
        <f t="shared" si="4"/>
        <v>1.3943933284375003</v>
      </c>
      <c r="V54" s="5"/>
    </row>
    <row r="55" spans="1:22" x14ac:dyDescent="0.2">
      <c r="B55" s="3" t="s">
        <v>19</v>
      </c>
      <c r="C55">
        <v>4283</v>
      </c>
      <c r="D55">
        <v>21.486000000000001</v>
      </c>
      <c r="E55" s="7">
        <v>92026</v>
      </c>
      <c r="H55">
        <v>2316</v>
      </c>
      <c r="I55" s="5">
        <v>17.937000000000001</v>
      </c>
      <c r="J55" s="9">
        <v>41543</v>
      </c>
      <c r="L55">
        <f t="shared" si="27"/>
        <v>1967</v>
      </c>
      <c r="M55" s="9">
        <f t="shared" si="28"/>
        <v>50483</v>
      </c>
      <c r="N55" s="5">
        <f t="shared" si="29"/>
        <v>25.664972038637519</v>
      </c>
      <c r="P55" s="7">
        <v>2.2690000000000001</v>
      </c>
      <c r="S55" s="7">
        <f t="shared" si="30"/>
        <v>23.88697203863752</v>
      </c>
      <c r="T55" s="7">
        <f t="shared" si="31"/>
        <v>16.159000000000002</v>
      </c>
      <c r="U55" s="5">
        <f t="shared" si="4"/>
        <v>1.4782456859111033</v>
      </c>
      <c r="V55" s="5"/>
    </row>
    <row r="56" spans="1:22" x14ac:dyDescent="0.2">
      <c r="B56" s="3" t="s">
        <v>20</v>
      </c>
      <c r="C56">
        <v>5488</v>
      </c>
      <c r="D56">
        <v>19.86</v>
      </c>
      <c r="E56" s="7">
        <v>108993</v>
      </c>
      <c r="H56">
        <v>2444</v>
      </c>
      <c r="I56" s="5">
        <v>17.068000000000001</v>
      </c>
      <c r="J56" s="9">
        <v>41715</v>
      </c>
      <c r="L56">
        <f t="shared" si="27"/>
        <v>3044</v>
      </c>
      <c r="M56" s="9">
        <f t="shared" si="28"/>
        <v>67278</v>
      </c>
      <c r="N56" s="5">
        <f t="shared" si="29"/>
        <v>22.101839684625492</v>
      </c>
      <c r="S56" s="7">
        <f t="shared" si="30"/>
        <v>20.323839684625494</v>
      </c>
      <c r="T56" s="7">
        <f t="shared" si="31"/>
        <v>15.290000000000001</v>
      </c>
      <c r="U56" s="5">
        <f t="shared" si="4"/>
        <v>1.3292243090010132</v>
      </c>
      <c r="V56" s="5"/>
    </row>
    <row r="57" spans="1:22" x14ac:dyDescent="0.2">
      <c r="B57" s="3" t="s">
        <v>21</v>
      </c>
      <c r="C57">
        <v>4439</v>
      </c>
      <c r="D57">
        <v>21.044</v>
      </c>
      <c r="E57" s="7">
        <v>93414</v>
      </c>
      <c r="H57">
        <v>1750</v>
      </c>
      <c r="I57" s="5">
        <v>17.504000000000001</v>
      </c>
      <c r="J57" s="9">
        <v>30632</v>
      </c>
      <c r="L57">
        <f t="shared" si="27"/>
        <v>2689</v>
      </c>
      <c r="M57" s="9">
        <f t="shared" si="28"/>
        <v>62782</v>
      </c>
      <c r="N57" s="5">
        <f t="shared" si="29"/>
        <v>23.347712904425435</v>
      </c>
      <c r="S57" s="7">
        <f t="shared" si="30"/>
        <v>21.569712904425437</v>
      </c>
      <c r="T57" s="7">
        <f t="shared" si="31"/>
        <v>15.726000000000001</v>
      </c>
      <c r="U57" s="5">
        <f t="shared" si="4"/>
        <v>1.371595631719791</v>
      </c>
      <c r="V57" s="5"/>
    </row>
    <row r="60" spans="1:22" x14ac:dyDescent="0.2">
      <c r="A60" s="2" t="s">
        <v>27</v>
      </c>
    </row>
    <row r="61" spans="1:22" x14ac:dyDescent="0.2">
      <c r="C61" s="11" t="s">
        <v>2</v>
      </c>
      <c r="D61" s="11"/>
      <c r="E61" s="11"/>
      <c r="F61" s="2"/>
      <c r="G61" s="2"/>
      <c r="H61" s="11" t="s">
        <v>6</v>
      </c>
      <c r="I61" s="11"/>
      <c r="J61" s="11"/>
      <c r="K61" s="12"/>
      <c r="L61" s="12"/>
      <c r="M61" s="12"/>
      <c r="N61" s="12"/>
      <c r="O61" s="13"/>
    </row>
    <row r="62" spans="1:22" x14ac:dyDescent="0.2">
      <c r="C62" s="3" t="s">
        <v>5</v>
      </c>
      <c r="D62" s="3" t="s">
        <v>4</v>
      </c>
      <c r="E62" s="10" t="s">
        <v>3</v>
      </c>
      <c r="F62" s="3"/>
      <c r="G62" s="3"/>
      <c r="H62" s="3" t="s">
        <v>5</v>
      </c>
      <c r="I62" s="4" t="s">
        <v>13</v>
      </c>
      <c r="J62" s="8" t="s">
        <v>3</v>
      </c>
      <c r="L62" s="3" t="s">
        <v>12</v>
      </c>
      <c r="M62" s="8" t="s">
        <v>15</v>
      </c>
      <c r="N62" s="4" t="s">
        <v>14</v>
      </c>
      <c r="O62" s="10"/>
      <c r="P62" s="10" t="s">
        <v>28</v>
      </c>
      <c r="Q62" s="10" t="s">
        <v>29</v>
      </c>
      <c r="R62" s="10"/>
      <c r="S62" s="6" t="s">
        <v>30</v>
      </c>
      <c r="T62" s="10" t="s">
        <v>31</v>
      </c>
      <c r="U62" s="4" t="s">
        <v>16</v>
      </c>
      <c r="V62" s="4" t="s">
        <v>17</v>
      </c>
    </row>
    <row r="63" spans="1:22" x14ac:dyDescent="0.2">
      <c r="A63" s="2" t="s">
        <v>1</v>
      </c>
      <c r="B63" s="3" t="s">
        <v>7</v>
      </c>
      <c r="C63">
        <v>12537</v>
      </c>
      <c r="D63">
        <v>9.2799999999999994</v>
      </c>
      <c r="E63" s="7">
        <v>116344</v>
      </c>
      <c r="H63">
        <v>5648</v>
      </c>
      <c r="I63" s="5">
        <v>7.9489999999999998</v>
      </c>
      <c r="J63" s="9">
        <v>44898</v>
      </c>
      <c r="L63">
        <f t="shared" ref="L63:L67" si="32">C63-H63</f>
        <v>6889</v>
      </c>
      <c r="M63" s="9">
        <f t="shared" ref="M63:M67" si="33">E63-J63</f>
        <v>71446</v>
      </c>
      <c r="N63" s="5">
        <f t="shared" ref="N63:N67" si="34">M63/L63</f>
        <v>10.371026273769777</v>
      </c>
      <c r="P63" s="14">
        <v>2.5000000000000001E-2</v>
      </c>
      <c r="Q63" s="14">
        <f>AVERAGE(P63:P67)</f>
        <v>5.7799999999999997E-2</v>
      </c>
      <c r="R63" s="14"/>
      <c r="S63" s="14">
        <f>N63-0.0578</f>
        <v>10.313226273769777</v>
      </c>
      <c r="T63">
        <f>I63-0.0578</f>
        <v>7.8911999999999995</v>
      </c>
      <c r="U63" s="5">
        <f>S63/T63</f>
        <v>1.3069274981966972</v>
      </c>
      <c r="V63">
        <f>AVERAGE(U63:U67)</f>
        <v>1.2860859192727427</v>
      </c>
    </row>
    <row r="64" spans="1:22" x14ac:dyDescent="0.2">
      <c r="B64" s="3" t="s">
        <v>8</v>
      </c>
      <c r="C64">
        <v>10865</v>
      </c>
      <c r="D64">
        <v>6.8010000000000002</v>
      </c>
      <c r="E64" s="7">
        <v>73895</v>
      </c>
      <c r="H64">
        <v>5710</v>
      </c>
      <c r="I64" s="5">
        <v>5.5750000000000002</v>
      </c>
      <c r="J64" s="9">
        <v>31833</v>
      </c>
      <c r="L64">
        <f t="shared" si="32"/>
        <v>5155</v>
      </c>
      <c r="M64" s="9">
        <f t="shared" si="33"/>
        <v>42062</v>
      </c>
      <c r="N64" s="5">
        <f t="shared" si="34"/>
        <v>8.1594568380213381</v>
      </c>
      <c r="P64" s="13">
        <v>0.02</v>
      </c>
      <c r="Q64" s="13"/>
      <c r="R64" s="13"/>
      <c r="S64" s="14">
        <f t="shared" ref="S64:S67" si="35">N64-0.0578</f>
        <v>8.1016568380213378</v>
      </c>
      <c r="T64">
        <f>I64-0.0578</f>
        <v>5.5171999999999999</v>
      </c>
      <c r="U64" s="5">
        <f t="shared" ref="U64:U99" si="36">S64/T64</f>
        <v>1.4684363151637312</v>
      </c>
    </row>
    <row r="65" spans="1:22" x14ac:dyDescent="0.2">
      <c r="B65" s="3" t="s">
        <v>9</v>
      </c>
      <c r="C65">
        <v>11258</v>
      </c>
      <c r="D65">
        <v>8.1300000000000008</v>
      </c>
      <c r="E65" s="7">
        <v>91533</v>
      </c>
      <c r="H65">
        <v>5992</v>
      </c>
      <c r="I65" s="5">
        <v>6.524</v>
      </c>
      <c r="J65" s="9">
        <v>39090</v>
      </c>
      <c r="L65">
        <f t="shared" si="32"/>
        <v>5266</v>
      </c>
      <c r="M65" s="9">
        <f t="shared" si="33"/>
        <v>52443</v>
      </c>
      <c r="N65" s="5">
        <f t="shared" si="34"/>
        <v>9.9587922521838212</v>
      </c>
      <c r="P65" s="13">
        <v>0.124</v>
      </c>
      <c r="Q65" s="13"/>
      <c r="R65" s="13"/>
      <c r="S65" s="14">
        <f t="shared" si="35"/>
        <v>9.900992252183821</v>
      </c>
      <c r="T65">
        <f t="shared" ref="T65:T67" si="37">I65-0.0578</f>
        <v>6.4661999999999997</v>
      </c>
      <c r="U65" s="5">
        <f t="shared" si="36"/>
        <v>1.5311917744863786</v>
      </c>
    </row>
    <row r="66" spans="1:22" x14ac:dyDescent="0.2">
      <c r="B66" s="3" t="s">
        <v>10</v>
      </c>
      <c r="C66">
        <v>13701</v>
      </c>
      <c r="D66">
        <v>8.4529999999999994</v>
      </c>
      <c r="E66" s="7">
        <v>115809</v>
      </c>
      <c r="H66">
        <v>6394</v>
      </c>
      <c r="I66" s="5">
        <v>8.1050000000000004</v>
      </c>
      <c r="J66" s="9">
        <v>51826</v>
      </c>
      <c r="L66">
        <f t="shared" si="32"/>
        <v>7307</v>
      </c>
      <c r="M66" s="9">
        <f t="shared" si="33"/>
        <v>63983</v>
      </c>
      <c r="N66" s="5">
        <f t="shared" si="34"/>
        <v>8.7563979745449565</v>
      </c>
      <c r="P66" s="13">
        <v>7.3999999999999996E-2</v>
      </c>
      <c r="Q66" s="13"/>
      <c r="R66" s="13"/>
      <c r="S66" s="14">
        <f t="shared" si="35"/>
        <v>8.6985979745449562</v>
      </c>
      <c r="T66">
        <f t="shared" si="37"/>
        <v>8.0472000000000001</v>
      </c>
      <c r="U66" s="5">
        <f t="shared" si="36"/>
        <v>1.0809471585824828</v>
      </c>
    </row>
    <row r="67" spans="1:22" x14ac:dyDescent="0.2">
      <c r="B67" s="3" t="s">
        <v>19</v>
      </c>
      <c r="C67">
        <v>8002</v>
      </c>
      <c r="D67">
        <v>12.522</v>
      </c>
      <c r="E67" s="7">
        <v>100199</v>
      </c>
      <c r="H67">
        <v>3270</v>
      </c>
      <c r="I67" s="5">
        <v>12.212999999999999</v>
      </c>
      <c r="J67" s="9">
        <v>39938</v>
      </c>
      <c r="L67">
        <f t="shared" si="32"/>
        <v>4732</v>
      </c>
      <c r="M67" s="9">
        <f t="shared" si="33"/>
        <v>60261</v>
      </c>
      <c r="N67" s="5">
        <f t="shared" si="34"/>
        <v>12.734784446322909</v>
      </c>
      <c r="P67" s="13">
        <v>4.5999999999999999E-2</v>
      </c>
      <c r="Q67" s="13"/>
      <c r="R67" s="13"/>
      <c r="S67" s="14">
        <f t="shared" si="35"/>
        <v>12.676984446322908</v>
      </c>
      <c r="T67">
        <f t="shared" si="37"/>
        <v>12.155199999999999</v>
      </c>
      <c r="U67" s="5">
        <f t="shared" si="36"/>
        <v>1.042926849934424</v>
      </c>
    </row>
    <row r="68" spans="1:22" s="7" customFormat="1" x14ac:dyDescent="0.2">
      <c r="A68" s="6"/>
      <c r="B68" s="10"/>
      <c r="P68" s="13"/>
      <c r="Q68" s="13"/>
      <c r="R68" s="13"/>
    </row>
    <row r="69" spans="1:22" x14ac:dyDescent="0.2">
      <c r="A69" s="2" t="s">
        <v>11</v>
      </c>
      <c r="B69" s="3" t="s">
        <v>7</v>
      </c>
      <c r="C69">
        <v>7750</v>
      </c>
      <c r="D69">
        <v>9.7270000000000003</v>
      </c>
      <c r="E69" s="7">
        <v>75387</v>
      </c>
      <c r="H69">
        <v>2796</v>
      </c>
      <c r="I69" s="5">
        <v>8.4649999999999999</v>
      </c>
      <c r="J69" s="9">
        <v>23669</v>
      </c>
      <c r="L69">
        <f t="shared" ref="L69:L72" si="38">C69-H69</f>
        <v>4954</v>
      </c>
      <c r="M69" s="9">
        <f t="shared" ref="M69:M72" si="39">E69-J69</f>
        <v>51718</v>
      </c>
      <c r="N69" s="5">
        <f t="shared" ref="N69:N72" si="40">M69/L69</f>
        <v>10.439644731530077</v>
      </c>
      <c r="P69" s="13">
        <v>9.2999999999999999E-2</v>
      </c>
      <c r="Q69" s="13">
        <f>AVERAGE(P69:P73)</f>
        <v>8.879999999999999E-2</v>
      </c>
      <c r="R69" s="13"/>
      <c r="S69" s="14">
        <f>N69-0.0888</f>
        <v>10.350844731530076</v>
      </c>
      <c r="T69">
        <f>I69-0.0888</f>
        <v>8.376199999999999</v>
      </c>
      <c r="U69" s="5">
        <f>S69/T69</f>
        <v>1.2357446970619228</v>
      </c>
      <c r="V69">
        <f>AVERAGE(U69:U72)</f>
        <v>1.160562909590271</v>
      </c>
    </row>
    <row r="70" spans="1:22" x14ac:dyDescent="0.2">
      <c r="B70" s="3" t="s">
        <v>8</v>
      </c>
      <c r="C70">
        <v>6494</v>
      </c>
      <c r="D70">
        <v>7.6529999999999996</v>
      </c>
      <c r="E70" s="7">
        <v>49699</v>
      </c>
      <c r="H70">
        <v>2381</v>
      </c>
      <c r="I70" s="5">
        <v>7.1580000000000004</v>
      </c>
      <c r="J70" s="9">
        <v>17043</v>
      </c>
      <c r="L70">
        <f t="shared" si="38"/>
        <v>4113</v>
      </c>
      <c r="M70" s="9">
        <f t="shared" si="39"/>
        <v>32656</v>
      </c>
      <c r="N70" s="5">
        <f t="shared" si="40"/>
        <v>7.9397033795283249</v>
      </c>
      <c r="P70" s="13">
        <v>8.4000000000000005E-2</v>
      </c>
      <c r="Q70" s="13"/>
      <c r="R70" s="13"/>
      <c r="S70" s="14">
        <f t="shared" ref="S70:S72" si="41">N70-0.0888</f>
        <v>7.850903379528325</v>
      </c>
      <c r="T70">
        <f t="shared" ref="T70:T72" si="42">I70-0.0888</f>
        <v>7.0692000000000004</v>
      </c>
      <c r="U70" s="5">
        <f t="shared" si="36"/>
        <v>1.1105787613207045</v>
      </c>
    </row>
    <row r="71" spans="1:22" x14ac:dyDescent="0.2">
      <c r="B71" s="3" t="s">
        <v>9</v>
      </c>
      <c r="C71">
        <v>2876</v>
      </c>
      <c r="D71">
        <v>14.976000000000001</v>
      </c>
      <c r="E71" s="7">
        <v>43070</v>
      </c>
      <c r="H71">
        <v>935</v>
      </c>
      <c r="I71" s="5">
        <v>13.81</v>
      </c>
      <c r="J71" s="9">
        <v>12912</v>
      </c>
      <c r="L71">
        <f t="shared" si="38"/>
        <v>1941</v>
      </c>
      <c r="M71" s="9">
        <f t="shared" si="39"/>
        <v>30158</v>
      </c>
      <c r="N71" s="5">
        <f t="shared" si="40"/>
        <v>15.537351880473983</v>
      </c>
      <c r="P71" s="13">
        <v>7.4999999999999997E-2</v>
      </c>
      <c r="Q71" s="13"/>
      <c r="R71" s="13"/>
      <c r="S71" s="14">
        <f t="shared" si="41"/>
        <v>15.448551880473982</v>
      </c>
      <c r="T71">
        <f t="shared" si="42"/>
        <v>13.7212</v>
      </c>
      <c r="U71" s="5">
        <f t="shared" si="36"/>
        <v>1.1258892721098726</v>
      </c>
    </row>
    <row r="72" spans="1:22" x14ac:dyDescent="0.2">
      <c r="B72" s="3" t="s">
        <v>10</v>
      </c>
      <c r="C72">
        <v>2131</v>
      </c>
      <c r="D72">
        <v>15.896000000000001</v>
      </c>
      <c r="E72" s="7">
        <v>33874</v>
      </c>
      <c r="H72">
        <v>569</v>
      </c>
      <c r="I72" s="5">
        <v>14.144</v>
      </c>
      <c r="J72" s="9">
        <v>8048</v>
      </c>
      <c r="L72">
        <f t="shared" si="38"/>
        <v>1562</v>
      </c>
      <c r="M72" s="9">
        <f t="shared" si="39"/>
        <v>25826</v>
      </c>
      <c r="N72" s="5">
        <f t="shared" si="40"/>
        <v>16.53393085787452</v>
      </c>
      <c r="P72" s="13">
        <v>9.7000000000000003E-2</v>
      </c>
      <c r="Q72" s="13"/>
      <c r="R72" s="13"/>
      <c r="S72" s="14">
        <f t="shared" si="41"/>
        <v>16.445130857874521</v>
      </c>
      <c r="T72">
        <f t="shared" si="42"/>
        <v>14.055199999999999</v>
      </c>
      <c r="U72" s="5">
        <f t="shared" si="36"/>
        <v>1.170038907868584</v>
      </c>
    </row>
    <row r="73" spans="1:22" s="7" customFormat="1" x14ac:dyDescent="0.2">
      <c r="A73" s="6"/>
      <c r="B73" s="10"/>
      <c r="P73" s="13">
        <v>9.5000000000000001E-2</v>
      </c>
      <c r="Q73" s="13"/>
      <c r="R73" s="13"/>
      <c r="S73" s="14"/>
    </row>
    <row r="74" spans="1:22" s="7" customFormat="1" x14ac:dyDescent="0.2">
      <c r="A74" s="6"/>
      <c r="B74" s="10"/>
      <c r="P74" s="13"/>
      <c r="Q74" s="13"/>
      <c r="R74" s="13"/>
    </row>
    <row r="75" spans="1:22" x14ac:dyDescent="0.2">
      <c r="A75" s="2" t="s">
        <v>18</v>
      </c>
      <c r="B75" s="3" t="s">
        <v>7</v>
      </c>
      <c r="C75">
        <v>12252</v>
      </c>
      <c r="D75">
        <v>7.2309999999999999</v>
      </c>
      <c r="E75" s="7">
        <v>88596</v>
      </c>
      <c r="H75">
        <v>5850</v>
      </c>
      <c r="I75" s="5">
        <v>6.8929999999999998</v>
      </c>
      <c r="J75" s="9">
        <v>40326</v>
      </c>
      <c r="L75">
        <f t="shared" ref="L75:L79" si="43">C75-H75</f>
        <v>6402</v>
      </c>
      <c r="M75" s="9">
        <f t="shared" ref="M75:M79" si="44">E75-J75</f>
        <v>48270</v>
      </c>
      <c r="N75" s="5">
        <f t="shared" ref="N75:N79" si="45">M75/L75</f>
        <v>7.5398313027179009</v>
      </c>
      <c r="P75" s="13">
        <v>0.21199999999999999</v>
      </c>
      <c r="Q75" s="13">
        <f>AVERAGE(P75:P79)</f>
        <v>0.35340000000000005</v>
      </c>
      <c r="R75" s="13"/>
      <c r="S75" s="14">
        <f>N75-0.3534</f>
        <v>7.1864313027179012</v>
      </c>
      <c r="T75">
        <f>I75-0.3534</f>
        <v>6.5396000000000001</v>
      </c>
      <c r="U75" s="5">
        <f t="shared" si="36"/>
        <v>1.098909918453407</v>
      </c>
      <c r="V75">
        <f>AVERAGE(U75:U79)</f>
        <v>1.1446071074014312</v>
      </c>
    </row>
    <row r="76" spans="1:22" x14ac:dyDescent="0.2">
      <c r="B76" s="3" t="s">
        <v>8</v>
      </c>
      <c r="C76">
        <v>8618</v>
      </c>
      <c r="D76">
        <v>7.109</v>
      </c>
      <c r="E76" s="7">
        <v>61269</v>
      </c>
      <c r="H76">
        <v>3274</v>
      </c>
      <c r="I76" s="5">
        <v>6.1849999999999996</v>
      </c>
      <c r="J76" s="9">
        <v>20250</v>
      </c>
      <c r="L76">
        <f t="shared" si="43"/>
        <v>5344</v>
      </c>
      <c r="M76" s="9">
        <f t="shared" si="44"/>
        <v>41019</v>
      </c>
      <c r="N76" s="5">
        <f t="shared" si="45"/>
        <v>7.6757110778443112</v>
      </c>
      <c r="P76" s="13">
        <v>0.28299999999999997</v>
      </c>
      <c r="Q76" s="13"/>
      <c r="R76" s="13"/>
      <c r="S76" s="14">
        <f t="shared" ref="S76:S79" si="46">N76-0.3534</f>
        <v>7.3223110778443115</v>
      </c>
      <c r="T76">
        <f t="shared" ref="T76:T79" si="47">I76-0.3534</f>
        <v>5.8315999999999999</v>
      </c>
      <c r="U76" s="5">
        <f t="shared" si="36"/>
        <v>1.2556264280547897</v>
      </c>
    </row>
    <row r="77" spans="1:22" x14ac:dyDescent="0.2">
      <c r="B77" s="3" t="s">
        <v>9</v>
      </c>
      <c r="C77">
        <v>13890</v>
      </c>
      <c r="D77">
        <v>8.3810000000000002</v>
      </c>
      <c r="E77" s="7">
        <v>116418</v>
      </c>
      <c r="H77">
        <v>6901</v>
      </c>
      <c r="I77" s="5">
        <v>7.7750000000000004</v>
      </c>
      <c r="J77" s="9">
        <v>53656</v>
      </c>
      <c r="L77">
        <f t="shared" si="43"/>
        <v>6989</v>
      </c>
      <c r="M77" s="9">
        <f t="shared" si="44"/>
        <v>62762</v>
      </c>
      <c r="N77" s="5">
        <f t="shared" si="45"/>
        <v>8.9801116039490623</v>
      </c>
      <c r="P77" s="13">
        <v>0.39600000000000002</v>
      </c>
      <c r="Q77" s="13"/>
      <c r="R77" s="13"/>
      <c r="S77" s="14">
        <f t="shared" si="46"/>
        <v>8.6267116039490617</v>
      </c>
      <c r="T77">
        <f t="shared" si="47"/>
        <v>7.4216000000000006</v>
      </c>
      <c r="U77" s="5">
        <f t="shared" si="36"/>
        <v>1.1623789484678588</v>
      </c>
    </row>
    <row r="78" spans="1:22" x14ac:dyDescent="0.2">
      <c r="B78" s="3" t="s">
        <v>10</v>
      </c>
      <c r="C78">
        <v>9606</v>
      </c>
      <c r="D78">
        <v>7.9039999999999999</v>
      </c>
      <c r="E78" s="7">
        <v>75926</v>
      </c>
      <c r="H78">
        <v>4238</v>
      </c>
      <c r="I78" s="5">
        <v>7.26</v>
      </c>
      <c r="J78" s="9">
        <v>30766</v>
      </c>
      <c r="L78">
        <f t="shared" si="43"/>
        <v>5368</v>
      </c>
      <c r="M78" s="9">
        <f t="shared" si="44"/>
        <v>45160</v>
      </c>
      <c r="N78" s="5">
        <f t="shared" si="45"/>
        <v>8.4128166915052169</v>
      </c>
      <c r="P78" s="13">
        <v>0.441</v>
      </c>
      <c r="Q78" s="13"/>
      <c r="R78" s="13"/>
      <c r="S78" s="14">
        <f t="shared" si="46"/>
        <v>8.0594166915052163</v>
      </c>
      <c r="T78">
        <f t="shared" si="47"/>
        <v>6.9066000000000001</v>
      </c>
      <c r="U78" s="5">
        <f t="shared" si="36"/>
        <v>1.1669152247857435</v>
      </c>
    </row>
    <row r="79" spans="1:22" x14ac:dyDescent="0.2">
      <c r="B79" s="3" t="s">
        <v>19</v>
      </c>
      <c r="C79">
        <v>10956</v>
      </c>
      <c r="D79">
        <v>7.0810000000000004</v>
      </c>
      <c r="E79" s="7">
        <v>77576</v>
      </c>
      <c r="H79">
        <v>4592</v>
      </c>
      <c r="I79" s="5">
        <v>6.931</v>
      </c>
      <c r="J79" s="9">
        <v>31826</v>
      </c>
      <c r="L79">
        <f t="shared" si="43"/>
        <v>6364</v>
      </c>
      <c r="M79" s="9">
        <f t="shared" si="44"/>
        <v>45750</v>
      </c>
      <c r="N79" s="5">
        <f t="shared" si="45"/>
        <v>7.1888749214330607</v>
      </c>
      <c r="P79" s="13">
        <v>0.435</v>
      </c>
      <c r="Q79" s="13"/>
      <c r="R79" s="13"/>
      <c r="S79" s="14">
        <f t="shared" si="46"/>
        <v>6.835474921433061</v>
      </c>
      <c r="T79">
        <f t="shared" si="47"/>
        <v>6.5776000000000003</v>
      </c>
      <c r="U79" s="5">
        <f t="shared" si="36"/>
        <v>1.0392050172453571</v>
      </c>
    </row>
    <row r="80" spans="1:22" s="7" customFormat="1" x14ac:dyDescent="0.2">
      <c r="A80" s="6"/>
      <c r="B80" s="10"/>
      <c r="P80" s="13"/>
      <c r="Q80" s="13"/>
      <c r="R80" s="13"/>
    </row>
    <row r="81" spans="1:22" x14ac:dyDescent="0.2">
      <c r="A81" s="2" t="s">
        <v>23</v>
      </c>
      <c r="B81" s="3" t="s">
        <v>7</v>
      </c>
      <c r="C81">
        <v>8281</v>
      </c>
      <c r="D81">
        <v>15.393000000000001</v>
      </c>
      <c r="E81" s="7">
        <v>127467</v>
      </c>
      <c r="H81">
        <v>4369</v>
      </c>
      <c r="I81" s="5">
        <v>13.85</v>
      </c>
      <c r="J81" s="9">
        <v>60511</v>
      </c>
      <c r="L81">
        <f t="shared" ref="L81:L87" si="48">C81-H81</f>
        <v>3912</v>
      </c>
      <c r="M81" s="9">
        <f t="shared" ref="M81:M87" si="49">E81-J81</f>
        <v>66956</v>
      </c>
      <c r="N81" s="5">
        <f t="shared" ref="N81:N87" si="50">M81/L81</f>
        <v>17.11554192229039</v>
      </c>
      <c r="P81" s="13">
        <v>0.50900000000000001</v>
      </c>
      <c r="Q81" s="13">
        <f>AVERAGE(P81:P85)</f>
        <v>0.63139999999999996</v>
      </c>
      <c r="R81" s="13"/>
      <c r="S81" s="14">
        <f>N81-0.6314</f>
        <v>16.484141922290391</v>
      </c>
      <c r="T81">
        <f>I81-0.6314</f>
        <v>13.2186</v>
      </c>
      <c r="U81" s="5">
        <f t="shared" si="36"/>
        <v>1.2470414357262032</v>
      </c>
      <c r="V81">
        <f>AVERAGE(U81:U87)</f>
        <v>1.2577626523369785</v>
      </c>
    </row>
    <row r="82" spans="1:22" x14ac:dyDescent="0.2">
      <c r="B82" s="3" t="s">
        <v>8</v>
      </c>
      <c r="C82">
        <v>9703</v>
      </c>
      <c r="D82">
        <v>15.226000000000001</v>
      </c>
      <c r="E82" s="7">
        <v>147736</v>
      </c>
      <c r="H82">
        <v>5290</v>
      </c>
      <c r="I82" s="5">
        <v>13.526</v>
      </c>
      <c r="J82" s="9">
        <v>71555</v>
      </c>
      <c r="L82">
        <f t="shared" si="48"/>
        <v>4413</v>
      </c>
      <c r="M82" s="9">
        <f t="shared" si="49"/>
        <v>76181</v>
      </c>
      <c r="N82" s="5">
        <f t="shared" si="50"/>
        <v>17.262859732608202</v>
      </c>
      <c r="P82" s="13">
        <v>0.61799999999999999</v>
      </c>
      <c r="Q82" s="13"/>
      <c r="R82" s="13"/>
      <c r="S82" s="14">
        <f t="shared" ref="S82:S87" si="51">N82-0.6314</f>
        <v>16.631459732608203</v>
      </c>
      <c r="T82">
        <f t="shared" ref="T82:T87" si="52">I82-0.6314</f>
        <v>12.894600000000001</v>
      </c>
      <c r="U82" s="5">
        <f t="shared" si="36"/>
        <v>1.2898003608183428</v>
      </c>
    </row>
    <row r="83" spans="1:22" x14ac:dyDescent="0.2">
      <c r="B83" s="3" t="s">
        <v>9</v>
      </c>
      <c r="C83">
        <v>8548</v>
      </c>
      <c r="D83">
        <v>15.785</v>
      </c>
      <c r="E83" s="7">
        <v>134933</v>
      </c>
      <c r="H83">
        <v>3821</v>
      </c>
      <c r="I83" s="5">
        <v>13.907999999999999</v>
      </c>
      <c r="J83" s="9">
        <v>53143</v>
      </c>
      <c r="L83">
        <f t="shared" si="48"/>
        <v>4727</v>
      </c>
      <c r="M83" s="9">
        <f t="shared" si="49"/>
        <v>81790</v>
      </c>
      <c r="N83" s="5">
        <f t="shared" si="50"/>
        <v>17.302729003596362</v>
      </c>
      <c r="P83" s="13">
        <v>0.58899999999999997</v>
      </c>
      <c r="Q83" s="13"/>
      <c r="R83" s="13"/>
      <c r="S83" s="14">
        <f t="shared" si="51"/>
        <v>16.671329003596362</v>
      </c>
      <c r="T83">
        <f t="shared" si="52"/>
        <v>13.2766</v>
      </c>
      <c r="U83" s="5">
        <f t="shared" si="36"/>
        <v>1.2556926474847749</v>
      </c>
    </row>
    <row r="84" spans="1:22" x14ac:dyDescent="0.2">
      <c r="B84" s="3" t="s">
        <v>10</v>
      </c>
      <c r="C84">
        <v>10124</v>
      </c>
      <c r="D84">
        <v>16.788</v>
      </c>
      <c r="E84" s="7">
        <v>169960</v>
      </c>
      <c r="H84">
        <v>5367</v>
      </c>
      <c r="I84" s="5">
        <v>15.821</v>
      </c>
      <c r="J84" s="9">
        <v>84913</v>
      </c>
      <c r="L84">
        <f t="shared" si="48"/>
        <v>4757</v>
      </c>
      <c r="M84" s="9">
        <f t="shared" si="49"/>
        <v>85047</v>
      </c>
      <c r="N84" s="5">
        <f t="shared" si="50"/>
        <v>17.878284633172168</v>
      </c>
      <c r="P84" s="13">
        <v>0.78900000000000003</v>
      </c>
      <c r="Q84" s="13"/>
      <c r="R84" s="13"/>
      <c r="S84" s="14">
        <f t="shared" si="51"/>
        <v>17.246884633172169</v>
      </c>
      <c r="T84">
        <f t="shared" si="52"/>
        <v>15.1896</v>
      </c>
      <c r="U84" s="5">
        <f t="shared" si="36"/>
        <v>1.1354403429433406</v>
      </c>
    </row>
    <row r="85" spans="1:22" x14ac:dyDescent="0.2">
      <c r="B85" s="3" t="s">
        <v>19</v>
      </c>
      <c r="C85">
        <v>5900</v>
      </c>
      <c r="D85">
        <v>11.59</v>
      </c>
      <c r="E85" s="7">
        <v>68383</v>
      </c>
      <c r="H85">
        <v>2635</v>
      </c>
      <c r="I85" s="5">
        <v>10.901999999999999</v>
      </c>
      <c r="J85" s="9">
        <v>28726</v>
      </c>
      <c r="L85">
        <f t="shared" si="48"/>
        <v>3265</v>
      </c>
      <c r="M85" s="9">
        <f t="shared" si="49"/>
        <v>39657</v>
      </c>
      <c r="N85" s="5">
        <f t="shared" si="50"/>
        <v>12.146094946401226</v>
      </c>
      <c r="P85" s="13">
        <v>0.65200000000000002</v>
      </c>
      <c r="Q85" s="13"/>
      <c r="R85" s="13"/>
      <c r="S85" s="14">
        <f t="shared" si="51"/>
        <v>11.514694946401226</v>
      </c>
      <c r="T85">
        <f t="shared" si="52"/>
        <v>10.2706</v>
      </c>
      <c r="U85" s="5">
        <f t="shared" si="36"/>
        <v>1.1211316716064521</v>
      </c>
    </row>
    <row r="86" spans="1:22" x14ac:dyDescent="0.2">
      <c r="B86" s="3" t="s">
        <v>20</v>
      </c>
      <c r="C86">
        <v>7716</v>
      </c>
      <c r="D86">
        <v>10.391999999999999</v>
      </c>
      <c r="E86" s="7">
        <v>80184</v>
      </c>
      <c r="H86">
        <v>3126</v>
      </c>
      <c r="I86" s="5">
        <v>9.3309999999999995</v>
      </c>
      <c r="J86" s="9">
        <v>29169</v>
      </c>
      <c r="L86">
        <f t="shared" si="48"/>
        <v>4590</v>
      </c>
      <c r="M86" s="9">
        <f t="shared" si="49"/>
        <v>51015</v>
      </c>
      <c r="N86" s="5">
        <f t="shared" si="50"/>
        <v>11.11437908496732</v>
      </c>
      <c r="P86" s="13"/>
      <c r="Q86" s="13"/>
      <c r="R86" s="13"/>
      <c r="S86" s="14">
        <f t="shared" si="51"/>
        <v>10.482979084967321</v>
      </c>
      <c r="T86">
        <f t="shared" si="52"/>
        <v>8.6996000000000002</v>
      </c>
      <c r="U86" s="5">
        <f t="shared" si="36"/>
        <v>1.2049955268020738</v>
      </c>
    </row>
    <row r="87" spans="1:22" x14ac:dyDescent="0.2">
      <c r="B87" s="3" t="s">
        <v>21</v>
      </c>
      <c r="C87">
        <v>6684</v>
      </c>
      <c r="D87">
        <v>10.27</v>
      </c>
      <c r="E87" s="7">
        <v>68648</v>
      </c>
      <c r="H87">
        <v>2771</v>
      </c>
      <c r="I87" s="5">
        <v>7.9219999999999997</v>
      </c>
      <c r="J87" s="9">
        <v>21952</v>
      </c>
      <c r="L87">
        <f t="shared" si="48"/>
        <v>3913</v>
      </c>
      <c r="M87" s="9">
        <f t="shared" si="49"/>
        <v>46696</v>
      </c>
      <c r="N87" s="5">
        <f t="shared" si="50"/>
        <v>11.933554817275747</v>
      </c>
      <c r="S87" s="14">
        <f t="shared" si="51"/>
        <v>11.302154817275747</v>
      </c>
      <c r="T87">
        <f t="shared" si="52"/>
        <v>7.2905999999999995</v>
      </c>
      <c r="U87" s="5">
        <f t="shared" si="36"/>
        <v>1.5502365809776628</v>
      </c>
    </row>
    <row r="88" spans="1:22" s="7" customFormat="1" x14ac:dyDescent="0.2">
      <c r="A88" s="6"/>
      <c r="B88" s="10"/>
    </row>
    <row r="89" spans="1:22" x14ac:dyDescent="0.2">
      <c r="A89" s="2" t="s">
        <v>24</v>
      </c>
      <c r="B89" s="3" t="s">
        <v>7</v>
      </c>
      <c r="C89">
        <v>7813</v>
      </c>
      <c r="D89">
        <v>32.292999999999999</v>
      </c>
      <c r="E89" s="7">
        <v>252309</v>
      </c>
      <c r="H89">
        <v>4425</v>
      </c>
      <c r="I89" s="5">
        <v>28.855</v>
      </c>
      <c r="J89" s="9">
        <v>127685</v>
      </c>
      <c r="L89">
        <f t="shared" ref="L89:L94" si="53">C89-H89</f>
        <v>3388</v>
      </c>
      <c r="M89" s="9">
        <f t="shared" ref="M89:M94" si="54">E89-J89</f>
        <v>124624</v>
      </c>
      <c r="N89" s="5">
        <f t="shared" ref="N89:N94" si="55">M89/L89</f>
        <v>36.783943329397871</v>
      </c>
      <c r="P89" s="7">
        <v>1.3779999999999999</v>
      </c>
      <c r="Q89" s="7">
        <f>AVERAGE(P89:P93)</f>
        <v>1.4172</v>
      </c>
      <c r="S89" s="14">
        <f>N89-1.4172</f>
        <v>35.36674332939787</v>
      </c>
      <c r="T89">
        <f>I89-1.4172</f>
        <v>27.437799999999999</v>
      </c>
      <c r="U89" s="5">
        <f t="shared" si="36"/>
        <v>1.2889788295489388</v>
      </c>
      <c r="V89">
        <f>AVERAGE(U89:U94)</f>
        <v>1.3828698436073008</v>
      </c>
    </row>
    <row r="90" spans="1:22" x14ac:dyDescent="0.2">
      <c r="B90" s="3" t="s">
        <v>8</v>
      </c>
      <c r="C90">
        <v>6267</v>
      </c>
      <c r="D90">
        <v>31.547000000000001</v>
      </c>
      <c r="E90" s="7">
        <v>197708</v>
      </c>
      <c r="H90">
        <v>3317</v>
      </c>
      <c r="I90" s="5">
        <v>27.335000000000001</v>
      </c>
      <c r="J90" s="9">
        <v>90669</v>
      </c>
      <c r="L90">
        <f t="shared" si="53"/>
        <v>2950</v>
      </c>
      <c r="M90" s="9">
        <f t="shared" si="54"/>
        <v>107039</v>
      </c>
      <c r="N90" s="5">
        <f t="shared" si="55"/>
        <v>36.284406779661019</v>
      </c>
      <c r="P90" s="7">
        <v>1.1830000000000001</v>
      </c>
      <c r="S90" s="14">
        <f t="shared" ref="S90:S94" si="56">N90-1.4172</f>
        <v>34.867206779661018</v>
      </c>
      <c r="T90">
        <f t="shared" ref="T90:T94" si="57">I90-1.4172</f>
        <v>25.9178</v>
      </c>
      <c r="U90" s="5">
        <f t="shared" si="36"/>
        <v>1.3452996311284529</v>
      </c>
    </row>
    <row r="91" spans="1:22" x14ac:dyDescent="0.2">
      <c r="B91" s="3" t="s">
        <v>9</v>
      </c>
      <c r="C91">
        <v>4856</v>
      </c>
      <c r="D91">
        <v>27.08</v>
      </c>
      <c r="E91" s="7">
        <v>131501</v>
      </c>
      <c r="H91">
        <v>2738</v>
      </c>
      <c r="I91" s="5">
        <v>22.323</v>
      </c>
      <c r="J91" s="9">
        <v>61121</v>
      </c>
      <c r="L91">
        <f t="shared" si="53"/>
        <v>2118</v>
      </c>
      <c r="M91" s="9">
        <f t="shared" si="54"/>
        <v>70380</v>
      </c>
      <c r="N91" s="5">
        <f t="shared" si="55"/>
        <v>33.229461756373937</v>
      </c>
      <c r="P91" s="7">
        <v>1.123</v>
      </c>
      <c r="S91" s="14">
        <f t="shared" si="56"/>
        <v>31.812261756373935</v>
      </c>
      <c r="T91">
        <f t="shared" si="57"/>
        <v>20.905799999999999</v>
      </c>
      <c r="U91" s="5">
        <f t="shared" si="36"/>
        <v>1.5216954986833289</v>
      </c>
    </row>
    <row r="92" spans="1:22" x14ac:dyDescent="0.2">
      <c r="B92" s="3" t="s">
        <v>10</v>
      </c>
      <c r="C92">
        <v>3242</v>
      </c>
      <c r="D92">
        <v>32.07</v>
      </c>
      <c r="E92" s="7">
        <v>103971</v>
      </c>
      <c r="H92">
        <v>1582</v>
      </c>
      <c r="I92" s="5">
        <v>28.436</v>
      </c>
      <c r="J92" s="9">
        <v>44985</v>
      </c>
      <c r="L92">
        <f t="shared" si="53"/>
        <v>1660</v>
      </c>
      <c r="M92" s="9">
        <f t="shared" si="54"/>
        <v>58986</v>
      </c>
      <c r="N92" s="5">
        <f t="shared" si="55"/>
        <v>35.533734939759036</v>
      </c>
      <c r="P92" s="7">
        <v>1.4510000000000001</v>
      </c>
      <c r="S92" s="14">
        <f t="shared" si="56"/>
        <v>34.116534939759035</v>
      </c>
      <c r="T92">
        <f t="shared" si="57"/>
        <v>27.018799999999999</v>
      </c>
      <c r="U92" s="5">
        <f t="shared" si="36"/>
        <v>1.2626961574814217</v>
      </c>
    </row>
    <row r="93" spans="1:22" x14ac:dyDescent="0.2">
      <c r="B93" s="3" t="s">
        <v>19</v>
      </c>
      <c r="C93">
        <v>5002</v>
      </c>
      <c r="D93">
        <v>30.942</v>
      </c>
      <c r="E93" s="7">
        <v>154770</v>
      </c>
      <c r="H93">
        <v>2621</v>
      </c>
      <c r="I93" s="5">
        <v>24.936</v>
      </c>
      <c r="J93" s="9">
        <v>65358</v>
      </c>
      <c r="L93">
        <f t="shared" si="53"/>
        <v>2381</v>
      </c>
      <c r="M93" s="9">
        <f t="shared" si="54"/>
        <v>89412</v>
      </c>
      <c r="N93" s="5">
        <f t="shared" si="55"/>
        <v>37.552288954220913</v>
      </c>
      <c r="P93" s="7">
        <v>1.9510000000000001</v>
      </c>
      <c r="S93" s="14">
        <f t="shared" si="56"/>
        <v>36.135088954220912</v>
      </c>
      <c r="T93">
        <f t="shared" si="57"/>
        <v>23.518799999999999</v>
      </c>
      <c r="U93" s="5">
        <f t="shared" si="36"/>
        <v>1.5364342123841741</v>
      </c>
    </row>
    <row r="94" spans="1:22" x14ac:dyDescent="0.2">
      <c r="B94" s="3" t="s">
        <v>20</v>
      </c>
      <c r="C94">
        <v>3342</v>
      </c>
      <c r="D94">
        <v>36.347999999999999</v>
      </c>
      <c r="E94" s="7">
        <v>121475</v>
      </c>
      <c r="H94">
        <v>1271</v>
      </c>
      <c r="I94" s="5">
        <v>30.238</v>
      </c>
      <c r="J94" s="9">
        <v>38432</v>
      </c>
      <c r="L94">
        <f t="shared" si="53"/>
        <v>2071</v>
      </c>
      <c r="M94" s="9">
        <f t="shared" si="54"/>
        <v>83043</v>
      </c>
      <c r="N94" s="5">
        <f t="shared" si="55"/>
        <v>40.098020280057945</v>
      </c>
      <c r="S94" s="14">
        <f t="shared" si="56"/>
        <v>38.680820280057944</v>
      </c>
      <c r="T94">
        <f t="shared" si="57"/>
        <v>28.820799999999998</v>
      </c>
      <c r="U94" s="5">
        <f t="shared" si="36"/>
        <v>1.3421147324174882</v>
      </c>
    </row>
    <row r="95" spans="1:22" s="7" customFormat="1" x14ac:dyDescent="0.2">
      <c r="A95" s="6"/>
      <c r="B95" s="10"/>
    </row>
    <row r="96" spans="1:22" x14ac:dyDescent="0.2">
      <c r="A96" s="2" t="s">
        <v>25</v>
      </c>
      <c r="B96" s="3" t="s">
        <v>7</v>
      </c>
      <c r="C96">
        <v>3282</v>
      </c>
      <c r="D96">
        <v>13.754</v>
      </c>
      <c r="E96" s="7">
        <v>45139</v>
      </c>
      <c r="H96">
        <v>1345</v>
      </c>
      <c r="I96" s="5">
        <v>13.352</v>
      </c>
      <c r="J96" s="9">
        <v>17959</v>
      </c>
      <c r="L96">
        <f t="shared" ref="L96:L99" si="58">C96-H96</f>
        <v>1937</v>
      </c>
      <c r="M96" s="9">
        <f t="shared" ref="M96:M99" si="59">E96-J96</f>
        <v>27180</v>
      </c>
      <c r="N96" s="5">
        <f t="shared" ref="N96:N99" si="60">M96/L96</f>
        <v>14.03200826019618</v>
      </c>
      <c r="P96" s="7">
        <v>0.252</v>
      </c>
      <c r="Q96" s="7">
        <f>AVERAGE(P96:P100)</f>
        <v>0.35019999999999996</v>
      </c>
      <c r="S96" s="14">
        <f>N96-0.3502</f>
        <v>13.681808260196181</v>
      </c>
      <c r="T96" s="7">
        <f>I96-0.3502</f>
        <v>13.001800000000001</v>
      </c>
      <c r="U96" s="5">
        <f t="shared" si="36"/>
        <v>1.0523010860185651</v>
      </c>
      <c r="V96">
        <f>AVERAGE(U96:U99)</f>
        <v>1.1620608323003332</v>
      </c>
    </row>
    <row r="97" spans="1:21" x14ac:dyDescent="0.2">
      <c r="B97" s="3" t="s">
        <v>8</v>
      </c>
      <c r="C97">
        <v>3285</v>
      </c>
      <c r="D97">
        <v>10.967000000000001</v>
      </c>
      <c r="E97" s="7">
        <v>36028</v>
      </c>
      <c r="H97">
        <v>1578</v>
      </c>
      <c r="I97" s="5">
        <v>9.7370000000000001</v>
      </c>
      <c r="J97" s="9">
        <v>15365</v>
      </c>
      <c r="L97">
        <f t="shared" si="58"/>
        <v>1707</v>
      </c>
      <c r="M97" s="9">
        <f t="shared" si="59"/>
        <v>20663</v>
      </c>
      <c r="N97" s="5">
        <f t="shared" si="60"/>
        <v>12.104862331575864</v>
      </c>
      <c r="P97" s="7">
        <v>0.33700000000000002</v>
      </c>
      <c r="S97" s="14">
        <f t="shared" ref="S97:S99" si="61">N97-0.3502</f>
        <v>11.754662331575865</v>
      </c>
      <c r="T97" s="7">
        <f t="shared" ref="T97:T99" si="62">I97-0.3502</f>
        <v>9.3868000000000009</v>
      </c>
      <c r="U97" s="5">
        <f t="shared" si="36"/>
        <v>1.2522544777321201</v>
      </c>
    </row>
    <row r="98" spans="1:21" x14ac:dyDescent="0.2">
      <c r="B98" s="3" t="s">
        <v>9</v>
      </c>
      <c r="C98">
        <v>4243</v>
      </c>
      <c r="D98">
        <v>12.305</v>
      </c>
      <c r="E98" s="7">
        <v>52208</v>
      </c>
      <c r="H98">
        <v>2096</v>
      </c>
      <c r="I98" s="5">
        <v>11.714</v>
      </c>
      <c r="J98" s="9">
        <v>24553</v>
      </c>
      <c r="L98">
        <f t="shared" si="58"/>
        <v>2147</v>
      </c>
      <c r="M98" s="9">
        <f t="shared" si="59"/>
        <v>27655</v>
      </c>
      <c r="N98" s="5">
        <f t="shared" si="60"/>
        <v>12.880763856544014</v>
      </c>
      <c r="P98" s="7">
        <v>0.375</v>
      </c>
      <c r="S98" s="14">
        <f t="shared" si="61"/>
        <v>12.530563856544015</v>
      </c>
      <c r="T98" s="7">
        <f t="shared" si="62"/>
        <v>11.363800000000001</v>
      </c>
      <c r="U98" s="5">
        <f t="shared" si="36"/>
        <v>1.1026737408740046</v>
      </c>
    </row>
    <row r="99" spans="1:21" x14ac:dyDescent="0.2">
      <c r="B99" s="3" t="s">
        <v>10</v>
      </c>
      <c r="C99">
        <v>6458</v>
      </c>
      <c r="D99">
        <v>13.29</v>
      </c>
      <c r="E99" s="7">
        <v>85827</v>
      </c>
      <c r="H99">
        <v>3111</v>
      </c>
      <c r="I99" s="5">
        <v>11.853</v>
      </c>
      <c r="J99" s="9">
        <v>36876</v>
      </c>
      <c r="L99">
        <f t="shared" si="58"/>
        <v>3347</v>
      </c>
      <c r="M99" s="9">
        <f t="shared" si="59"/>
        <v>48951</v>
      </c>
      <c r="N99" s="5">
        <f t="shared" si="60"/>
        <v>14.62533612190021</v>
      </c>
      <c r="P99" s="7">
        <v>0.45800000000000002</v>
      </c>
      <c r="S99" s="14">
        <f t="shared" si="61"/>
        <v>14.275136121900211</v>
      </c>
      <c r="T99" s="7">
        <f t="shared" si="62"/>
        <v>11.502800000000001</v>
      </c>
      <c r="U99" s="5">
        <f t="shared" si="36"/>
        <v>1.241014024576643</v>
      </c>
    </row>
    <row r="100" spans="1:21" x14ac:dyDescent="0.2">
      <c r="A100" s="6"/>
      <c r="P100" s="7">
        <v>0.32900000000000001</v>
      </c>
      <c r="S100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76B7-D930-E74B-8804-1B75D95A1A83}">
  <dimension ref="A1:I56"/>
  <sheetViews>
    <sheetView tabSelected="1" workbookViewId="0">
      <selection activeCell="J12" sqref="J12"/>
    </sheetView>
  </sheetViews>
  <sheetFormatPr baseColWidth="10" defaultRowHeight="16" x14ac:dyDescent="0.2"/>
  <cols>
    <col min="3" max="3" width="29.83203125" customWidth="1"/>
    <col min="8" max="8" width="30.33203125" customWidth="1"/>
  </cols>
  <sheetData>
    <row r="1" spans="1:9" x14ac:dyDescent="0.2">
      <c r="A1" t="s">
        <v>0</v>
      </c>
      <c r="F1" t="s">
        <v>27</v>
      </c>
    </row>
    <row r="3" spans="1:9" x14ac:dyDescent="0.2">
      <c r="C3" s="1" t="s">
        <v>16</v>
      </c>
      <c r="D3" s="1" t="s">
        <v>17</v>
      </c>
      <c r="H3" s="1" t="s">
        <v>16</v>
      </c>
      <c r="I3" s="1" t="s">
        <v>17</v>
      </c>
    </row>
    <row r="4" spans="1:9" x14ac:dyDescent="0.2">
      <c r="A4" t="s">
        <v>1</v>
      </c>
      <c r="B4" t="s">
        <v>7</v>
      </c>
      <c r="C4">
        <v>1.210555334525212</v>
      </c>
      <c r="D4">
        <v>1.519962228780285</v>
      </c>
      <c r="F4" t="s">
        <v>1</v>
      </c>
      <c r="G4" t="s">
        <v>7</v>
      </c>
      <c r="H4">
        <v>1.3069274981966972</v>
      </c>
      <c r="I4">
        <v>1.2860859192727427</v>
      </c>
    </row>
    <row r="5" spans="1:9" x14ac:dyDescent="0.2">
      <c r="B5" t="s">
        <v>8</v>
      </c>
      <c r="C5">
        <v>1.6940781083099115</v>
      </c>
      <c r="G5" t="s">
        <v>8</v>
      </c>
      <c r="H5">
        <v>1.4684363151637312</v>
      </c>
    </row>
    <row r="6" spans="1:9" x14ac:dyDescent="0.2">
      <c r="B6" t="s">
        <v>9</v>
      </c>
      <c r="C6">
        <v>1.6749487512391878</v>
      </c>
      <c r="G6" t="s">
        <v>9</v>
      </c>
      <c r="H6">
        <v>1.5311917744863786</v>
      </c>
    </row>
    <row r="7" spans="1:9" x14ac:dyDescent="0.2">
      <c r="B7" t="s">
        <v>10</v>
      </c>
      <c r="C7">
        <v>1.5002667210468281</v>
      </c>
      <c r="G7" t="s">
        <v>10</v>
      </c>
      <c r="H7">
        <v>1.0809471585824828</v>
      </c>
    </row>
    <row r="8" spans="1:9" x14ac:dyDescent="0.2">
      <c r="G8" t="s">
        <v>19</v>
      </c>
      <c r="H8">
        <v>1.042926849934424</v>
      </c>
    </row>
    <row r="10" spans="1:9" x14ac:dyDescent="0.2">
      <c r="A10" t="s">
        <v>11</v>
      </c>
      <c r="B10" t="s">
        <v>7</v>
      </c>
      <c r="C10">
        <v>1.8168017878086684</v>
      </c>
      <c r="D10">
        <v>1.5070688738494966</v>
      </c>
      <c r="F10" t="s">
        <v>11</v>
      </c>
      <c r="G10" t="s">
        <v>7</v>
      </c>
      <c r="H10">
        <v>1.2357446970619228</v>
      </c>
      <c r="I10">
        <v>1.160562909590271</v>
      </c>
    </row>
    <row r="11" spans="1:9" x14ac:dyDescent="0.2">
      <c r="B11" t="s">
        <v>8</v>
      </c>
      <c r="C11">
        <v>1.5138882050385702</v>
      </c>
      <c r="G11" t="s">
        <v>8</v>
      </c>
      <c r="H11">
        <v>1.1105787613207045</v>
      </c>
    </row>
    <row r="12" spans="1:9" x14ac:dyDescent="0.2">
      <c r="B12" t="s">
        <v>9</v>
      </c>
      <c r="C12">
        <v>1.3025435292524121</v>
      </c>
      <c r="G12" t="s">
        <v>9</v>
      </c>
      <c r="H12">
        <v>1.1258892721098726</v>
      </c>
    </row>
    <row r="13" spans="1:9" x14ac:dyDescent="0.2">
      <c r="B13" t="s">
        <v>10</v>
      </c>
      <c r="C13">
        <v>1.3950419732983348</v>
      </c>
      <c r="G13" t="s">
        <v>10</v>
      </c>
      <c r="H13">
        <v>1.170038907868584</v>
      </c>
    </row>
    <row r="16" spans="1:9" x14ac:dyDescent="0.2">
      <c r="A16" t="s">
        <v>18</v>
      </c>
      <c r="B16" t="s">
        <v>7</v>
      </c>
      <c r="C16">
        <v>1.3457073075308179</v>
      </c>
      <c r="D16">
        <v>1.5659749744884421</v>
      </c>
      <c r="F16" t="s">
        <v>18</v>
      </c>
      <c r="G16" t="s">
        <v>7</v>
      </c>
      <c r="H16">
        <v>1.098909918453407</v>
      </c>
      <c r="I16">
        <v>1.1446071074014312</v>
      </c>
    </row>
    <row r="17" spans="1:9" x14ac:dyDescent="0.2">
      <c r="B17" t="s">
        <v>8</v>
      </c>
      <c r="C17">
        <v>1.4044945929878099</v>
      </c>
      <c r="G17" t="s">
        <v>8</v>
      </c>
      <c r="H17">
        <v>1.2556264280547897</v>
      </c>
    </row>
    <row r="18" spans="1:9" x14ac:dyDescent="0.2">
      <c r="B18" t="s">
        <v>9</v>
      </c>
      <c r="C18">
        <v>1.326698676147354</v>
      </c>
      <c r="G18" t="s">
        <v>9</v>
      </c>
      <c r="H18">
        <v>1.1623789484678588</v>
      </c>
    </row>
    <row r="19" spans="1:9" x14ac:dyDescent="0.2">
      <c r="B19" t="s">
        <v>10</v>
      </c>
      <c r="C19">
        <v>1.7340803470484896</v>
      </c>
      <c r="G19" t="s">
        <v>10</v>
      </c>
      <c r="H19">
        <v>1.1669152247857435</v>
      </c>
    </row>
    <row r="20" spans="1:9" x14ac:dyDescent="0.2">
      <c r="B20" t="s">
        <v>19</v>
      </c>
      <c r="C20">
        <v>1.6843985034975979</v>
      </c>
      <c r="G20" t="s">
        <v>19</v>
      </c>
      <c r="H20">
        <v>1.0392050172453571</v>
      </c>
    </row>
    <row r="21" spans="1:9" x14ac:dyDescent="0.2">
      <c r="B21" t="s">
        <v>20</v>
      </c>
      <c r="C21">
        <v>1.7889068279441596</v>
      </c>
    </row>
    <row r="22" spans="1:9" x14ac:dyDescent="0.2">
      <c r="B22" t="s">
        <v>21</v>
      </c>
      <c r="C22">
        <v>1.9210630835108247</v>
      </c>
      <c r="F22" t="s">
        <v>23</v>
      </c>
      <c r="G22" t="s">
        <v>7</v>
      </c>
      <c r="H22">
        <v>1.2470414357262032</v>
      </c>
      <c r="I22">
        <v>1.2577626523369785</v>
      </c>
    </row>
    <row r="23" spans="1:9" x14ac:dyDescent="0.2">
      <c r="B23" t="s">
        <v>22</v>
      </c>
      <c r="C23">
        <v>1.3224504572404827</v>
      </c>
      <c r="G23" t="s">
        <v>8</v>
      </c>
      <c r="H23">
        <v>1.2898003608183428</v>
      </c>
    </row>
    <row r="24" spans="1:9" x14ac:dyDescent="0.2">
      <c r="G24" t="s">
        <v>9</v>
      </c>
      <c r="H24">
        <v>1.2556926474847749</v>
      </c>
    </row>
    <row r="25" spans="1:9" x14ac:dyDescent="0.2">
      <c r="A25" t="s">
        <v>23</v>
      </c>
      <c r="B25" t="s">
        <v>7</v>
      </c>
      <c r="C25">
        <v>1.4143588227437931</v>
      </c>
      <c r="D25">
        <v>1.6413244178020612</v>
      </c>
      <c r="G25" t="s">
        <v>10</v>
      </c>
      <c r="H25">
        <v>1.1354403429433406</v>
      </c>
    </row>
    <row r="26" spans="1:9" x14ac:dyDescent="0.2">
      <c r="B26" t="s">
        <v>8</v>
      </c>
      <c r="C26">
        <v>1.5521195299376522</v>
      </c>
      <c r="G26" t="s">
        <v>19</v>
      </c>
      <c r="H26">
        <v>1.1211316716064521</v>
      </c>
    </row>
    <row r="27" spans="1:9" x14ac:dyDescent="0.2">
      <c r="B27" t="s">
        <v>9</v>
      </c>
      <c r="C27">
        <v>1.465002775648093</v>
      </c>
      <c r="G27" t="s">
        <v>20</v>
      </c>
      <c r="H27">
        <v>1.2049955268020738</v>
      </c>
    </row>
    <row r="28" spans="1:9" x14ac:dyDescent="0.2">
      <c r="B28" t="s">
        <v>10</v>
      </c>
      <c r="C28">
        <v>1.8623263698487464</v>
      </c>
      <c r="G28" t="s">
        <v>21</v>
      </c>
      <c r="H28">
        <v>1.5502365809776628</v>
      </c>
    </row>
    <row r="29" spans="1:9" x14ac:dyDescent="0.2">
      <c r="B29" t="s">
        <v>19</v>
      </c>
      <c r="C29">
        <v>1.5029780624075066</v>
      </c>
    </row>
    <row r="30" spans="1:9" x14ac:dyDescent="0.2">
      <c r="B30" t="s">
        <v>20</v>
      </c>
      <c r="C30">
        <v>1.835606986848525</v>
      </c>
      <c r="F30" t="s">
        <v>24</v>
      </c>
      <c r="G30" t="s">
        <v>7</v>
      </c>
      <c r="H30">
        <v>1.2889788295489388</v>
      </c>
      <c r="I30">
        <v>1.3828698436073008</v>
      </c>
    </row>
    <row r="31" spans="1:9" x14ac:dyDescent="0.2">
      <c r="B31" t="s">
        <v>21</v>
      </c>
      <c r="C31">
        <v>1.618900740635943</v>
      </c>
      <c r="G31" t="s">
        <v>8</v>
      </c>
      <c r="H31">
        <v>1.3452996311284529</v>
      </c>
    </row>
    <row r="32" spans="1:9" x14ac:dyDescent="0.2">
      <c r="B32" t="s">
        <v>22</v>
      </c>
      <c r="C32">
        <v>1.8793020543462275</v>
      </c>
      <c r="G32" t="s">
        <v>9</v>
      </c>
      <c r="H32">
        <v>1.5216954986833289</v>
      </c>
    </row>
    <row r="33" spans="1:9" x14ac:dyDescent="0.2">
      <c r="G33" t="s">
        <v>10</v>
      </c>
      <c r="H33">
        <v>1.2626961574814217</v>
      </c>
    </row>
    <row r="34" spans="1:9" x14ac:dyDescent="0.2">
      <c r="A34" t="s">
        <v>24</v>
      </c>
      <c r="B34" t="s">
        <v>7</v>
      </c>
      <c r="C34">
        <v>1.327637511823605</v>
      </c>
      <c r="D34">
        <v>1.3834822374829627</v>
      </c>
      <c r="G34" t="s">
        <v>19</v>
      </c>
      <c r="H34">
        <v>1.5364342123841741</v>
      </c>
    </row>
    <row r="35" spans="1:9" x14ac:dyDescent="0.2">
      <c r="B35" t="s">
        <v>8</v>
      </c>
      <c r="C35">
        <v>1.3513410997521724</v>
      </c>
      <c r="G35" t="s">
        <v>20</v>
      </c>
      <c r="H35">
        <v>1.3421147324174882</v>
      </c>
    </row>
    <row r="36" spans="1:9" x14ac:dyDescent="0.2">
      <c r="B36" t="s">
        <v>9</v>
      </c>
      <c r="C36">
        <v>1.3206513749189417</v>
      </c>
    </row>
    <row r="37" spans="1:9" x14ac:dyDescent="0.2">
      <c r="B37" t="s">
        <v>10</v>
      </c>
      <c r="C37">
        <v>1.4281681654642882</v>
      </c>
      <c r="F37" t="s">
        <v>25</v>
      </c>
      <c r="G37" t="s">
        <v>7</v>
      </c>
      <c r="H37">
        <v>1.0523010860185651</v>
      </c>
      <c r="I37">
        <v>1.1620608323003332</v>
      </c>
    </row>
    <row r="38" spans="1:9" x14ac:dyDescent="0.2">
      <c r="B38" t="s">
        <v>19</v>
      </c>
      <c r="C38">
        <v>1.4673014087166054</v>
      </c>
      <c r="G38" t="s">
        <v>8</v>
      </c>
      <c r="H38">
        <v>1.2522544777321201</v>
      </c>
    </row>
    <row r="39" spans="1:9" x14ac:dyDescent="0.2">
      <c r="B39" t="s">
        <v>20</v>
      </c>
      <c r="C39">
        <v>1.4057938642221623</v>
      </c>
      <c r="G39" t="s">
        <v>9</v>
      </c>
      <c r="H39">
        <v>1.1026737408740046</v>
      </c>
    </row>
    <row r="40" spans="1:9" x14ac:dyDescent="0.2">
      <c r="G40" t="s">
        <v>10</v>
      </c>
      <c r="H40">
        <v>1.241014024576643</v>
      </c>
    </row>
    <row r="41" spans="1:9" x14ac:dyDescent="0.2">
      <c r="A41" t="s">
        <v>25</v>
      </c>
      <c r="B41" t="s">
        <v>7</v>
      </c>
      <c r="C41">
        <v>1.4098027264375927</v>
      </c>
      <c r="D41">
        <v>1.4688010769088282</v>
      </c>
    </row>
    <row r="42" spans="1:9" x14ac:dyDescent="0.2">
      <c r="B42" t="s">
        <v>8</v>
      </c>
      <c r="C42">
        <v>1.5055806542332963</v>
      </c>
    </row>
    <row r="43" spans="1:9" x14ac:dyDescent="0.2">
      <c r="B43" t="s">
        <v>9</v>
      </c>
      <c r="C43">
        <v>1.4796107982561373</v>
      </c>
    </row>
    <row r="44" spans="1:9" x14ac:dyDescent="0.2">
      <c r="B44" t="s">
        <v>10</v>
      </c>
      <c r="C44">
        <v>1.5396040514710707</v>
      </c>
    </row>
    <row r="45" spans="1:9" x14ac:dyDescent="0.2">
      <c r="B45" t="s">
        <v>19</v>
      </c>
      <c r="C45">
        <v>1.3917498467877156</v>
      </c>
    </row>
    <row r="46" spans="1:9" x14ac:dyDescent="0.2">
      <c r="B46" t="s">
        <v>20</v>
      </c>
      <c r="C46">
        <v>1.5391438738470848</v>
      </c>
    </row>
    <row r="47" spans="1:9" x14ac:dyDescent="0.2">
      <c r="B47" t="s">
        <v>21</v>
      </c>
      <c r="C47">
        <v>1.5254745660447415</v>
      </c>
    </row>
    <row r="48" spans="1:9" x14ac:dyDescent="0.2">
      <c r="B48" t="s">
        <v>22</v>
      </c>
      <c r="C48">
        <v>1.3594420981929871</v>
      </c>
    </row>
    <row r="50" spans="1:4" x14ac:dyDescent="0.2">
      <c r="A50" t="s">
        <v>26</v>
      </c>
      <c r="B50" t="s">
        <v>7</v>
      </c>
      <c r="C50">
        <v>1.6894759374284185</v>
      </c>
      <c r="D50">
        <v>1.4745274277875751</v>
      </c>
    </row>
    <row r="51" spans="1:4" x14ac:dyDescent="0.2">
      <c r="B51" t="s">
        <v>8</v>
      </c>
      <c r="C51">
        <v>1.563110502598942</v>
      </c>
    </row>
    <row r="52" spans="1:4" x14ac:dyDescent="0.2">
      <c r="B52" t="s">
        <v>9</v>
      </c>
      <c r="C52">
        <v>1.4956465994162593</v>
      </c>
    </row>
    <row r="53" spans="1:4" x14ac:dyDescent="0.2">
      <c r="B53" t="s">
        <v>10</v>
      </c>
      <c r="C53">
        <v>1.3943933284375003</v>
      </c>
    </row>
    <row r="54" spans="1:4" x14ac:dyDescent="0.2">
      <c r="B54" t="s">
        <v>19</v>
      </c>
      <c r="C54">
        <v>1.4782456859111033</v>
      </c>
    </row>
    <row r="55" spans="1:4" x14ac:dyDescent="0.2">
      <c r="B55" t="s">
        <v>20</v>
      </c>
      <c r="C55">
        <v>1.3292243090010132</v>
      </c>
    </row>
    <row r="56" spans="1:4" x14ac:dyDescent="0.2">
      <c r="B56" t="s">
        <v>21</v>
      </c>
      <c r="C56">
        <v>1.371595631719791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Ratio only_values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Seyeonee Chung</dc:creator>
  <cp:lastModifiedBy>Seyeonee Chung</cp:lastModifiedBy>
  <dcterms:created xsi:type="dcterms:W3CDTF">2025-06-11T14:07:25Z</dcterms:created>
  <dcterms:modified xsi:type="dcterms:W3CDTF">2025-06-11T17:48:05Z</dcterms:modified>
</cp:coreProperties>
</file>