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mp\Desktop\"/>
    </mc:Choice>
  </mc:AlternateContent>
  <xr:revisionPtr revIDLastSave="0" documentId="13_ncr:1_{5197EB98-2C54-4BF2-8774-C6D8C42C8822}" xr6:coauthVersionLast="47" xr6:coauthVersionMax="47" xr10:uidLastSave="{00000000-0000-0000-0000-000000000000}"/>
  <bookViews>
    <workbookView xWindow="2310" yWindow="2415" windowWidth="33375" windowHeight="15345" activeTab="2" xr2:uid="{00000000-000D-0000-FFFF-FFFF00000000}"/>
  </bookViews>
  <sheets>
    <sheet name="B" sheetId="1" r:id="rId1"/>
    <sheet name="C" sheetId="2" r:id="rId2"/>
    <sheet name="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0" i="1" l="1"/>
  <c r="U50" i="1"/>
  <c r="T50" i="1"/>
  <c r="S50" i="1"/>
  <c r="R50" i="1"/>
  <c r="Q50" i="1"/>
  <c r="P50" i="1"/>
  <c r="O50" i="1"/>
  <c r="V49" i="1"/>
  <c r="U49" i="1"/>
  <c r="T49" i="1"/>
  <c r="S49" i="1"/>
  <c r="R49" i="1"/>
  <c r="Q49" i="1"/>
  <c r="P49" i="1"/>
  <c r="O49" i="1"/>
  <c r="V48" i="1"/>
  <c r="U48" i="1"/>
  <c r="T48" i="1"/>
  <c r="S48" i="1"/>
  <c r="R48" i="1"/>
  <c r="Q48" i="1"/>
  <c r="P48" i="1"/>
  <c r="O48" i="1"/>
  <c r="V47" i="1"/>
  <c r="U47" i="1"/>
  <c r="T47" i="1"/>
  <c r="S47" i="1"/>
  <c r="R47" i="1"/>
  <c r="Q47" i="1"/>
  <c r="P47" i="1"/>
  <c r="O47" i="1"/>
  <c r="V42" i="1"/>
  <c r="U42" i="1"/>
  <c r="T42" i="1"/>
  <c r="S42" i="1"/>
  <c r="R42" i="1"/>
  <c r="Q42" i="1"/>
  <c r="P42" i="1"/>
  <c r="O42" i="1"/>
  <c r="V41" i="1"/>
  <c r="U41" i="1"/>
  <c r="T41" i="1"/>
  <c r="S41" i="1"/>
  <c r="R41" i="1"/>
  <c r="Q41" i="1"/>
  <c r="P41" i="1"/>
  <c r="O41" i="1"/>
  <c r="V40" i="1"/>
  <c r="U40" i="1"/>
  <c r="T40" i="1"/>
  <c r="S40" i="1"/>
  <c r="R40" i="1"/>
  <c r="Q40" i="1"/>
  <c r="P40" i="1"/>
  <c r="O40" i="1"/>
  <c r="V39" i="1"/>
  <c r="U39" i="1"/>
  <c r="T39" i="1"/>
  <c r="S39" i="1"/>
  <c r="R39" i="1"/>
  <c r="Q39" i="1"/>
  <c r="P39" i="1"/>
  <c r="O39" i="1"/>
  <c r="S34" i="1"/>
  <c r="R34" i="1"/>
  <c r="Q34" i="1"/>
  <c r="P34" i="1"/>
  <c r="O34" i="1"/>
  <c r="S33" i="1"/>
  <c r="R33" i="1"/>
  <c r="Q33" i="1"/>
  <c r="P33" i="1"/>
  <c r="O33" i="1"/>
  <c r="R32" i="1"/>
  <c r="Q32" i="1"/>
  <c r="P32" i="1"/>
  <c r="O32" i="1"/>
  <c r="T31" i="1"/>
  <c r="S31" i="1"/>
  <c r="R31" i="1"/>
  <c r="Q31" i="1"/>
  <c r="P31" i="1"/>
  <c r="O31" i="1"/>
  <c r="S26" i="1"/>
  <c r="R26" i="1"/>
  <c r="Q26" i="1"/>
  <c r="P26" i="1"/>
  <c r="O26" i="1"/>
  <c r="S25" i="1"/>
  <c r="R25" i="1"/>
  <c r="Q25" i="1"/>
  <c r="P25" i="1"/>
  <c r="O25" i="1"/>
  <c r="S24" i="1"/>
  <c r="R24" i="1"/>
  <c r="Q24" i="1"/>
  <c r="P24" i="1"/>
  <c r="O24" i="1"/>
  <c r="R23" i="1"/>
  <c r="Q23" i="1"/>
  <c r="P23" i="1"/>
  <c r="O23" i="1"/>
  <c r="V18" i="1"/>
  <c r="U18" i="1"/>
  <c r="T18" i="1"/>
  <c r="S18" i="1"/>
  <c r="R18" i="1"/>
  <c r="Q18" i="1"/>
  <c r="P18" i="1"/>
  <c r="O18" i="1"/>
  <c r="V17" i="1"/>
  <c r="U17" i="1"/>
  <c r="T17" i="1"/>
  <c r="S17" i="1"/>
  <c r="R17" i="1"/>
  <c r="Q17" i="1"/>
  <c r="P17" i="1"/>
  <c r="O17" i="1"/>
  <c r="V16" i="1"/>
  <c r="U16" i="1"/>
  <c r="T16" i="1"/>
  <c r="S16" i="1"/>
  <c r="R16" i="1"/>
  <c r="Q16" i="1"/>
  <c r="P16" i="1"/>
  <c r="O16" i="1"/>
  <c r="V15" i="1"/>
  <c r="U15" i="1"/>
  <c r="T15" i="1"/>
  <c r="S15" i="1"/>
  <c r="R15" i="1"/>
  <c r="Q15" i="1"/>
  <c r="P15" i="1"/>
  <c r="O15" i="1"/>
  <c r="V9" i="1"/>
  <c r="U9" i="1"/>
  <c r="T9" i="1"/>
  <c r="S9" i="1"/>
  <c r="R9" i="1"/>
  <c r="Q9" i="1"/>
  <c r="P9" i="1"/>
  <c r="O9" i="1"/>
  <c r="V8" i="1"/>
  <c r="U8" i="1"/>
  <c r="T8" i="1"/>
  <c r="S8" i="1"/>
  <c r="R8" i="1"/>
  <c r="Q8" i="1"/>
  <c r="P8" i="1"/>
  <c r="O8" i="1"/>
  <c r="V7" i="1"/>
  <c r="U7" i="1"/>
  <c r="T7" i="1"/>
  <c r="S7" i="1"/>
  <c r="R7" i="1"/>
  <c r="Q7" i="1"/>
  <c r="P7" i="1"/>
  <c r="O7" i="1"/>
  <c r="V6" i="1"/>
  <c r="U6" i="1"/>
  <c r="T6" i="1"/>
  <c r="S6" i="1"/>
  <c r="R6" i="1"/>
  <c r="Q6" i="1"/>
  <c r="P6" i="1"/>
  <c r="O6" i="1"/>
  <c r="L28" i="3"/>
  <c r="K28" i="3"/>
  <c r="J28" i="3"/>
  <c r="L27" i="3"/>
  <c r="K27" i="3"/>
  <c r="J27" i="3"/>
  <c r="L26" i="3"/>
  <c r="K26" i="3"/>
  <c r="J26" i="3"/>
  <c r="L25" i="3"/>
  <c r="K25" i="3"/>
  <c r="J25" i="3"/>
  <c r="L24" i="3"/>
  <c r="K24" i="3"/>
  <c r="J24" i="3"/>
  <c r="L23" i="3"/>
  <c r="K23" i="3"/>
  <c r="J23" i="3"/>
  <c r="L22" i="3"/>
  <c r="K22" i="3"/>
  <c r="K29" i="3" s="1"/>
  <c r="J22" i="3"/>
  <c r="J29" i="3" s="1"/>
  <c r="L21" i="3"/>
  <c r="L30" i="3" s="1"/>
  <c r="K21" i="3"/>
  <c r="K30" i="3" s="1"/>
  <c r="J21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C29" i="3" s="1"/>
  <c r="E21" i="3"/>
  <c r="E30" i="3" s="1"/>
  <c r="D21" i="3"/>
  <c r="D30" i="3" s="1"/>
  <c r="C21" i="3"/>
  <c r="C30" i="3" s="1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J28" i="2" s="1"/>
  <c r="L20" i="2"/>
  <c r="L29" i="2" s="1"/>
  <c r="K20" i="2"/>
  <c r="K29" i="2" s="1"/>
  <c r="J20" i="2"/>
  <c r="J29" i="2" s="1"/>
  <c r="E27" i="2"/>
  <c r="D27" i="2"/>
  <c r="C27" i="2"/>
  <c r="E26" i="2"/>
  <c r="D26" i="2"/>
  <c r="C26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E29" i="2" s="1"/>
  <c r="D20" i="2"/>
  <c r="D29" i="2" s="1"/>
  <c r="C20" i="2"/>
  <c r="C29" i="2" s="1"/>
  <c r="L29" i="3" l="1"/>
  <c r="J30" i="3"/>
  <c r="E29" i="3"/>
  <c r="D29" i="3"/>
  <c r="K28" i="2"/>
  <c r="L28" i="2"/>
  <c r="D28" i="2"/>
  <c r="E28" i="2"/>
  <c r="C28" i="2"/>
</calcChain>
</file>

<file path=xl/sharedStrings.xml><?xml version="1.0" encoding="utf-8"?>
<sst xmlns="http://schemas.openxmlformats.org/spreadsheetml/2006/main" count="423" uniqueCount="83">
  <si>
    <t>w/shi</t>
  </si>
  <si>
    <t>hugin/shi</t>
  </si>
  <si>
    <t>hugin/w1118</t>
  </si>
  <si>
    <t>20℃</t>
  </si>
  <si>
    <t>Mean</t>
  </si>
  <si>
    <t>SEM</t>
  </si>
  <si>
    <t>30℃</t>
  </si>
  <si>
    <t>Bonferroni's multiple comparisons test</t>
  </si>
  <si>
    <t>hugin/shi 20 vs. w/shi 20</t>
  </si>
  <si>
    <t>-0.6421 to 0.2310</t>
  </si>
  <si>
    <t>hugin/shi 20 vs. hugin/w1118 20</t>
  </si>
  <si>
    <t>-1.074 to -0.2013</t>
  </si>
  <si>
    <t>hugin/shi 30 vs. w/shi 30</t>
  </si>
  <si>
    <t>0.4689 to 0.8106</t>
  </si>
  <si>
    <t>&lt;0.0001</t>
  </si>
  <si>
    <t>hugin/shi 30 vs. hugin/w1118 30</t>
  </si>
  <si>
    <t>0.3689 to 0.7107</t>
  </si>
  <si>
    <t>F (DFn, DFd)</t>
  </si>
  <si>
    <t>F (2, 21) = 47.28</t>
  </si>
  <si>
    <t>F (2, 21) = 6.481</t>
  </si>
  <si>
    <t>95% confidence interval</t>
  </si>
  <si>
    <t>P value</t>
  </si>
  <si>
    <t>ASTA/shi</t>
  </si>
  <si>
    <t>ASTA/w1118</t>
  </si>
  <si>
    <t>ASTA/shi 20 vs. w/shi 20</t>
  </si>
  <si>
    <t>-1.747 to -0.7711</t>
  </si>
  <si>
    <t>ASTA/shi 20 vs. ASTA/w1118 20</t>
  </si>
  <si>
    <t>-0.5148 to 0.4610</t>
  </si>
  <si>
    <t>&gt;0.9999</t>
  </si>
  <si>
    <t>F (2, 21) = 25.33</t>
  </si>
  <si>
    <t>ASTA/shi 30 vs. w/shi 30</t>
  </si>
  <si>
    <t>0.3064 to 0.7277</t>
  </si>
  <si>
    <t>ASTA/shi 30 vs. ASTA/w1118 30</t>
  </si>
  <si>
    <t>0.4568 to 0.8781</t>
  </si>
  <si>
    <t>F (2, 21) = 32.19</t>
  </si>
  <si>
    <t>hugin/shi fed 30℃</t>
    <phoneticPr fontId="1" type="noConversion"/>
  </si>
  <si>
    <t>0/10</t>
    <phoneticPr fontId="1" type="noConversion"/>
  </si>
  <si>
    <t>1/10</t>
    <phoneticPr fontId="1" type="noConversion"/>
  </si>
  <si>
    <t>3/10</t>
    <phoneticPr fontId="1" type="noConversion"/>
  </si>
  <si>
    <t>8/10</t>
    <phoneticPr fontId="1" type="noConversion"/>
  </si>
  <si>
    <t>10/10</t>
    <phoneticPr fontId="1" type="noConversion"/>
  </si>
  <si>
    <t>9/10</t>
    <phoneticPr fontId="1" type="noConversion"/>
  </si>
  <si>
    <t>4/10</t>
    <phoneticPr fontId="1" type="noConversion"/>
  </si>
  <si>
    <t>CS/shi fed 30℃</t>
    <phoneticPr fontId="1" type="noConversion"/>
  </si>
  <si>
    <t>5/10</t>
    <phoneticPr fontId="1" type="noConversion"/>
  </si>
  <si>
    <t>2/10</t>
    <phoneticPr fontId="1" type="noConversion"/>
  </si>
  <si>
    <t>6/10</t>
    <phoneticPr fontId="1" type="noConversion"/>
  </si>
  <si>
    <t>hugin/w1118 fed 30℃</t>
    <phoneticPr fontId="1" type="noConversion"/>
  </si>
  <si>
    <t>hugin/w1118 fed 30℃</t>
  </si>
  <si>
    <t>7/10</t>
    <phoneticPr fontId="1" type="noConversion"/>
  </si>
  <si>
    <t>hugin/shi fed 20℃</t>
    <phoneticPr fontId="1" type="noConversion"/>
  </si>
  <si>
    <t>CS/shi fed 20℃</t>
    <phoneticPr fontId="1" type="noConversion"/>
  </si>
  <si>
    <t>hugin/w1118 fed 20℃</t>
    <phoneticPr fontId="1" type="noConversion"/>
  </si>
  <si>
    <t>hugin-Gal4&gt;UAS-Shi fed 30℃ vs. CS&gt;UAS-Shi fed 30℃</t>
  </si>
  <si>
    <t>0.03963 to 0.1104</t>
  </si>
  <si>
    <t>hugin-Gal4&gt;UAS-Shi fed 30℃ vs. hugin-Gal4&gt;w1118 fed 30℃</t>
  </si>
  <si>
    <t>0.02713 to 0.09787</t>
  </si>
  <si>
    <t>F (14, 72) = 4.738</t>
  </si>
  <si>
    <t>Row 1</t>
  </si>
  <si>
    <t>-0.1000 to 0.1000</t>
  </si>
  <si>
    <t>Row 2</t>
  </si>
  <si>
    <t>Row 3</t>
  </si>
  <si>
    <t>Row 4</t>
  </si>
  <si>
    <t>-0.07504 to 0.1250</t>
  </si>
  <si>
    <t>Row 5</t>
  </si>
  <si>
    <t>Row 6</t>
  </si>
  <si>
    <t>0.07496 to 0.2750</t>
  </si>
  <si>
    <t>-4.077e-005 to 0.2000</t>
  </si>
  <si>
    <t>Row 7</t>
  </si>
  <si>
    <t>0.2500 to 0.4500</t>
  </si>
  <si>
    <t>0.1750 to 0.3750</t>
  </si>
  <si>
    <t>Row 8</t>
  </si>
  <si>
    <t>-0.02504 to 0.1750</t>
  </si>
  <si>
    <t>Hugin-Gal4&gt;UAS-shi 20℃ vs. CS&gt;UAS-shi 20℃</t>
  </si>
  <si>
    <t>-0.05289 to 0.05289</t>
  </si>
  <si>
    <t>Hugin-Gal4&gt;UAS-shi 20℃ vs. Hugin-Gal4&gt;w1118 20℃</t>
  </si>
  <si>
    <t>-0.08727 to 0.01852</t>
  </si>
  <si>
    <t>-0.1496 to 0.1496</t>
  </si>
  <si>
    <t>-0.1246 to 0.1746</t>
  </si>
  <si>
    <t>-0.1746 to 0.1246</t>
  </si>
  <si>
    <t>-0.1996 to 0.09961</t>
  </si>
  <si>
    <t>-0.2996 to -0.0003943</t>
  </si>
  <si>
    <t>F (14, 72) = 0.3746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</si>
</sst>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49" fontId="0" fillId="0" borderId="0" xfId="0" applyNumberFormat="1"/>
    <xf numFmtId="176" fontId="0" fillId="0" borderId="0" xfId="0" applyNumberFormat="1"/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J70"/>
  <sheetViews>
    <sheetView topLeftCell="K13" workbookViewId="0">
      <selection activeCell="AD37" sqref="AD37:AG61"/>
    </sheetView>
  </sheetViews>
  <sheetFormatPr defaultRowHeight="14.25" x14ac:dyDescent="0.2"/>
  <cols>
    <col min="14" max="14" width="19" customWidth="1"/>
    <col min="27" max="27" width="15.375" customWidth="1"/>
  </cols>
  <sheetData>
    <row r="5" spans="1:35" x14ac:dyDescent="0.2">
      <c r="B5">
        <v>6.25</v>
      </c>
      <c r="C5">
        <v>12.5</v>
      </c>
      <c r="D5">
        <v>25</v>
      </c>
      <c r="E5">
        <v>50</v>
      </c>
      <c r="F5">
        <v>100</v>
      </c>
      <c r="G5">
        <v>200</v>
      </c>
      <c r="H5">
        <v>400</v>
      </c>
      <c r="I5">
        <v>800</v>
      </c>
      <c r="O5">
        <v>6.25</v>
      </c>
      <c r="P5">
        <v>12.5</v>
      </c>
      <c r="Q5">
        <v>25</v>
      </c>
      <c r="R5">
        <v>50</v>
      </c>
      <c r="S5">
        <v>100</v>
      </c>
      <c r="T5">
        <v>200</v>
      </c>
      <c r="U5">
        <v>400</v>
      </c>
      <c r="V5">
        <v>800</v>
      </c>
      <c r="Y5" s="3" t="s">
        <v>7</v>
      </c>
      <c r="Z5" s="4" t="s">
        <v>20</v>
      </c>
      <c r="AA5" s="4" t="s">
        <v>21</v>
      </c>
      <c r="AB5" s="5" t="s">
        <v>17</v>
      </c>
      <c r="AC5" s="2"/>
      <c r="AE5" s="3" t="s">
        <v>7</v>
      </c>
      <c r="AF5" s="4" t="s">
        <v>20</v>
      </c>
      <c r="AG5" s="4" t="s">
        <v>21</v>
      </c>
      <c r="AH5" s="5" t="s">
        <v>17</v>
      </c>
      <c r="AI5" s="2"/>
    </row>
    <row r="6" spans="1:35" x14ac:dyDescent="0.2">
      <c r="A6" s="14" t="s">
        <v>35</v>
      </c>
      <c r="B6" s="9" t="s">
        <v>36</v>
      </c>
      <c r="C6" s="9" t="s">
        <v>36</v>
      </c>
      <c r="D6" s="9" t="s">
        <v>36</v>
      </c>
      <c r="E6" s="9" t="s">
        <v>37</v>
      </c>
      <c r="F6" s="9" t="s">
        <v>36</v>
      </c>
      <c r="G6" s="9" t="s">
        <v>38</v>
      </c>
      <c r="H6" s="9" t="s">
        <v>39</v>
      </c>
      <c r="I6" s="9" t="s">
        <v>40</v>
      </c>
      <c r="N6" s="14" t="s">
        <v>35</v>
      </c>
      <c r="O6" s="10">
        <f>0/10</f>
        <v>0</v>
      </c>
      <c r="P6" s="10">
        <f>0/10</f>
        <v>0</v>
      </c>
      <c r="Q6" s="10">
        <f>0/10</f>
        <v>0</v>
      </c>
      <c r="R6" s="10">
        <f>1/10</f>
        <v>0.1</v>
      </c>
      <c r="S6" s="10">
        <f>0/10</f>
        <v>0</v>
      </c>
      <c r="T6" s="10">
        <f>3/10</f>
        <v>0.3</v>
      </c>
      <c r="U6" s="10">
        <f>8/10</f>
        <v>0.8</v>
      </c>
      <c r="V6" s="10">
        <f>10/10</f>
        <v>1</v>
      </c>
      <c r="Y6" s="6" t="s">
        <v>53</v>
      </c>
      <c r="Z6" s="2" t="s">
        <v>54</v>
      </c>
      <c r="AA6" s="2" t="s">
        <v>14</v>
      </c>
      <c r="AB6" s="12" t="s">
        <v>57</v>
      </c>
      <c r="AC6" s="2"/>
      <c r="AE6" s="6" t="s">
        <v>58</v>
      </c>
      <c r="AF6" s="2"/>
      <c r="AG6" s="2"/>
      <c r="AH6" s="12" t="s">
        <v>57</v>
      </c>
      <c r="AI6" s="2"/>
    </row>
    <row r="7" spans="1:35" x14ac:dyDescent="0.2">
      <c r="A7" s="14"/>
      <c r="B7" s="9" t="s">
        <v>36</v>
      </c>
      <c r="C7" s="9" t="s">
        <v>36</v>
      </c>
      <c r="D7" s="9" t="s">
        <v>36</v>
      </c>
      <c r="E7" s="9" t="s">
        <v>36</v>
      </c>
      <c r="F7" s="9" t="s">
        <v>37</v>
      </c>
      <c r="G7" s="9" t="s">
        <v>38</v>
      </c>
      <c r="H7" s="9" t="s">
        <v>41</v>
      </c>
      <c r="I7" s="9" t="s">
        <v>40</v>
      </c>
      <c r="N7" s="14"/>
      <c r="O7" s="10">
        <f>0/10</f>
        <v>0</v>
      </c>
      <c r="P7" s="10">
        <f>0/10</f>
        <v>0</v>
      </c>
      <c r="Q7" s="10">
        <f t="shared" ref="Q7:Q9" si="0">0/10</f>
        <v>0</v>
      </c>
      <c r="R7" s="10">
        <f>0/10</f>
        <v>0</v>
      </c>
      <c r="S7" s="10">
        <f>1/10</f>
        <v>0.1</v>
      </c>
      <c r="T7" s="10">
        <f>3/10</f>
        <v>0.3</v>
      </c>
      <c r="U7" s="10">
        <f>9/10</f>
        <v>0.9</v>
      </c>
      <c r="V7" s="10">
        <f>10/10</f>
        <v>1</v>
      </c>
      <c r="Y7" s="7" t="s">
        <v>55</v>
      </c>
      <c r="Z7" s="8" t="s">
        <v>56</v>
      </c>
      <c r="AA7" s="8">
        <v>2.9999999999999997E-4</v>
      </c>
      <c r="AB7" s="13"/>
      <c r="AC7" s="2"/>
      <c r="AE7" s="6" t="s">
        <v>53</v>
      </c>
      <c r="AF7" s="2" t="s">
        <v>59</v>
      </c>
      <c r="AG7" s="2" t="s">
        <v>28</v>
      </c>
      <c r="AH7" s="12"/>
      <c r="AI7" s="2"/>
    </row>
    <row r="8" spans="1:35" x14ac:dyDescent="0.2">
      <c r="A8" s="14"/>
      <c r="B8" s="9" t="s">
        <v>36</v>
      </c>
      <c r="C8" s="9" t="s">
        <v>36</v>
      </c>
      <c r="D8" s="9" t="s">
        <v>36</v>
      </c>
      <c r="E8" s="9" t="s">
        <v>36</v>
      </c>
      <c r="F8" s="9" t="s">
        <v>36</v>
      </c>
      <c r="G8" s="9" t="s">
        <v>42</v>
      </c>
      <c r="H8" s="9" t="s">
        <v>39</v>
      </c>
      <c r="I8" s="9" t="s">
        <v>40</v>
      </c>
      <c r="N8" s="14"/>
      <c r="O8" s="10">
        <f>0/10</f>
        <v>0</v>
      </c>
      <c r="P8" s="10">
        <f t="shared" ref="P8:P9" si="1">0/10</f>
        <v>0</v>
      </c>
      <c r="Q8" s="10">
        <f t="shared" si="0"/>
        <v>0</v>
      </c>
      <c r="R8" s="10">
        <f>0/10</f>
        <v>0</v>
      </c>
      <c r="S8" s="10">
        <f>0/10</f>
        <v>0</v>
      </c>
      <c r="T8" s="10">
        <f>4/10</f>
        <v>0.4</v>
      </c>
      <c r="U8" s="10">
        <f>8/10</f>
        <v>0.8</v>
      </c>
      <c r="V8" s="10">
        <f>10/10</f>
        <v>1</v>
      </c>
      <c r="AB8" s="2"/>
      <c r="AC8" s="2"/>
      <c r="AE8" s="6" t="s">
        <v>55</v>
      </c>
      <c r="AF8" s="2" t="s">
        <v>59</v>
      </c>
      <c r="AG8" s="2" t="s">
        <v>28</v>
      </c>
      <c r="AH8" s="12"/>
      <c r="AI8" s="2"/>
    </row>
    <row r="9" spans="1:35" x14ac:dyDescent="0.2">
      <c r="A9" s="14"/>
      <c r="B9" s="9" t="s">
        <v>36</v>
      </c>
      <c r="C9" s="9" t="s">
        <v>36</v>
      </c>
      <c r="D9" s="9" t="s">
        <v>36</v>
      </c>
      <c r="E9" s="9" t="s">
        <v>36</v>
      </c>
      <c r="F9" s="9" t="s">
        <v>36</v>
      </c>
      <c r="G9" s="9" t="s">
        <v>38</v>
      </c>
      <c r="H9" s="9" t="s">
        <v>39</v>
      </c>
      <c r="I9" s="9" t="s">
        <v>40</v>
      </c>
      <c r="N9" s="14"/>
      <c r="O9" s="10">
        <f>0/10</f>
        <v>0</v>
      </c>
      <c r="P9" s="10">
        <f t="shared" si="1"/>
        <v>0</v>
      </c>
      <c r="Q9" s="10">
        <f t="shared" si="0"/>
        <v>0</v>
      </c>
      <c r="R9" s="10">
        <f>0/10</f>
        <v>0</v>
      </c>
      <c r="S9" s="10">
        <f>0/10</f>
        <v>0</v>
      </c>
      <c r="T9" s="10">
        <f>3/10</f>
        <v>0.3</v>
      </c>
      <c r="U9" s="10">
        <f>8/10</f>
        <v>0.8</v>
      </c>
      <c r="V9" s="10">
        <f>10/10</f>
        <v>1</v>
      </c>
      <c r="AE9" s="6" t="s">
        <v>60</v>
      </c>
      <c r="AF9" s="2"/>
      <c r="AG9" s="2"/>
      <c r="AH9" s="12"/>
      <c r="AI9" s="2"/>
    </row>
    <row r="10" spans="1:35" x14ac:dyDescent="0.2">
      <c r="A10" s="14"/>
      <c r="B10" s="9"/>
      <c r="C10" s="9"/>
      <c r="D10" s="9"/>
      <c r="E10" s="9"/>
      <c r="F10" s="9"/>
      <c r="G10" s="9"/>
      <c r="H10" s="9"/>
      <c r="I10" s="9"/>
      <c r="N10" s="14"/>
      <c r="O10" s="10"/>
      <c r="P10" s="10"/>
      <c r="Q10" s="10"/>
      <c r="R10" s="10"/>
      <c r="S10" s="10"/>
      <c r="T10" s="10"/>
      <c r="U10" s="10"/>
      <c r="V10" s="10"/>
      <c r="AE10" s="6" t="s">
        <v>53</v>
      </c>
      <c r="AF10" s="2" t="s">
        <v>59</v>
      </c>
      <c r="AG10" s="2" t="s">
        <v>28</v>
      </c>
      <c r="AH10" s="12"/>
      <c r="AI10" s="2"/>
    </row>
    <row r="11" spans="1:35" x14ac:dyDescent="0.2">
      <c r="AE11" s="6" t="s">
        <v>55</v>
      </c>
      <c r="AF11" s="2" t="s">
        <v>59</v>
      </c>
      <c r="AG11" s="2" t="s">
        <v>28</v>
      </c>
      <c r="AH11" s="12"/>
      <c r="AI11" s="2"/>
    </row>
    <row r="12" spans="1:35" x14ac:dyDescent="0.2">
      <c r="AE12" s="6" t="s">
        <v>61</v>
      </c>
      <c r="AF12" s="2"/>
      <c r="AG12" s="2"/>
      <c r="AH12" s="12"/>
      <c r="AI12" s="2"/>
    </row>
    <row r="13" spans="1:35" x14ac:dyDescent="0.2">
      <c r="AE13" s="6" t="s">
        <v>53</v>
      </c>
      <c r="AF13" s="2" t="s">
        <v>59</v>
      </c>
      <c r="AG13" s="2" t="s">
        <v>28</v>
      </c>
      <c r="AH13" s="12"/>
      <c r="AI13" s="2"/>
    </row>
    <row r="14" spans="1:35" x14ac:dyDescent="0.2">
      <c r="AE14" s="6" t="s">
        <v>55</v>
      </c>
      <c r="AF14" s="2" t="s">
        <v>59</v>
      </c>
      <c r="AG14" s="2" t="s">
        <v>28</v>
      </c>
      <c r="AH14" s="12"/>
      <c r="AI14" s="2"/>
    </row>
    <row r="15" spans="1:35" x14ac:dyDescent="0.2">
      <c r="A15" s="14" t="s">
        <v>43</v>
      </c>
      <c r="B15" s="9" t="s">
        <v>36</v>
      </c>
      <c r="C15" s="9" t="s">
        <v>36</v>
      </c>
      <c r="D15" s="9" t="s">
        <v>36</v>
      </c>
      <c r="E15" s="9" t="s">
        <v>37</v>
      </c>
      <c r="F15" s="9" t="s">
        <v>37</v>
      </c>
      <c r="G15" s="9" t="s">
        <v>37</v>
      </c>
      <c r="H15" s="9" t="s">
        <v>42</v>
      </c>
      <c r="I15" s="9" t="s">
        <v>39</v>
      </c>
      <c r="N15" s="14" t="s">
        <v>43</v>
      </c>
      <c r="O15" s="10">
        <f t="shared" ref="O15:Q18" si="2">0/10</f>
        <v>0</v>
      </c>
      <c r="P15" s="10">
        <f t="shared" si="2"/>
        <v>0</v>
      </c>
      <c r="Q15" s="10">
        <f t="shared" si="2"/>
        <v>0</v>
      </c>
      <c r="R15" s="10">
        <f>1/10</f>
        <v>0.1</v>
      </c>
      <c r="S15" s="10">
        <f>1/10</f>
        <v>0.1</v>
      </c>
      <c r="T15" s="10">
        <f>1/10</f>
        <v>0.1</v>
      </c>
      <c r="U15" s="10">
        <f>4/10</f>
        <v>0.4</v>
      </c>
      <c r="V15" s="10">
        <f>8/10</f>
        <v>0.8</v>
      </c>
      <c r="AE15" s="6" t="s">
        <v>62</v>
      </c>
      <c r="AF15" s="2"/>
      <c r="AG15" s="2"/>
      <c r="AH15" s="12"/>
      <c r="AI15" s="2"/>
    </row>
    <row r="16" spans="1:35" x14ac:dyDescent="0.2">
      <c r="A16" s="14"/>
      <c r="B16" s="9" t="s">
        <v>36</v>
      </c>
      <c r="C16" s="9" t="s">
        <v>36</v>
      </c>
      <c r="D16" s="9" t="s">
        <v>36</v>
      </c>
      <c r="E16" s="9" t="s">
        <v>36</v>
      </c>
      <c r="F16" s="9" t="s">
        <v>36</v>
      </c>
      <c r="G16" s="9" t="s">
        <v>36</v>
      </c>
      <c r="H16" s="9" t="s">
        <v>44</v>
      </c>
      <c r="I16" s="9" t="s">
        <v>40</v>
      </c>
      <c r="N16" s="14"/>
      <c r="O16" s="10">
        <f t="shared" si="2"/>
        <v>0</v>
      </c>
      <c r="P16" s="10">
        <f t="shared" si="2"/>
        <v>0</v>
      </c>
      <c r="Q16" s="10">
        <f t="shared" si="2"/>
        <v>0</v>
      </c>
      <c r="R16" s="10">
        <f>0/10</f>
        <v>0</v>
      </c>
      <c r="S16" s="10">
        <f>0/10</f>
        <v>0</v>
      </c>
      <c r="T16" s="10">
        <f>0/10</f>
        <v>0</v>
      </c>
      <c r="U16" s="10">
        <f>5/10</f>
        <v>0.5</v>
      </c>
      <c r="V16" s="10">
        <f>10/10</f>
        <v>1</v>
      </c>
      <c r="AE16" s="6" t="s">
        <v>53</v>
      </c>
      <c r="AF16" s="2" t="s">
        <v>59</v>
      </c>
      <c r="AG16" s="2" t="s">
        <v>28</v>
      </c>
      <c r="AH16" s="12"/>
      <c r="AI16" s="2"/>
    </row>
    <row r="17" spans="1:36" x14ac:dyDescent="0.2">
      <c r="A17" s="14"/>
      <c r="B17" s="9" t="s">
        <v>36</v>
      </c>
      <c r="C17" s="9" t="s">
        <v>36</v>
      </c>
      <c r="D17" s="9" t="s">
        <v>36</v>
      </c>
      <c r="E17" s="9" t="s">
        <v>36</v>
      </c>
      <c r="F17" s="9" t="s">
        <v>36</v>
      </c>
      <c r="G17" s="9" t="s">
        <v>45</v>
      </c>
      <c r="H17" s="9" t="s">
        <v>42</v>
      </c>
      <c r="I17" s="9" t="s">
        <v>41</v>
      </c>
      <c r="N17" s="14"/>
      <c r="O17" s="10">
        <f t="shared" si="2"/>
        <v>0</v>
      </c>
      <c r="P17" s="10">
        <f t="shared" si="2"/>
        <v>0</v>
      </c>
      <c r="Q17" s="10">
        <f t="shared" si="2"/>
        <v>0</v>
      </c>
      <c r="R17" s="10">
        <f>0/10</f>
        <v>0</v>
      </c>
      <c r="S17" s="10">
        <f>0/10</f>
        <v>0</v>
      </c>
      <c r="T17" s="10">
        <f>2/10</f>
        <v>0.2</v>
      </c>
      <c r="U17" s="10">
        <f>4/10</f>
        <v>0.4</v>
      </c>
      <c r="V17" s="10">
        <f>9/10</f>
        <v>0.9</v>
      </c>
      <c r="AE17" s="6" t="s">
        <v>55</v>
      </c>
      <c r="AF17" s="2" t="s">
        <v>63</v>
      </c>
      <c r="AG17" s="2" t="s">
        <v>28</v>
      </c>
      <c r="AH17" s="12"/>
      <c r="AI17" s="2"/>
    </row>
    <row r="18" spans="1:36" x14ac:dyDescent="0.2">
      <c r="A18" s="14"/>
      <c r="B18" s="9" t="s">
        <v>36</v>
      </c>
      <c r="C18" s="9" t="s">
        <v>36</v>
      </c>
      <c r="D18" s="9" t="s">
        <v>36</v>
      </c>
      <c r="E18" s="9" t="s">
        <v>36</v>
      </c>
      <c r="F18" s="9" t="s">
        <v>36</v>
      </c>
      <c r="G18" s="9" t="s">
        <v>38</v>
      </c>
      <c r="H18" s="9" t="s">
        <v>46</v>
      </c>
      <c r="I18" s="9" t="s">
        <v>40</v>
      </c>
      <c r="N18" s="14"/>
      <c r="O18" s="10">
        <f t="shared" si="2"/>
        <v>0</v>
      </c>
      <c r="P18" s="10">
        <f t="shared" si="2"/>
        <v>0</v>
      </c>
      <c r="Q18" s="10">
        <f t="shared" si="2"/>
        <v>0</v>
      </c>
      <c r="R18" s="10">
        <f>0/10</f>
        <v>0</v>
      </c>
      <c r="S18" s="10">
        <f>0/10</f>
        <v>0</v>
      </c>
      <c r="T18" s="10">
        <f>3/10</f>
        <v>0.3</v>
      </c>
      <c r="U18" s="10">
        <f>6/10</f>
        <v>0.6</v>
      </c>
      <c r="V18" s="10">
        <f>10/10</f>
        <v>1</v>
      </c>
      <c r="AE18" s="6" t="s">
        <v>64</v>
      </c>
      <c r="AF18" s="2"/>
      <c r="AG18" s="2"/>
      <c r="AH18" s="12"/>
      <c r="AI18" s="2"/>
    </row>
    <row r="19" spans="1:36" x14ac:dyDescent="0.2">
      <c r="A19" s="14"/>
      <c r="B19" s="9"/>
      <c r="C19" s="9"/>
      <c r="D19" s="9"/>
      <c r="E19" s="9"/>
      <c r="F19" s="9"/>
      <c r="G19" s="9"/>
      <c r="H19" s="9"/>
      <c r="I19" s="9"/>
      <c r="N19" s="14"/>
      <c r="O19" s="10"/>
      <c r="P19" s="10"/>
      <c r="Q19" s="10"/>
      <c r="R19" s="10"/>
      <c r="S19" s="10"/>
      <c r="T19" s="10"/>
      <c r="U19" s="10"/>
      <c r="V19" s="10"/>
      <c r="AE19" s="6" t="s">
        <v>53</v>
      </c>
      <c r="AF19" s="2" t="s">
        <v>59</v>
      </c>
      <c r="AG19" s="2" t="s">
        <v>28</v>
      </c>
      <c r="AH19" s="12"/>
      <c r="AI19" s="2"/>
    </row>
    <row r="20" spans="1:36" x14ac:dyDescent="0.2">
      <c r="AE20" s="6" t="s">
        <v>55</v>
      </c>
      <c r="AF20" s="2" t="s">
        <v>59</v>
      </c>
      <c r="AG20" s="2" t="s">
        <v>28</v>
      </c>
      <c r="AH20" s="12"/>
      <c r="AI20" s="2"/>
    </row>
    <row r="21" spans="1:36" x14ac:dyDescent="0.2">
      <c r="AE21" s="6" t="s">
        <v>65</v>
      </c>
      <c r="AF21" s="2"/>
      <c r="AG21" s="2"/>
      <c r="AH21" s="12"/>
      <c r="AI21" s="2"/>
    </row>
    <row r="22" spans="1:36" x14ac:dyDescent="0.2">
      <c r="AE22" s="6" t="s">
        <v>53</v>
      </c>
      <c r="AF22" s="2" t="s">
        <v>66</v>
      </c>
      <c r="AG22" s="2">
        <v>2.9999999999999997E-4</v>
      </c>
      <c r="AH22" s="12"/>
      <c r="AI22" s="2"/>
    </row>
    <row r="23" spans="1:36" x14ac:dyDescent="0.2">
      <c r="A23" s="14" t="s">
        <v>47</v>
      </c>
      <c r="B23" s="9" t="s">
        <v>36</v>
      </c>
      <c r="C23" s="9" t="s">
        <v>36</v>
      </c>
      <c r="D23" s="9" t="s">
        <v>36</v>
      </c>
      <c r="E23" s="9" t="s">
        <v>36</v>
      </c>
      <c r="F23" s="9" t="s">
        <v>37</v>
      </c>
      <c r="G23" s="9" t="s">
        <v>45</v>
      </c>
      <c r="H23" s="9" t="s">
        <v>46</v>
      </c>
      <c r="I23" s="9" t="s">
        <v>39</v>
      </c>
      <c r="N23" s="14" t="s">
        <v>48</v>
      </c>
      <c r="O23" s="10">
        <f>0/10</f>
        <v>0</v>
      </c>
      <c r="P23" s="10">
        <f t="shared" ref="P23:R26" si="3">0/10</f>
        <v>0</v>
      </c>
      <c r="Q23" s="10">
        <f t="shared" si="3"/>
        <v>0</v>
      </c>
      <c r="R23" s="10">
        <f t="shared" si="3"/>
        <v>0</v>
      </c>
      <c r="S23" s="10">
        <v>0.1</v>
      </c>
      <c r="T23" s="10">
        <v>0.2</v>
      </c>
      <c r="U23" s="10">
        <v>0.6</v>
      </c>
      <c r="V23" s="10">
        <v>0.8</v>
      </c>
      <c r="AE23" s="6" t="s">
        <v>55</v>
      </c>
      <c r="AF23" s="2" t="s">
        <v>67</v>
      </c>
      <c r="AG23" s="2">
        <v>5.0099999999999999E-2</v>
      </c>
      <c r="AH23" s="12"/>
      <c r="AI23" s="2"/>
    </row>
    <row r="24" spans="1:36" x14ac:dyDescent="0.2">
      <c r="A24" s="14"/>
      <c r="B24" s="9" t="s">
        <v>36</v>
      </c>
      <c r="C24" s="9" t="s">
        <v>36</v>
      </c>
      <c r="D24" s="9" t="s">
        <v>36</v>
      </c>
      <c r="E24" s="9" t="s">
        <v>36</v>
      </c>
      <c r="F24" s="9" t="s">
        <v>36</v>
      </c>
      <c r="G24" s="9" t="s">
        <v>37</v>
      </c>
      <c r="H24" s="9" t="s">
        <v>42</v>
      </c>
      <c r="I24" s="9" t="s">
        <v>41</v>
      </c>
      <c r="N24" s="14"/>
      <c r="O24" s="10">
        <f t="shared" ref="O24:O26" si="4">0/10</f>
        <v>0</v>
      </c>
      <c r="P24" s="10">
        <f t="shared" si="3"/>
        <v>0</v>
      </c>
      <c r="Q24" s="10">
        <f t="shared" si="3"/>
        <v>0</v>
      </c>
      <c r="R24" s="10">
        <f t="shared" si="3"/>
        <v>0</v>
      </c>
      <c r="S24" s="10">
        <f>0/10</f>
        <v>0</v>
      </c>
      <c r="T24" s="10">
        <v>0.1</v>
      </c>
      <c r="U24" s="10">
        <v>0.4</v>
      </c>
      <c r="V24" s="10">
        <v>0.9</v>
      </c>
      <c r="AE24" s="6" t="s">
        <v>68</v>
      </c>
      <c r="AF24" s="2"/>
      <c r="AG24" s="2"/>
      <c r="AH24" s="12"/>
      <c r="AI24" s="2"/>
    </row>
    <row r="25" spans="1:36" x14ac:dyDescent="0.2">
      <c r="A25" s="14"/>
      <c r="B25" s="9" t="s">
        <v>36</v>
      </c>
      <c r="C25" s="9" t="s">
        <v>36</v>
      </c>
      <c r="D25" s="9" t="s">
        <v>36</v>
      </c>
      <c r="E25" s="9" t="s">
        <v>36</v>
      </c>
      <c r="F25" s="9" t="s">
        <v>36</v>
      </c>
      <c r="G25" s="9" t="s">
        <v>45</v>
      </c>
      <c r="H25" s="9" t="s">
        <v>44</v>
      </c>
      <c r="I25" s="9" t="s">
        <v>41</v>
      </c>
      <c r="N25" s="14"/>
      <c r="O25" s="10">
        <f t="shared" si="4"/>
        <v>0</v>
      </c>
      <c r="P25" s="10">
        <f t="shared" si="3"/>
        <v>0</v>
      </c>
      <c r="Q25" s="10">
        <f t="shared" si="3"/>
        <v>0</v>
      </c>
      <c r="R25" s="10">
        <f t="shared" si="3"/>
        <v>0</v>
      </c>
      <c r="S25" s="10">
        <f>0/10</f>
        <v>0</v>
      </c>
      <c r="T25" s="10">
        <v>0.2</v>
      </c>
      <c r="U25" s="10">
        <v>0.5</v>
      </c>
      <c r="V25" s="10">
        <v>0.9</v>
      </c>
      <c r="AE25" s="6" t="s">
        <v>53</v>
      </c>
      <c r="AF25" s="2" t="s">
        <v>69</v>
      </c>
      <c r="AG25" s="2" t="s">
        <v>14</v>
      </c>
      <c r="AH25" s="12"/>
      <c r="AI25" s="2"/>
    </row>
    <row r="26" spans="1:36" x14ac:dyDescent="0.2">
      <c r="A26" s="14"/>
      <c r="B26" s="9" t="s">
        <v>36</v>
      </c>
      <c r="C26" s="9" t="s">
        <v>36</v>
      </c>
      <c r="D26" s="9" t="s">
        <v>36</v>
      </c>
      <c r="E26" s="9" t="s">
        <v>36</v>
      </c>
      <c r="F26" s="9" t="s">
        <v>36</v>
      </c>
      <c r="G26" s="9" t="s">
        <v>42</v>
      </c>
      <c r="H26" s="9" t="s">
        <v>49</v>
      </c>
      <c r="I26" s="9" t="s">
        <v>40</v>
      </c>
      <c r="N26" s="14"/>
      <c r="O26" s="10">
        <f t="shared" si="4"/>
        <v>0</v>
      </c>
      <c r="P26" s="10">
        <f t="shared" si="3"/>
        <v>0</v>
      </c>
      <c r="Q26" s="10">
        <f t="shared" si="3"/>
        <v>0</v>
      </c>
      <c r="R26" s="10">
        <f t="shared" si="3"/>
        <v>0</v>
      </c>
      <c r="S26" s="10">
        <f>0/10</f>
        <v>0</v>
      </c>
      <c r="T26" s="10">
        <v>0.4</v>
      </c>
      <c r="U26" s="10">
        <v>0.7</v>
      </c>
      <c r="V26" s="10">
        <v>1</v>
      </c>
      <c r="AE26" s="6" t="s">
        <v>55</v>
      </c>
      <c r="AF26" s="2" t="s">
        <v>70</v>
      </c>
      <c r="AG26" s="2" t="s">
        <v>14</v>
      </c>
      <c r="AH26" s="12"/>
      <c r="AI26" s="2"/>
    </row>
    <row r="27" spans="1:36" x14ac:dyDescent="0.2">
      <c r="A27" s="14"/>
      <c r="B27" s="9"/>
      <c r="C27" s="9"/>
      <c r="D27" s="9"/>
      <c r="E27" s="9"/>
      <c r="F27" s="9"/>
      <c r="G27" s="9"/>
      <c r="H27" s="9"/>
      <c r="I27" s="9"/>
      <c r="N27" s="14"/>
      <c r="AE27" s="6" t="s">
        <v>71</v>
      </c>
      <c r="AF27" s="2"/>
      <c r="AG27" s="2"/>
      <c r="AH27" s="12"/>
      <c r="AI27" s="2"/>
    </row>
    <row r="28" spans="1:36" x14ac:dyDescent="0.2">
      <c r="AE28" s="6" t="s">
        <v>53</v>
      </c>
      <c r="AF28" s="2" t="s">
        <v>72</v>
      </c>
      <c r="AG28" s="2">
        <v>0.18079999999999999</v>
      </c>
      <c r="AH28" s="12"/>
      <c r="AI28" s="2"/>
    </row>
    <row r="29" spans="1:36" x14ac:dyDescent="0.2">
      <c r="AE29" s="7" t="s">
        <v>55</v>
      </c>
      <c r="AF29" s="8" t="s">
        <v>67</v>
      </c>
      <c r="AG29" s="8">
        <v>5.0099999999999999E-2</v>
      </c>
      <c r="AH29" s="13"/>
      <c r="AI29" s="2"/>
    </row>
    <row r="30" spans="1:36" x14ac:dyDescent="0.2">
      <c r="AE30" s="11"/>
      <c r="AF30" s="2"/>
      <c r="AG30" s="2"/>
      <c r="AH30" s="2"/>
      <c r="AI30" s="2"/>
      <c r="AJ30" s="2"/>
    </row>
    <row r="31" spans="1:36" x14ac:dyDescent="0.2">
      <c r="A31" s="14" t="s">
        <v>50</v>
      </c>
      <c r="B31" s="9" t="s">
        <v>36</v>
      </c>
      <c r="C31" s="9" t="s">
        <v>36</v>
      </c>
      <c r="D31" s="9" t="s">
        <v>36</v>
      </c>
      <c r="E31" s="9" t="s">
        <v>36</v>
      </c>
      <c r="F31" s="9" t="s">
        <v>36</v>
      </c>
      <c r="G31" s="9" t="s">
        <v>36</v>
      </c>
      <c r="H31" s="9" t="s">
        <v>42</v>
      </c>
      <c r="I31" s="9" t="s">
        <v>49</v>
      </c>
      <c r="N31" s="14" t="s">
        <v>50</v>
      </c>
      <c r="O31" s="10">
        <f>0/10</f>
        <v>0</v>
      </c>
      <c r="P31" s="10">
        <f t="shared" ref="P31:R31" si="5">0/10</f>
        <v>0</v>
      </c>
      <c r="Q31" s="10">
        <f t="shared" si="5"/>
        <v>0</v>
      </c>
      <c r="R31" s="10">
        <f t="shared" si="5"/>
        <v>0</v>
      </c>
      <c r="S31" s="10">
        <f>0/10</f>
        <v>0</v>
      </c>
      <c r="T31" s="10">
        <f>0/10</f>
        <v>0</v>
      </c>
      <c r="U31" s="10">
        <v>0.4</v>
      </c>
      <c r="V31" s="10">
        <v>0.7</v>
      </c>
    </row>
    <row r="32" spans="1:36" x14ac:dyDescent="0.2">
      <c r="A32" s="14"/>
      <c r="B32" s="9" t="s">
        <v>36</v>
      </c>
      <c r="C32" s="9" t="s">
        <v>36</v>
      </c>
      <c r="D32" s="9" t="s">
        <v>36</v>
      </c>
      <c r="E32" s="9" t="s">
        <v>36</v>
      </c>
      <c r="F32" s="9" t="s">
        <v>37</v>
      </c>
      <c r="G32" s="9" t="s">
        <v>37</v>
      </c>
      <c r="H32" s="9" t="s">
        <v>44</v>
      </c>
      <c r="I32" s="9" t="s">
        <v>39</v>
      </c>
      <c r="N32" s="14"/>
      <c r="O32" s="10">
        <f t="shared" ref="O32:R34" si="6">0/10</f>
        <v>0</v>
      </c>
      <c r="P32" s="10">
        <f t="shared" si="6"/>
        <v>0</v>
      </c>
      <c r="Q32" s="10">
        <f t="shared" si="6"/>
        <v>0</v>
      </c>
      <c r="R32" s="10">
        <f t="shared" si="6"/>
        <v>0</v>
      </c>
      <c r="S32" s="10">
        <v>0.1</v>
      </c>
      <c r="T32" s="10">
        <v>0.1</v>
      </c>
      <c r="U32" s="10">
        <v>0.5</v>
      </c>
      <c r="V32" s="10">
        <v>0.8</v>
      </c>
    </row>
    <row r="33" spans="1:36" x14ac:dyDescent="0.2">
      <c r="A33" s="14"/>
      <c r="B33" s="9" t="s">
        <v>36</v>
      </c>
      <c r="C33" s="9" t="s">
        <v>36</v>
      </c>
      <c r="D33" s="9" t="s">
        <v>36</v>
      </c>
      <c r="E33" s="9" t="s">
        <v>36</v>
      </c>
      <c r="F33" s="9" t="s">
        <v>36</v>
      </c>
      <c r="G33" s="9" t="s">
        <v>38</v>
      </c>
      <c r="H33" s="9" t="s">
        <v>49</v>
      </c>
      <c r="I33" s="9" t="s">
        <v>40</v>
      </c>
      <c r="N33" s="14"/>
      <c r="O33" s="10">
        <f t="shared" si="6"/>
        <v>0</v>
      </c>
      <c r="P33" s="10">
        <f t="shared" si="6"/>
        <v>0</v>
      </c>
      <c r="Q33" s="10">
        <f t="shared" si="6"/>
        <v>0</v>
      </c>
      <c r="R33" s="10">
        <f t="shared" si="6"/>
        <v>0</v>
      </c>
      <c r="S33" s="10">
        <f>0/10</f>
        <v>0</v>
      </c>
      <c r="T33" s="10">
        <v>0.3</v>
      </c>
      <c r="U33" s="10">
        <v>0.7</v>
      </c>
      <c r="V33" s="10">
        <v>1</v>
      </c>
    </row>
    <row r="34" spans="1:36" x14ac:dyDescent="0.2">
      <c r="A34" s="14"/>
      <c r="B34" s="9" t="s">
        <v>36</v>
      </c>
      <c r="C34" s="9" t="s">
        <v>36</v>
      </c>
      <c r="D34" s="9" t="s">
        <v>36</v>
      </c>
      <c r="E34" s="9" t="s">
        <v>36</v>
      </c>
      <c r="F34" s="9" t="s">
        <v>36</v>
      </c>
      <c r="G34" s="9" t="s">
        <v>45</v>
      </c>
      <c r="H34" s="9" t="s">
        <v>42</v>
      </c>
      <c r="I34" s="9" t="s">
        <v>41</v>
      </c>
      <c r="N34" s="14"/>
      <c r="O34" s="10">
        <f t="shared" si="6"/>
        <v>0</v>
      </c>
      <c r="P34" s="10">
        <f t="shared" si="6"/>
        <v>0</v>
      </c>
      <c r="Q34" s="10">
        <f t="shared" si="6"/>
        <v>0</v>
      </c>
      <c r="R34" s="10">
        <f t="shared" si="6"/>
        <v>0</v>
      </c>
      <c r="S34" s="10">
        <f>0/10</f>
        <v>0</v>
      </c>
      <c r="T34" s="10">
        <v>0.2</v>
      </c>
      <c r="U34" s="10">
        <v>0.4</v>
      </c>
      <c r="V34" s="10">
        <v>0.9</v>
      </c>
      <c r="AE34" s="11"/>
      <c r="AF34" s="2"/>
      <c r="AG34" s="2"/>
      <c r="AH34" s="2"/>
      <c r="AI34" s="2"/>
      <c r="AJ34" s="2"/>
    </row>
    <row r="35" spans="1:36" x14ac:dyDescent="0.2">
      <c r="A35" s="14"/>
      <c r="B35" s="9"/>
      <c r="C35" s="9"/>
      <c r="D35" s="9"/>
      <c r="E35" s="9"/>
      <c r="F35" s="9"/>
      <c r="G35" s="9"/>
      <c r="H35" s="9"/>
      <c r="I35" s="9"/>
      <c r="N35" s="14"/>
      <c r="O35" s="10"/>
      <c r="P35" s="10"/>
      <c r="Q35" s="10"/>
      <c r="R35" s="10"/>
      <c r="S35" s="10"/>
      <c r="T35" s="10"/>
      <c r="U35" s="10"/>
      <c r="V35" s="10"/>
    </row>
    <row r="36" spans="1:36" x14ac:dyDescent="0.2">
      <c r="AA36" s="2"/>
      <c r="AB36" s="2"/>
    </row>
    <row r="37" spans="1:36" x14ac:dyDescent="0.2">
      <c r="X37" s="3" t="s">
        <v>7</v>
      </c>
      <c r="Y37" s="4" t="s">
        <v>20</v>
      </c>
      <c r="Z37" s="4" t="s">
        <v>21</v>
      </c>
      <c r="AA37" s="5" t="s">
        <v>17</v>
      </c>
      <c r="AB37" s="2"/>
      <c r="AD37" s="3" t="s">
        <v>7</v>
      </c>
      <c r="AE37" s="4" t="s">
        <v>20</v>
      </c>
      <c r="AF37" s="4" t="s">
        <v>21</v>
      </c>
      <c r="AG37" s="5" t="s">
        <v>17</v>
      </c>
      <c r="AH37" s="2"/>
    </row>
    <row r="38" spans="1:36" x14ac:dyDescent="0.2">
      <c r="X38" s="6" t="s">
        <v>73</v>
      </c>
      <c r="Y38" s="2" t="s">
        <v>74</v>
      </c>
      <c r="Z38" s="2" t="s">
        <v>28</v>
      </c>
      <c r="AA38" s="12" t="s">
        <v>82</v>
      </c>
      <c r="AB38" s="2"/>
      <c r="AD38" s="6" t="s">
        <v>58</v>
      </c>
      <c r="AE38" s="2"/>
      <c r="AF38" s="2"/>
      <c r="AG38" s="12" t="s">
        <v>82</v>
      </c>
      <c r="AH38" s="2"/>
    </row>
    <row r="39" spans="1:36" x14ac:dyDescent="0.2">
      <c r="A39" s="14" t="s">
        <v>51</v>
      </c>
      <c r="B39" s="9" t="s">
        <v>36</v>
      </c>
      <c r="C39" s="9" t="s">
        <v>36</v>
      </c>
      <c r="D39" s="9" t="s">
        <v>36</v>
      </c>
      <c r="E39" s="9" t="s">
        <v>36</v>
      </c>
      <c r="F39" s="9" t="s">
        <v>36</v>
      </c>
      <c r="G39" s="9" t="s">
        <v>37</v>
      </c>
      <c r="H39" s="9" t="s">
        <v>44</v>
      </c>
      <c r="I39" s="9" t="s">
        <v>39</v>
      </c>
      <c r="N39" s="14" t="s">
        <v>51</v>
      </c>
      <c r="O39" s="10">
        <f>0/10</f>
        <v>0</v>
      </c>
      <c r="P39" s="10">
        <f t="shared" ref="P39:S42" si="7">0/10</f>
        <v>0</v>
      </c>
      <c r="Q39" s="10">
        <f t="shared" si="7"/>
        <v>0</v>
      </c>
      <c r="R39" s="10">
        <f t="shared" si="7"/>
        <v>0</v>
      </c>
      <c r="S39" s="10">
        <f t="shared" si="7"/>
        <v>0</v>
      </c>
      <c r="T39" s="10">
        <f>1/10</f>
        <v>0.1</v>
      </c>
      <c r="U39" s="10">
        <f>5/10</f>
        <v>0.5</v>
      </c>
      <c r="V39" s="10">
        <f>8/10</f>
        <v>0.8</v>
      </c>
      <c r="X39" s="7" t="s">
        <v>75</v>
      </c>
      <c r="Y39" s="8" t="s">
        <v>76</v>
      </c>
      <c r="Z39" s="8">
        <v>0.28239999999999998</v>
      </c>
      <c r="AA39" s="13"/>
      <c r="AB39" s="2"/>
      <c r="AD39" s="6" t="s">
        <v>73</v>
      </c>
      <c r="AE39" s="2" t="s">
        <v>77</v>
      </c>
      <c r="AF39" s="2" t="s">
        <v>28</v>
      </c>
      <c r="AG39" s="12"/>
      <c r="AH39" s="2"/>
    </row>
    <row r="40" spans="1:36" x14ac:dyDescent="0.2">
      <c r="A40" s="14"/>
      <c r="B40" s="9" t="s">
        <v>36</v>
      </c>
      <c r="C40" s="9" t="s">
        <v>36</v>
      </c>
      <c r="D40" s="9" t="s">
        <v>36</v>
      </c>
      <c r="E40" s="9" t="s">
        <v>36</v>
      </c>
      <c r="F40" s="9" t="s">
        <v>36</v>
      </c>
      <c r="G40" s="9" t="s">
        <v>36</v>
      </c>
      <c r="H40" s="9" t="s">
        <v>38</v>
      </c>
      <c r="I40" s="9" t="s">
        <v>46</v>
      </c>
      <c r="N40" s="14"/>
      <c r="O40" s="10">
        <f>0/10</f>
        <v>0</v>
      </c>
      <c r="P40" s="10">
        <f t="shared" si="7"/>
        <v>0</v>
      </c>
      <c r="Q40" s="10">
        <f t="shared" si="7"/>
        <v>0</v>
      </c>
      <c r="R40" s="10">
        <f t="shared" si="7"/>
        <v>0</v>
      </c>
      <c r="S40" s="10">
        <f t="shared" si="7"/>
        <v>0</v>
      </c>
      <c r="T40" s="10">
        <f>0/10</f>
        <v>0</v>
      </c>
      <c r="U40" s="10">
        <f>3/10</f>
        <v>0.3</v>
      </c>
      <c r="V40" s="10">
        <f>6/10</f>
        <v>0.6</v>
      </c>
      <c r="AD40" s="6" t="s">
        <v>75</v>
      </c>
      <c r="AE40" s="2" t="s">
        <v>77</v>
      </c>
      <c r="AF40" s="2" t="s">
        <v>28</v>
      </c>
      <c r="AG40" s="12"/>
      <c r="AH40" s="2"/>
    </row>
    <row r="41" spans="1:36" x14ac:dyDescent="0.2">
      <c r="A41" s="14"/>
      <c r="B41" s="9" t="s">
        <v>36</v>
      </c>
      <c r="C41" s="9" t="s">
        <v>36</v>
      </c>
      <c r="D41" s="9" t="s">
        <v>36</v>
      </c>
      <c r="E41" s="9" t="s">
        <v>36</v>
      </c>
      <c r="F41" s="9" t="s">
        <v>36</v>
      </c>
      <c r="G41" s="9" t="s">
        <v>44</v>
      </c>
      <c r="H41" s="9" t="s">
        <v>49</v>
      </c>
      <c r="I41" s="9" t="s">
        <v>40</v>
      </c>
      <c r="N41" s="14"/>
      <c r="O41" s="10">
        <f>0/10</f>
        <v>0</v>
      </c>
      <c r="P41" s="10">
        <f t="shared" si="7"/>
        <v>0</v>
      </c>
      <c r="Q41" s="10">
        <f t="shared" si="7"/>
        <v>0</v>
      </c>
      <c r="R41" s="10">
        <f t="shared" si="7"/>
        <v>0</v>
      </c>
      <c r="S41" s="10">
        <f t="shared" si="7"/>
        <v>0</v>
      </c>
      <c r="T41" s="10">
        <f>5/10</f>
        <v>0.5</v>
      </c>
      <c r="U41" s="10">
        <f>7/10</f>
        <v>0.7</v>
      </c>
      <c r="V41" s="10">
        <f>10/10</f>
        <v>1</v>
      </c>
      <c r="AD41" s="6" t="s">
        <v>60</v>
      </c>
      <c r="AE41" s="2"/>
      <c r="AF41" s="2"/>
      <c r="AG41" s="12"/>
      <c r="AH41" s="2"/>
    </row>
    <row r="42" spans="1:36" x14ac:dyDescent="0.2">
      <c r="A42" s="14"/>
      <c r="B42" s="9" t="s">
        <v>36</v>
      </c>
      <c r="C42" s="9" t="s">
        <v>36</v>
      </c>
      <c r="D42" s="9" t="s">
        <v>36</v>
      </c>
      <c r="E42" s="9" t="s">
        <v>36</v>
      </c>
      <c r="F42" s="9" t="s">
        <v>36</v>
      </c>
      <c r="G42" s="9" t="s">
        <v>45</v>
      </c>
      <c r="H42" s="9" t="s">
        <v>44</v>
      </c>
      <c r="I42" s="9" t="s">
        <v>41</v>
      </c>
      <c r="N42" s="14"/>
      <c r="O42" s="10">
        <f>0/10</f>
        <v>0</v>
      </c>
      <c r="P42" s="10">
        <f t="shared" si="7"/>
        <v>0</v>
      </c>
      <c r="Q42" s="10">
        <f t="shared" si="7"/>
        <v>0</v>
      </c>
      <c r="R42" s="10">
        <f t="shared" si="7"/>
        <v>0</v>
      </c>
      <c r="S42" s="10">
        <f t="shared" si="7"/>
        <v>0</v>
      </c>
      <c r="T42" s="10">
        <f>2/10</f>
        <v>0.2</v>
      </c>
      <c r="U42" s="10">
        <f>5/10</f>
        <v>0.5</v>
      </c>
      <c r="V42" s="10">
        <f>9/10</f>
        <v>0.9</v>
      </c>
      <c r="AD42" s="6" t="s">
        <v>73</v>
      </c>
      <c r="AE42" s="2" t="s">
        <v>77</v>
      </c>
      <c r="AF42" s="2" t="s">
        <v>28</v>
      </c>
      <c r="AG42" s="12"/>
      <c r="AH42" s="2"/>
    </row>
    <row r="43" spans="1:36" x14ac:dyDescent="0.2">
      <c r="A43" s="14"/>
      <c r="B43" s="9"/>
      <c r="C43" s="9"/>
      <c r="D43" s="9"/>
      <c r="E43" s="9"/>
      <c r="F43" s="9"/>
      <c r="G43" s="9"/>
      <c r="H43" s="9"/>
      <c r="I43" s="9"/>
      <c r="N43" s="14"/>
      <c r="O43" s="10"/>
      <c r="P43" s="10"/>
      <c r="Q43" s="10"/>
      <c r="R43" s="10"/>
      <c r="S43" s="10"/>
      <c r="T43" s="10"/>
      <c r="U43" s="10"/>
      <c r="V43" s="10"/>
      <c r="AD43" s="6" t="s">
        <v>75</v>
      </c>
      <c r="AE43" s="2" t="s">
        <v>77</v>
      </c>
      <c r="AF43" s="2" t="s">
        <v>28</v>
      </c>
      <c r="AG43" s="12"/>
      <c r="AH43" s="2"/>
    </row>
    <row r="44" spans="1:36" x14ac:dyDescent="0.2">
      <c r="AD44" s="6" t="s">
        <v>61</v>
      </c>
      <c r="AE44" s="2"/>
      <c r="AF44" s="2"/>
      <c r="AG44" s="12"/>
      <c r="AH44" s="2"/>
    </row>
    <row r="45" spans="1:36" x14ac:dyDescent="0.2">
      <c r="AD45" s="6" t="s">
        <v>73</v>
      </c>
      <c r="AE45" s="2" t="s">
        <v>77</v>
      </c>
      <c r="AF45" s="2" t="s">
        <v>28</v>
      </c>
      <c r="AG45" s="12"/>
      <c r="AH45" s="2"/>
    </row>
    <row r="46" spans="1:36" x14ac:dyDescent="0.2">
      <c r="AD46" s="6" t="s">
        <v>75</v>
      </c>
      <c r="AE46" s="2" t="s">
        <v>77</v>
      </c>
      <c r="AF46" s="2" t="s">
        <v>28</v>
      </c>
      <c r="AG46" s="12"/>
      <c r="AH46" s="2"/>
    </row>
    <row r="47" spans="1:36" x14ac:dyDescent="0.2">
      <c r="A47" s="14" t="s">
        <v>52</v>
      </c>
      <c r="B47" s="9" t="s">
        <v>36</v>
      </c>
      <c r="C47" s="9" t="s">
        <v>36</v>
      </c>
      <c r="D47" s="9" t="s">
        <v>36</v>
      </c>
      <c r="E47" s="9" t="s">
        <v>36</v>
      </c>
      <c r="F47" s="9" t="s">
        <v>37</v>
      </c>
      <c r="G47" s="9" t="s">
        <v>45</v>
      </c>
      <c r="H47" s="9" t="s">
        <v>44</v>
      </c>
      <c r="I47" s="9" t="s">
        <v>41</v>
      </c>
      <c r="N47" s="14" t="s">
        <v>52</v>
      </c>
      <c r="O47" s="10">
        <f>0/10</f>
        <v>0</v>
      </c>
      <c r="P47" s="10">
        <f>0/10</f>
        <v>0</v>
      </c>
      <c r="Q47" s="10">
        <f t="shared" ref="Q47:R47" si="8">0/10</f>
        <v>0</v>
      </c>
      <c r="R47" s="10">
        <f t="shared" si="8"/>
        <v>0</v>
      </c>
      <c r="S47" s="10">
        <f>1/10</f>
        <v>0.1</v>
      </c>
      <c r="T47" s="10">
        <f>2/10</f>
        <v>0.2</v>
      </c>
      <c r="U47" s="10">
        <f>5/10</f>
        <v>0.5</v>
      </c>
      <c r="V47" s="10">
        <f>9/10</f>
        <v>0.9</v>
      </c>
      <c r="AD47" s="6" t="s">
        <v>62</v>
      </c>
      <c r="AE47" s="2"/>
      <c r="AF47" s="2"/>
      <c r="AG47" s="12"/>
      <c r="AH47" s="2"/>
    </row>
    <row r="48" spans="1:36" x14ac:dyDescent="0.2">
      <c r="A48" s="14"/>
      <c r="B48" s="9" t="s">
        <v>36</v>
      </c>
      <c r="C48" s="9" t="s">
        <v>36</v>
      </c>
      <c r="D48" s="9" t="s">
        <v>36</v>
      </c>
      <c r="E48" s="9" t="s">
        <v>36</v>
      </c>
      <c r="F48" s="9" t="s">
        <v>37</v>
      </c>
      <c r="G48" s="9" t="s">
        <v>44</v>
      </c>
      <c r="H48" s="9" t="s">
        <v>49</v>
      </c>
      <c r="I48" s="9" t="s">
        <v>40</v>
      </c>
      <c r="N48" s="14"/>
      <c r="O48" s="10">
        <f>0/10</f>
        <v>0</v>
      </c>
      <c r="P48" s="10">
        <f t="shared" ref="P48:R50" si="9">0/10</f>
        <v>0</v>
      </c>
      <c r="Q48" s="10">
        <f t="shared" si="9"/>
        <v>0</v>
      </c>
      <c r="R48" s="10">
        <f t="shared" si="9"/>
        <v>0</v>
      </c>
      <c r="S48" s="10">
        <f>1/10</f>
        <v>0.1</v>
      </c>
      <c r="T48" s="10">
        <f>5/10</f>
        <v>0.5</v>
      </c>
      <c r="U48" s="10">
        <f>7/10</f>
        <v>0.7</v>
      </c>
      <c r="V48" s="10">
        <f>10/10</f>
        <v>1</v>
      </c>
      <c r="AD48" s="6" t="s">
        <v>73</v>
      </c>
      <c r="AE48" s="2" t="s">
        <v>77</v>
      </c>
      <c r="AF48" s="2" t="s">
        <v>28</v>
      </c>
      <c r="AG48" s="12"/>
      <c r="AH48" s="2"/>
    </row>
    <row r="49" spans="1:35" x14ac:dyDescent="0.2">
      <c r="A49" s="14"/>
      <c r="B49" s="9" t="s">
        <v>36</v>
      </c>
      <c r="C49" s="9" t="s">
        <v>36</v>
      </c>
      <c r="D49" s="9" t="s">
        <v>36</v>
      </c>
      <c r="E49" s="9" t="s">
        <v>36</v>
      </c>
      <c r="F49" s="9" t="s">
        <v>36</v>
      </c>
      <c r="G49" s="9" t="s">
        <v>38</v>
      </c>
      <c r="H49" s="9" t="s">
        <v>46</v>
      </c>
      <c r="I49" s="9" t="s">
        <v>41</v>
      </c>
      <c r="N49" s="14"/>
      <c r="O49" s="10">
        <f>0/10</f>
        <v>0</v>
      </c>
      <c r="P49" s="10">
        <f t="shared" si="9"/>
        <v>0</v>
      </c>
      <c r="Q49" s="10">
        <f t="shared" si="9"/>
        <v>0</v>
      </c>
      <c r="R49" s="10">
        <f t="shared" si="9"/>
        <v>0</v>
      </c>
      <c r="S49" s="10">
        <f>0/10</f>
        <v>0</v>
      </c>
      <c r="T49" s="10">
        <f>3/10</f>
        <v>0.3</v>
      </c>
      <c r="U49" s="10">
        <f>6/10</f>
        <v>0.6</v>
      </c>
      <c r="V49" s="10">
        <f>9/10</f>
        <v>0.9</v>
      </c>
      <c r="AD49" s="6" t="s">
        <v>75</v>
      </c>
      <c r="AE49" s="2" t="s">
        <v>77</v>
      </c>
      <c r="AF49" s="2" t="s">
        <v>28</v>
      </c>
      <c r="AG49" s="12"/>
      <c r="AH49" s="2"/>
    </row>
    <row r="50" spans="1:35" x14ac:dyDescent="0.2">
      <c r="A50" s="14"/>
      <c r="B50" s="9" t="s">
        <v>36</v>
      </c>
      <c r="C50" s="9" t="s">
        <v>36</v>
      </c>
      <c r="D50" s="9" t="s">
        <v>36</v>
      </c>
      <c r="E50" s="9" t="s">
        <v>36</v>
      </c>
      <c r="F50" s="9" t="s">
        <v>36</v>
      </c>
      <c r="G50" s="9" t="s">
        <v>45</v>
      </c>
      <c r="H50" s="9" t="s">
        <v>42</v>
      </c>
      <c r="I50" s="9" t="s">
        <v>39</v>
      </c>
      <c r="N50" s="14"/>
      <c r="O50" s="10">
        <f>0/10</f>
        <v>0</v>
      </c>
      <c r="P50" s="10">
        <f t="shared" si="9"/>
        <v>0</v>
      </c>
      <c r="Q50" s="10">
        <f t="shared" si="9"/>
        <v>0</v>
      </c>
      <c r="R50" s="10">
        <f t="shared" si="9"/>
        <v>0</v>
      </c>
      <c r="S50" s="10">
        <f>0/10</f>
        <v>0</v>
      </c>
      <c r="T50" s="10">
        <f>2/10</f>
        <v>0.2</v>
      </c>
      <c r="U50" s="10">
        <f>4/10</f>
        <v>0.4</v>
      </c>
      <c r="V50" s="10">
        <f>8/10</f>
        <v>0.8</v>
      </c>
      <c r="AD50" s="6" t="s">
        <v>64</v>
      </c>
      <c r="AE50" s="2"/>
      <c r="AF50" s="2"/>
      <c r="AG50" s="12"/>
      <c r="AH50" s="2"/>
    </row>
    <row r="51" spans="1:35" x14ac:dyDescent="0.2">
      <c r="A51" s="14"/>
      <c r="B51" s="9"/>
      <c r="C51" s="9"/>
      <c r="D51" s="9"/>
      <c r="E51" s="9"/>
      <c r="F51" s="9"/>
      <c r="G51" s="9"/>
      <c r="H51" s="9"/>
      <c r="I51" s="9"/>
      <c r="N51" s="14"/>
      <c r="O51" s="9"/>
      <c r="P51" s="9"/>
      <c r="Q51" s="9"/>
      <c r="R51" s="9"/>
      <c r="S51" s="9"/>
      <c r="T51" s="9"/>
      <c r="U51" s="9"/>
      <c r="V51" s="9"/>
      <c r="AD51" s="6" t="s">
        <v>73</v>
      </c>
      <c r="AE51" s="2" t="s">
        <v>78</v>
      </c>
      <c r="AF51" s="2" t="s">
        <v>28</v>
      </c>
      <c r="AG51" s="12"/>
      <c r="AH51" s="2"/>
    </row>
    <row r="52" spans="1:35" x14ac:dyDescent="0.2">
      <c r="AD52" s="6" t="s">
        <v>75</v>
      </c>
      <c r="AE52" s="2" t="s">
        <v>79</v>
      </c>
      <c r="AF52" s="2" t="s">
        <v>28</v>
      </c>
      <c r="AG52" s="12"/>
      <c r="AH52" s="2"/>
    </row>
    <row r="53" spans="1:35" x14ac:dyDescent="0.2">
      <c r="AD53" s="6" t="s">
        <v>65</v>
      </c>
      <c r="AE53" s="2"/>
      <c r="AF53" s="2"/>
      <c r="AG53" s="12"/>
      <c r="AH53" s="2"/>
    </row>
    <row r="54" spans="1:35" x14ac:dyDescent="0.2">
      <c r="AD54" s="6" t="s">
        <v>73</v>
      </c>
      <c r="AE54" s="2" t="s">
        <v>80</v>
      </c>
      <c r="AF54" s="2">
        <v>0.89339999999999997</v>
      </c>
      <c r="AG54" s="12"/>
      <c r="AH54" s="2"/>
    </row>
    <row r="55" spans="1:35" x14ac:dyDescent="0.2">
      <c r="AD55" s="6" t="s">
        <v>75</v>
      </c>
      <c r="AE55" s="2" t="s">
        <v>81</v>
      </c>
      <c r="AF55" s="2">
        <v>4.9299999999999997E-2</v>
      </c>
      <c r="AG55" s="12"/>
      <c r="AH55" s="2"/>
    </row>
    <row r="56" spans="1:35" x14ac:dyDescent="0.2">
      <c r="AD56" s="6" t="s">
        <v>68</v>
      </c>
      <c r="AE56" s="2"/>
      <c r="AF56" s="2"/>
      <c r="AG56" s="12"/>
      <c r="AH56" s="2"/>
    </row>
    <row r="57" spans="1:35" x14ac:dyDescent="0.2">
      <c r="AD57" s="6" t="s">
        <v>73</v>
      </c>
      <c r="AE57" s="2" t="s">
        <v>77</v>
      </c>
      <c r="AF57" s="2" t="s">
        <v>28</v>
      </c>
      <c r="AG57" s="12"/>
      <c r="AH57" s="2"/>
    </row>
    <row r="58" spans="1:35" x14ac:dyDescent="0.2">
      <c r="AD58" s="6" t="s">
        <v>75</v>
      </c>
      <c r="AE58" s="2" t="s">
        <v>80</v>
      </c>
      <c r="AF58" s="2">
        <v>0.89339999999999997</v>
      </c>
      <c r="AG58" s="12"/>
      <c r="AH58" s="2"/>
    </row>
    <row r="59" spans="1:35" x14ac:dyDescent="0.2">
      <c r="AD59" s="6" t="s">
        <v>71</v>
      </c>
      <c r="AE59" s="2"/>
      <c r="AF59" s="2"/>
      <c r="AG59" s="12"/>
      <c r="AH59" s="2"/>
    </row>
    <row r="60" spans="1:35" x14ac:dyDescent="0.2">
      <c r="AD60" s="6" t="s">
        <v>73</v>
      </c>
      <c r="AE60" s="2" t="s">
        <v>78</v>
      </c>
      <c r="AF60" s="2" t="s">
        <v>28</v>
      </c>
      <c r="AG60" s="12"/>
      <c r="AH60" s="2"/>
    </row>
    <row r="61" spans="1:35" x14ac:dyDescent="0.2">
      <c r="AD61" s="7" t="s">
        <v>75</v>
      </c>
      <c r="AE61" s="8" t="s">
        <v>80</v>
      </c>
      <c r="AF61" s="8">
        <v>0.89339999999999997</v>
      </c>
      <c r="AG61" s="13"/>
      <c r="AH61" s="2"/>
    </row>
    <row r="62" spans="1:35" x14ac:dyDescent="0.2">
      <c r="AD62" s="11"/>
      <c r="AE62" s="2"/>
      <c r="AF62" s="2"/>
      <c r="AG62" s="2"/>
      <c r="AH62" s="2"/>
      <c r="AI62" s="2"/>
    </row>
    <row r="66" spans="30:35" x14ac:dyDescent="0.2">
      <c r="AD66" s="11"/>
      <c r="AE66" s="2"/>
      <c r="AF66" s="2"/>
      <c r="AG66" s="2"/>
      <c r="AH66" s="2"/>
      <c r="AI66" s="2"/>
    </row>
    <row r="70" spans="30:35" x14ac:dyDescent="0.2">
      <c r="AD70" s="11"/>
      <c r="AE70" s="2"/>
      <c r="AF70" s="2"/>
      <c r="AG70" s="2"/>
      <c r="AH70" s="2"/>
      <c r="AI70" s="2"/>
    </row>
  </sheetData>
  <mergeCells count="16">
    <mergeCell ref="AB6:AB7"/>
    <mergeCell ref="AH6:AH29"/>
    <mergeCell ref="AG38:AG61"/>
    <mergeCell ref="AA38:AA39"/>
    <mergeCell ref="A31:A35"/>
    <mergeCell ref="N31:N35"/>
    <mergeCell ref="A39:A43"/>
    <mergeCell ref="N39:N43"/>
    <mergeCell ref="A47:A51"/>
    <mergeCell ref="N47:N51"/>
    <mergeCell ref="A6:A10"/>
    <mergeCell ref="N6:N10"/>
    <mergeCell ref="A15:A19"/>
    <mergeCell ref="N15:N19"/>
    <mergeCell ref="A23:A27"/>
    <mergeCell ref="N23:N2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0D9F-FFC9-4DAE-A683-7E26F1CCF986}">
  <dimension ref="A6:M34"/>
  <sheetViews>
    <sheetView workbookViewId="0">
      <selection activeCell="J32" sqref="J32:K32"/>
    </sheetView>
  </sheetViews>
  <sheetFormatPr defaultRowHeight="14.25" x14ac:dyDescent="0.2"/>
  <cols>
    <col min="5" max="5" width="18" customWidth="1"/>
  </cols>
  <sheetData>
    <row r="6" spans="2:12" x14ac:dyDescent="0.2">
      <c r="C6" s="14" t="s">
        <v>3</v>
      </c>
      <c r="D6" s="14"/>
      <c r="E6" s="14"/>
      <c r="I6" s="1"/>
      <c r="J6" s="14" t="s">
        <v>6</v>
      </c>
      <c r="K6" s="14"/>
      <c r="L6" s="14"/>
    </row>
    <row r="7" spans="2:12" x14ac:dyDescent="0.2">
      <c r="B7" s="1"/>
      <c r="C7" s="1" t="s">
        <v>0</v>
      </c>
      <c r="D7" s="1" t="s">
        <v>1</v>
      </c>
      <c r="E7" s="1" t="s">
        <v>2</v>
      </c>
      <c r="I7" s="1"/>
      <c r="J7" s="1" t="s">
        <v>0</v>
      </c>
      <c r="K7" s="1" t="s">
        <v>1</v>
      </c>
      <c r="L7" s="1" t="s">
        <v>2</v>
      </c>
    </row>
    <row r="8" spans="2:12" x14ac:dyDescent="0.2">
      <c r="B8" s="1"/>
      <c r="C8" s="1">
        <v>0.27900000000000003</v>
      </c>
      <c r="D8" s="1">
        <v>0.376</v>
      </c>
      <c r="E8" s="1">
        <v>0.32</v>
      </c>
      <c r="I8" s="1"/>
      <c r="J8" s="1">
        <v>0.51800000000000002</v>
      </c>
      <c r="K8" s="1">
        <v>0.83199999999999996</v>
      </c>
      <c r="L8" s="1">
        <v>0.50700000000000001</v>
      </c>
    </row>
    <row r="9" spans="2:12" x14ac:dyDescent="0.2">
      <c r="B9" s="1"/>
      <c r="C9" s="1">
        <v>0.312</v>
      </c>
      <c r="D9" s="1">
        <v>0.25800000000000001</v>
      </c>
      <c r="E9" s="1">
        <v>0.39300000000000002</v>
      </c>
      <c r="I9" s="1"/>
      <c r="J9" s="1">
        <v>0.35599999999999998</v>
      </c>
      <c r="K9" s="1">
        <v>1.0920000000000001</v>
      </c>
      <c r="L9" s="1">
        <v>0.39100000000000001</v>
      </c>
    </row>
    <row r="10" spans="2:12" x14ac:dyDescent="0.2">
      <c r="B10" s="1"/>
      <c r="C10" s="1">
        <v>0.214</v>
      </c>
      <c r="D10" s="1">
        <v>0.33300000000000002</v>
      </c>
      <c r="E10" s="1">
        <v>0.309</v>
      </c>
      <c r="I10" s="1"/>
      <c r="J10" s="1">
        <v>0.34899999999999998</v>
      </c>
      <c r="K10" s="1">
        <v>0.72599999999999998</v>
      </c>
      <c r="L10" s="1">
        <v>0.433</v>
      </c>
    </row>
    <row r="11" spans="2:12" x14ac:dyDescent="0.2">
      <c r="B11" s="1"/>
      <c r="C11" s="1">
        <v>0.26900000000000002</v>
      </c>
      <c r="D11" s="1">
        <v>0.39700000000000002</v>
      </c>
      <c r="E11" s="1">
        <v>0.61299999999999999</v>
      </c>
      <c r="I11" s="1"/>
      <c r="J11" s="1">
        <v>0.26500000000000001</v>
      </c>
      <c r="K11" s="1">
        <v>1.02</v>
      </c>
      <c r="L11" s="1">
        <v>0.41699999999999998</v>
      </c>
    </row>
    <row r="12" spans="2:12" x14ac:dyDescent="0.2">
      <c r="B12" s="1"/>
      <c r="C12" s="1">
        <v>0.32900000000000001</v>
      </c>
      <c r="D12" s="1">
        <v>0.221</v>
      </c>
      <c r="E12" s="1">
        <v>0.624</v>
      </c>
      <c r="I12" s="1"/>
      <c r="J12" s="1">
        <v>0.28699999999999998</v>
      </c>
      <c r="K12" s="1">
        <v>0.59699999999999998</v>
      </c>
      <c r="L12" s="1">
        <v>0.30399999999999999</v>
      </c>
    </row>
    <row r="13" spans="2:12" x14ac:dyDescent="0.2">
      <c r="B13" s="1"/>
      <c r="C13" s="1">
        <v>0.48399999999999999</v>
      </c>
      <c r="D13" s="1">
        <v>0.214</v>
      </c>
      <c r="E13" s="1">
        <v>0.48</v>
      </c>
      <c r="I13" s="1"/>
      <c r="J13" s="1">
        <v>0.25800000000000001</v>
      </c>
      <c r="K13" s="1">
        <v>0.74</v>
      </c>
      <c r="L13" s="1">
        <v>0.28899999999999998</v>
      </c>
    </row>
    <row r="14" spans="2:12" x14ac:dyDescent="0.2">
      <c r="B14" s="1"/>
      <c r="C14" s="1">
        <v>0.39800000000000002</v>
      </c>
      <c r="D14" s="1">
        <v>0.23599999999999999</v>
      </c>
      <c r="E14" s="1">
        <v>0.35799999999999998</v>
      </c>
      <c r="I14" s="1"/>
      <c r="J14" s="1">
        <v>0.20799999999999999</v>
      </c>
      <c r="K14" s="1">
        <v>1.04</v>
      </c>
      <c r="L14" s="1">
        <v>0.40699999999999997</v>
      </c>
    </row>
    <row r="15" spans="2:12" x14ac:dyDescent="0.2">
      <c r="B15" s="1"/>
      <c r="C15" s="1">
        <v>0.40100000000000002</v>
      </c>
      <c r="D15" s="1">
        <v>0.193</v>
      </c>
      <c r="E15" s="1">
        <v>0.55200000000000005</v>
      </c>
      <c r="I15" s="1"/>
      <c r="J15" s="1">
        <v>0.25700000000000001</v>
      </c>
      <c r="K15" s="1">
        <v>0.88700000000000001</v>
      </c>
      <c r="L15" s="1">
        <v>0.443</v>
      </c>
    </row>
    <row r="16" spans="2:12" x14ac:dyDescent="0.2">
      <c r="B16" s="1"/>
      <c r="C16" s="1"/>
      <c r="D16" s="1">
        <v>0.27850000000000003</v>
      </c>
      <c r="E16" s="1"/>
      <c r="I16" s="1" t="s">
        <v>4</v>
      </c>
      <c r="J16" s="1"/>
      <c r="K16" s="1">
        <v>0.86675000000000002</v>
      </c>
      <c r="L16" s="1"/>
    </row>
    <row r="17" spans="1:13" x14ac:dyDescent="0.2">
      <c r="B17" s="1"/>
      <c r="C17" s="1"/>
      <c r="D17" s="1"/>
      <c r="E17" s="1"/>
      <c r="I17" s="1"/>
      <c r="J17" s="1"/>
      <c r="K17" s="1"/>
      <c r="L17" s="1"/>
    </row>
    <row r="18" spans="1:13" x14ac:dyDescent="0.2">
      <c r="B18" s="1"/>
      <c r="C18" s="14" t="s">
        <v>3</v>
      </c>
      <c r="D18" s="14"/>
      <c r="E18" s="14"/>
      <c r="I18" s="1"/>
      <c r="J18" s="14" t="s">
        <v>6</v>
      </c>
      <c r="K18" s="14"/>
      <c r="L18" s="14"/>
    </row>
    <row r="19" spans="1:13" x14ac:dyDescent="0.2">
      <c r="B19" s="1"/>
      <c r="C19" s="1" t="s">
        <v>0</v>
      </c>
      <c r="D19" s="1" t="s">
        <v>1</v>
      </c>
      <c r="E19" s="1" t="s">
        <v>2</v>
      </c>
      <c r="I19" s="1"/>
      <c r="J19" s="1" t="s">
        <v>0</v>
      </c>
      <c r="K19" s="1" t="s">
        <v>1</v>
      </c>
      <c r="L19" s="1" t="s">
        <v>2</v>
      </c>
    </row>
    <row r="20" spans="1:13" x14ac:dyDescent="0.2">
      <c r="B20" s="1"/>
      <c r="C20" s="1">
        <f t="shared" ref="C20:E27" si="0">C8/0.2785</f>
        <v>1.0017953321364452</v>
      </c>
      <c r="D20" s="1">
        <f t="shared" si="0"/>
        <v>1.3500897666068221</v>
      </c>
      <c r="E20" s="1">
        <f t="shared" si="0"/>
        <v>1.1490125673249549</v>
      </c>
      <c r="I20" s="1"/>
      <c r="J20" s="1">
        <f t="shared" ref="J20:L27" si="1">J8/0.86675</f>
        <v>0.59763484280357659</v>
      </c>
      <c r="K20" s="1">
        <f t="shared" si="1"/>
        <v>0.95990770118257851</v>
      </c>
      <c r="L20" s="1">
        <f t="shared" si="1"/>
        <v>0.58494375540813381</v>
      </c>
    </row>
    <row r="21" spans="1:13" x14ac:dyDescent="0.2">
      <c r="B21" s="1"/>
      <c r="C21" s="1">
        <f t="shared" si="0"/>
        <v>1.1202872531418311</v>
      </c>
      <c r="D21" s="1">
        <f t="shared" si="0"/>
        <v>0.92639138240574503</v>
      </c>
      <c r="E21" s="1">
        <f t="shared" si="0"/>
        <v>1.4111310592459605</v>
      </c>
      <c r="I21" s="1"/>
      <c r="J21" s="1">
        <f t="shared" si="1"/>
        <v>0.41072973752523795</v>
      </c>
      <c r="K21" s="1">
        <f t="shared" si="1"/>
        <v>1.2598788578021345</v>
      </c>
      <c r="L21" s="1">
        <f t="shared" si="1"/>
        <v>0.45111047014710126</v>
      </c>
    </row>
    <row r="22" spans="1:13" x14ac:dyDescent="0.2">
      <c r="B22" s="1"/>
      <c r="C22" s="1">
        <f t="shared" si="0"/>
        <v>0.76840215439856363</v>
      </c>
      <c r="D22" s="1">
        <f t="shared" si="0"/>
        <v>1.1956912028725313</v>
      </c>
      <c r="E22" s="1">
        <f t="shared" si="0"/>
        <v>1.1095152603231597</v>
      </c>
      <c r="I22" s="1"/>
      <c r="J22" s="1">
        <f t="shared" si="1"/>
        <v>0.40265359100086529</v>
      </c>
      <c r="K22" s="1">
        <f t="shared" si="1"/>
        <v>0.83761176809922122</v>
      </c>
      <c r="L22" s="1">
        <f t="shared" si="1"/>
        <v>0.49956734929333718</v>
      </c>
    </row>
    <row r="23" spans="1:13" x14ac:dyDescent="0.2">
      <c r="B23" s="1"/>
      <c r="C23" s="1">
        <f t="shared" si="0"/>
        <v>0.96588868940754036</v>
      </c>
      <c r="D23" s="1">
        <f t="shared" si="0"/>
        <v>1.4254937163375223</v>
      </c>
      <c r="E23" s="1">
        <f t="shared" si="0"/>
        <v>2.2010771992818667</v>
      </c>
      <c r="I23" s="1"/>
      <c r="J23" s="1">
        <f t="shared" si="1"/>
        <v>0.30573983270839344</v>
      </c>
      <c r="K23" s="1">
        <f t="shared" si="1"/>
        <v>1.1768099221228727</v>
      </c>
      <c r="L23" s="1">
        <f t="shared" si="1"/>
        <v>0.48110758580905677</v>
      </c>
    </row>
    <row r="24" spans="1:13" x14ac:dyDescent="0.2">
      <c r="B24" s="1"/>
      <c r="C24" s="1">
        <f t="shared" si="0"/>
        <v>1.1813285457809695</v>
      </c>
      <c r="D24" s="1">
        <f t="shared" si="0"/>
        <v>0.79353680430879703</v>
      </c>
      <c r="E24" s="1">
        <f t="shared" si="0"/>
        <v>2.2405745062836622</v>
      </c>
      <c r="I24" s="1"/>
      <c r="J24" s="1">
        <f t="shared" si="1"/>
        <v>0.33112200749927889</v>
      </c>
      <c r="K24" s="1">
        <f t="shared" si="1"/>
        <v>0.68877992500721075</v>
      </c>
      <c r="L24" s="1">
        <f t="shared" si="1"/>
        <v>0.35073550620132676</v>
      </c>
    </row>
    <row r="25" spans="1:13" x14ac:dyDescent="0.2">
      <c r="B25" s="1"/>
      <c r="C25" s="1">
        <f t="shared" si="0"/>
        <v>1.7378815080789944</v>
      </c>
      <c r="D25" s="1">
        <f t="shared" si="0"/>
        <v>0.76840215439856363</v>
      </c>
      <c r="E25" s="1">
        <f t="shared" si="0"/>
        <v>1.7235188509874324</v>
      </c>
      <c r="I25" s="1"/>
      <c r="J25" s="1">
        <f t="shared" si="1"/>
        <v>0.29766368618402078</v>
      </c>
      <c r="K25" s="1">
        <f t="shared" si="1"/>
        <v>0.85376406114796655</v>
      </c>
      <c r="L25" s="1">
        <f t="shared" si="1"/>
        <v>0.33342947793481392</v>
      </c>
    </row>
    <row r="26" spans="1:13" x14ac:dyDescent="0.2">
      <c r="B26" s="1"/>
      <c r="C26" s="1">
        <f t="shared" si="0"/>
        <v>1.4290843806104128</v>
      </c>
      <c r="D26" s="1">
        <f t="shared" si="0"/>
        <v>0.84739676840215428</v>
      </c>
      <c r="E26" s="1">
        <f t="shared" si="0"/>
        <v>1.2854578096947933</v>
      </c>
      <c r="I26" s="1"/>
      <c r="J26" s="1">
        <f t="shared" si="1"/>
        <v>0.23997692529564463</v>
      </c>
      <c r="K26" s="1">
        <f t="shared" si="1"/>
        <v>1.1998846264782232</v>
      </c>
      <c r="L26" s="1">
        <f t="shared" si="1"/>
        <v>0.46957023363138156</v>
      </c>
    </row>
    <row r="27" spans="1:13" x14ac:dyDescent="0.2">
      <c r="B27" s="1"/>
      <c r="C27" s="1">
        <f t="shared" si="0"/>
        <v>1.4398563734290843</v>
      </c>
      <c r="D27" s="1">
        <f t="shared" si="0"/>
        <v>0.69299820466786355</v>
      </c>
      <c r="E27" s="1">
        <f t="shared" si="0"/>
        <v>1.9820466786355475</v>
      </c>
      <c r="I27" s="1"/>
      <c r="J27" s="1">
        <f t="shared" si="1"/>
        <v>0.29650995096625327</v>
      </c>
      <c r="K27" s="1">
        <f t="shared" si="1"/>
        <v>1.0233631381597923</v>
      </c>
      <c r="L27" s="1">
        <f t="shared" si="1"/>
        <v>0.51110470147101239</v>
      </c>
    </row>
    <row r="28" spans="1:13" x14ac:dyDescent="0.2">
      <c r="B28" s="1" t="s">
        <v>4</v>
      </c>
      <c r="C28" s="1">
        <f t="shared" ref="C28:E28" si="2">AVERAGE(C20:C27)</f>
        <v>1.2055655296229801</v>
      </c>
      <c r="D28" s="1">
        <f t="shared" si="2"/>
        <v>0.99999999999999978</v>
      </c>
      <c r="E28" s="1">
        <f t="shared" si="2"/>
        <v>1.6377917414721723</v>
      </c>
      <c r="I28" s="1" t="s">
        <v>4</v>
      </c>
      <c r="J28" s="1">
        <f t="shared" ref="J28:L28" si="3">AVERAGE(J20:J27)</f>
        <v>0.36025382174790888</v>
      </c>
      <c r="K28" s="1">
        <f t="shared" si="3"/>
        <v>1</v>
      </c>
      <c r="L28" s="1">
        <f t="shared" si="3"/>
        <v>0.46019613498702044</v>
      </c>
    </row>
    <row r="29" spans="1:13" x14ac:dyDescent="0.2">
      <c r="B29" s="1" t="s">
        <v>5</v>
      </c>
      <c r="C29" s="1">
        <f>STDEV(C20:C27)/SQRT(COUNTA(C20:C27))</f>
        <v>0.11069198663892423</v>
      </c>
      <c r="D29" s="1">
        <f>STDEV(D20:D27)/SQRT(COUNTA(D20:D27))</f>
        <v>0.10010026087136749</v>
      </c>
      <c r="E29" s="1">
        <f>STDEV(E20:E27)/SQRT(COUNTA(E20:E27))</f>
        <v>0.16366306599475716</v>
      </c>
      <c r="I29" s="1" t="s">
        <v>5</v>
      </c>
      <c r="J29" s="1">
        <f>STDEV(J20:J27)/SQRT(COUNTA(J20:J27))</f>
        <v>3.9407006995320043E-2</v>
      </c>
      <c r="K29" s="1">
        <f>STDEV(K20:K27)/SQRT(COUNTA(K20:K27))</f>
        <v>7.1404117102616141E-2</v>
      </c>
      <c r="L29" s="1">
        <f>STDEV(L20:L27)/SQRT(COUNTA(L20:L27))</f>
        <v>2.9387457801801881E-2</v>
      </c>
    </row>
    <row r="32" spans="1:13" x14ac:dyDescent="0.2">
      <c r="A32" s="3" t="s">
        <v>7</v>
      </c>
      <c r="B32" s="4" t="s">
        <v>20</v>
      </c>
      <c r="C32" s="4" t="s">
        <v>21</v>
      </c>
      <c r="D32" s="5" t="s">
        <v>17</v>
      </c>
      <c r="E32" s="2"/>
      <c r="I32" s="3" t="s">
        <v>7</v>
      </c>
      <c r="J32" s="4" t="s">
        <v>20</v>
      </c>
      <c r="K32" s="4" t="s">
        <v>21</v>
      </c>
      <c r="L32" s="5" t="s">
        <v>17</v>
      </c>
      <c r="M32" s="2"/>
    </row>
    <row r="33" spans="1:13" x14ac:dyDescent="0.2">
      <c r="A33" s="6" t="s">
        <v>8</v>
      </c>
      <c r="B33" s="2" t="s">
        <v>9</v>
      </c>
      <c r="C33" s="2">
        <v>0.53700000000000003</v>
      </c>
      <c r="D33" s="12" t="s">
        <v>19</v>
      </c>
      <c r="E33" s="2"/>
      <c r="I33" s="6" t="s">
        <v>12</v>
      </c>
      <c r="J33" s="2" t="s">
        <v>13</v>
      </c>
      <c r="K33" s="2" t="s">
        <v>14</v>
      </c>
      <c r="L33" s="12" t="s">
        <v>18</v>
      </c>
      <c r="M33" s="2"/>
    </row>
    <row r="34" spans="1:13" x14ac:dyDescent="0.2">
      <c r="A34" s="7" t="s">
        <v>10</v>
      </c>
      <c r="B34" s="8" t="s">
        <v>11</v>
      </c>
      <c r="C34" s="8">
        <v>4.0000000000000001E-3</v>
      </c>
      <c r="D34" s="13"/>
      <c r="E34" s="2"/>
      <c r="I34" s="7" t="s">
        <v>15</v>
      </c>
      <c r="J34" s="8" t="s">
        <v>16</v>
      </c>
      <c r="K34" s="8" t="s">
        <v>14</v>
      </c>
      <c r="L34" s="13"/>
      <c r="M34" s="2"/>
    </row>
  </sheetData>
  <mergeCells count="6">
    <mergeCell ref="C18:E18"/>
    <mergeCell ref="C6:E6"/>
    <mergeCell ref="J6:L6"/>
    <mergeCell ref="J18:L18"/>
    <mergeCell ref="D33:D34"/>
    <mergeCell ref="L33:L3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A912-ACBC-40EC-9063-B156F27D9940}">
  <dimension ref="A7:M35"/>
  <sheetViews>
    <sheetView tabSelected="1" workbookViewId="0">
      <selection activeCell="J33" sqref="J33:K33"/>
    </sheetView>
  </sheetViews>
  <sheetFormatPr defaultRowHeight="14.25" x14ac:dyDescent="0.2"/>
  <sheetData>
    <row r="7" spans="2:12" x14ac:dyDescent="0.2">
      <c r="B7" s="1"/>
      <c r="C7" s="14" t="s">
        <v>3</v>
      </c>
      <c r="D7" s="14"/>
      <c r="E7" s="14"/>
      <c r="I7" s="1"/>
      <c r="J7" s="14" t="s">
        <v>6</v>
      </c>
      <c r="K7" s="14"/>
      <c r="L7" s="14"/>
    </row>
    <row r="8" spans="2:12" x14ac:dyDescent="0.2">
      <c r="B8" s="1"/>
      <c r="C8" s="1" t="s">
        <v>0</v>
      </c>
      <c r="D8" s="1" t="s">
        <v>22</v>
      </c>
      <c r="E8" s="1" t="s">
        <v>23</v>
      </c>
      <c r="I8" s="1"/>
      <c r="J8" s="1" t="s">
        <v>0</v>
      </c>
      <c r="K8" s="1" t="s">
        <v>22</v>
      </c>
      <c r="L8" s="1" t="s">
        <v>23</v>
      </c>
    </row>
    <row r="9" spans="2:12" x14ac:dyDescent="0.2">
      <c r="B9" s="1"/>
      <c r="C9" s="1">
        <v>0.27900000000000003</v>
      </c>
      <c r="D9" s="1">
        <v>0.14099999999999999</v>
      </c>
      <c r="E9" s="1">
        <v>8.6999999999999994E-2</v>
      </c>
      <c r="I9" s="1"/>
      <c r="J9" s="1">
        <v>0.51800000000000002</v>
      </c>
      <c r="K9" s="1">
        <v>0.75900000000000001</v>
      </c>
      <c r="L9" s="1">
        <v>7.0999999999999994E-2</v>
      </c>
    </row>
    <row r="10" spans="2:12" x14ac:dyDescent="0.2">
      <c r="B10" s="1"/>
      <c r="C10" s="1">
        <v>0.312</v>
      </c>
      <c r="D10" s="1">
        <v>0.13600000000000001</v>
      </c>
      <c r="E10" s="1">
        <v>0.2</v>
      </c>
      <c r="I10" s="1"/>
      <c r="J10" s="1">
        <v>0.35599999999999998</v>
      </c>
      <c r="K10" s="1">
        <v>0.66800000000000004</v>
      </c>
      <c r="L10" s="1">
        <v>0.17799999999999999</v>
      </c>
    </row>
    <row r="11" spans="2:12" x14ac:dyDescent="0.2">
      <c r="B11" s="1"/>
      <c r="C11" s="1">
        <v>0.214</v>
      </c>
      <c r="D11" s="1">
        <v>0.104</v>
      </c>
      <c r="E11" s="1">
        <v>0.191</v>
      </c>
      <c r="I11" s="1"/>
      <c r="J11" s="1">
        <v>0.34899999999999998</v>
      </c>
      <c r="K11" s="1">
        <v>0.60599999999999998</v>
      </c>
      <c r="L11" s="1">
        <v>0.17899999999999999</v>
      </c>
    </row>
    <row r="12" spans="2:12" x14ac:dyDescent="0.2">
      <c r="B12" s="1"/>
      <c r="C12" s="1">
        <v>0.26900000000000002</v>
      </c>
      <c r="D12" s="1">
        <v>0.13600000000000001</v>
      </c>
      <c r="E12" s="1">
        <v>0.14699999999999999</v>
      </c>
      <c r="I12" s="1"/>
      <c r="J12" s="1">
        <v>0.26500000000000001</v>
      </c>
      <c r="K12" s="1">
        <v>0.871</v>
      </c>
      <c r="L12" s="1">
        <v>0.29099999999999998</v>
      </c>
    </row>
    <row r="13" spans="2:12" x14ac:dyDescent="0.2">
      <c r="B13" s="1"/>
      <c r="C13" s="1">
        <v>0.32900000000000001</v>
      </c>
      <c r="D13" s="1">
        <v>0.122</v>
      </c>
      <c r="E13" s="1">
        <v>0.13200000000000001</v>
      </c>
      <c r="I13" s="1"/>
      <c r="J13" s="1">
        <v>0.28699999999999998</v>
      </c>
      <c r="K13" s="1">
        <v>0.438</v>
      </c>
      <c r="L13" s="1">
        <v>0.218</v>
      </c>
    </row>
    <row r="14" spans="2:12" x14ac:dyDescent="0.2">
      <c r="B14" s="1"/>
      <c r="C14" s="1">
        <v>0.48399999999999999</v>
      </c>
      <c r="D14" s="1">
        <v>0.14699999999999999</v>
      </c>
      <c r="E14" s="1">
        <v>0.16700000000000001</v>
      </c>
      <c r="I14" s="1"/>
      <c r="J14" s="1">
        <v>0.25800000000000001</v>
      </c>
      <c r="K14" s="1">
        <v>0.628</v>
      </c>
      <c r="L14" s="1">
        <v>0.26200000000000001</v>
      </c>
    </row>
    <row r="15" spans="2:12" x14ac:dyDescent="0.2">
      <c r="B15" s="1"/>
      <c r="C15" s="1">
        <v>0.39800000000000002</v>
      </c>
      <c r="D15" s="1">
        <v>0.23599999999999999</v>
      </c>
      <c r="E15" s="1">
        <v>0.186</v>
      </c>
      <c r="I15" s="1"/>
      <c r="J15" s="1">
        <v>0.20799999999999999</v>
      </c>
      <c r="K15" s="1">
        <v>0.74199999999999999</v>
      </c>
      <c r="L15" s="1">
        <v>0.17799999999999999</v>
      </c>
    </row>
    <row r="16" spans="2:12" x14ac:dyDescent="0.2">
      <c r="B16" s="1"/>
      <c r="C16" s="1">
        <v>0.40100000000000002</v>
      </c>
      <c r="D16" s="1">
        <v>0.16700000000000001</v>
      </c>
      <c r="E16" s="1">
        <v>0.111</v>
      </c>
      <c r="I16" s="1"/>
      <c r="J16" s="1">
        <v>0.25700000000000001</v>
      </c>
      <c r="K16" s="1">
        <v>0.46</v>
      </c>
      <c r="L16" s="1">
        <v>0.34300000000000003</v>
      </c>
    </row>
    <row r="17" spans="2:12" x14ac:dyDescent="0.2">
      <c r="B17" s="1" t="s">
        <v>4</v>
      </c>
      <c r="C17" s="1"/>
      <c r="D17" s="1">
        <v>0.14862500000000001</v>
      </c>
      <c r="E17" s="1"/>
      <c r="I17" s="1" t="s">
        <v>4</v>
      </c>
      <c r="J17" s="1"/>
      <c r="K17" s="1">
        <v>0.64649999999999996</v>
      </c>
      <c r="L17" s="1"/>
    </row>
    <row r="18" spans="2:12" x14ac:dyDescent="0.2">
      <c r="B18" s="1"/>
      <c r="C18" s="1"/>
      <c r="D18" s="1"/>
      <c r="E18" s="1"/>
      <c r="I18" s="1"/>
      <c r="J18" s="1"/>
      <c r="K18" s="1"/>
      <c r="L18" s="1"/>
    </row>
    <row r="19" spans="2:12" x14ac:dyDescent="0.2">
      <c r="B19" s="1"/>
      <c r="C19" s="14" t="s">
        <v>3</v>
      </c>
      <c r="D19" s="14"/>
      <c r="E19" s="14"/>
      <c r="I19" s="1"/>
      <c r="J19" s="14" t="s">
        <v>6</v>
      </c>
      <c r="K19" s="14"/>
      <c r="L19" s="14"/>
    </row>
    <row r="20" spans="2:12" x14ac:dyDescent="0.2">
      <c r="B20" s="1"/>
      <c r="C20" s="1" t="s">
        <v>0</v>
      </c>
      <c r="D20" s="1" t="s">
        <v>22</v>
      </c>
      <c r="E20" s="1" t="s">
        <v>23</v>
      </c>
      <c r="I20" s="1"/>
      <c r="J20" s="1" t="s">
        <v>0</v>
      </c>
      <c r="K20" s="1" t="s">
        <v>22</v>
      </c>
      <c r="L20" s="1" t="s">
        <v>23</v>
      </c>
    </row>
    <row r="21" spans="2:12" x14ac:dyDescent="0.2">
      <c r="B21" s="1"/>
      <c r="C21" s="1">
        <f t="shared" ref="C21:E28" si="0">C9/0.148625</f>
        <v>1.8772077375946175</v>
      </c>
      <c r="D21" s="1">
        <f t="shared" si="0"/>
        <v>0.94869638351555918</v>
      </c>
      <c r="E21" s="1">
        <f t="shared" si="0"/>
        <v>0.58536585365853655</v>
      </c>
      <c r="I21" s="1"/>
      <c r="J21" s="1">
        <f t="shared" ref="J21:L28" si="1">J9/0.6465</f>
        <v>0.80123743232791966</v>
      </c>
      <c r="K21" s="1">
        <f t="shared" si="1"/>
        <v>1.1740139211136891</v>
      </c>
      <c r="L21" s="1">
        <f t="shared" si="1"/>
        <v>0.10982211910286156</v>
      </c>
    </row>
    <row r="22" spans="2:12" x14ac:dyDescent="0.2">
      <c r="B22" s="1"/>
      <c r="C22" s="1">
        <f t="shared" si="0"/>
        <v>2.0992430613961313</v>
      </c>
      <c r="D22" s="1">
        <f t="shared" si="0"/>
        <v>0.91505466778805722</v>
      </c>
      <c r="E22" s="1">
        <f t="shared" si="0"/>
        <v>1.3456686291000841</v>
      </c>
      <c r="I22" s="1"/>
      <c r="J22" s="1">
        <f t="shared" si="1"/>
        <v>0.55065738592420732</v>
      </c>
      <c r="K22" s="1">
        <f t="shared" si="1"/>
        <v>1.0332559938128385</v>
      </c>
      <c r="L22" s="1">
        <f t="shared" si="1"/>
        <v>0.27532869296210366</v>
      </c>
    </row>
    <row r="23" spans="2:12" x14ac:dyDescent="0.2">
      <c r="B23" s="1"/>
      <c r="C23" s="1">
        <f t="shared" si="0"/>
        <v>1.4398654331370899</v>
      </c>
      <c r="D23" s="1">
        <f t="shared" si="0"/>
        <v>0.69974768713204372</v>
      </c>
      <c r="E23" s="1">
        <f t="shared" si="0"/>
        <v>1.2851135407905803</v>
      </c>
      <c r="I23" s="1"/>
      <c r="J23" s="1">
        <f t="shared" si="1"/>
        <v>0.53982985305491105</v>
      </c>
      <c r="K23" s="1">
        <f t="shared" si="1"/>
        <v>0.93735498839907194</v>
      </c>
      <c r="L23" s="1">
        <f t="shared" si="1"/>
        <v>0.27687548337200307</v>
      </c>
    </row>
    <row r="24" spans="2:12" x14ac:dyDescent="0.2">
      <c r="B24" s="1"/>
      <c r="C24" s="1">
        <f t="shared" si="0"/>
        <v>1.8099243061396131</v>
      </c>
      <c r="D24" s="1">
        <f t="shared" si="0"/>
        <v>0.91505466778805722</v>
      </c>
      <c r="E24" s="1">
        <f t="shared" si="0"/>
        <v>0.98906644238856167</v>
      </c>
      <c r="I24" s="1"/>
      <c r="J24" s="1">
        <f t="shared" si="1"/>
        <v>0.40989945862335658</v>
      </c>
      <c r="K24" s="1">
        <f t="shared" si="1"/>
        <v>1.3472544470224286</v>
      </c>
      <c r="L24" s="1">
        <f t="shared" si="1"/>
        <v>0.45011600928074247</v>
      </c>
    </row>
    <row r="25" spans="2:12" x14ac:dyDescent="0.2">
      <c r="B25" s="1"/>
      <c r="C25" s="1">
        <f t="shared" si="0"/>
        <v>2.2136248948696382</v>
      </c>
      <c r="D25" s="1">
        <f t="shared" si="0"/>
        <v>0.8208578637510513</v>
      </c>
      <c r="E25" s="1">
        <f t="shared" si="0"/>
        <v>0.88814129520605556</v>
      </c>
      <c r="I25" s="1"/>
      <c r="J25" s="1">
        <f t="shared" si="1"/>
        <v>0.4439288476411446</v>
      </c>
      <c r="K25" s="1">
        <f t="shared" si="1"/>
        <v>0.6774941995359629</v>
      </c>
      <c r="L25" s="1">
        <f t="shared" si="1"/>
        <v>0.33720030935808198</v>
      </c>
    </row>
    <row r="26" spans="2:12" x14ac:dyDescent="0.2">
      <c r="B26" s="1"/>
      <c r="C26" s="1">
        <f t="shared" si="0"/>
        <v>3.2565180824222031</v>
      </c>
      <c r="D26" s="1">
        <f t="shared" si="0"/>
        <v>0.98906644238856167</v>
      </c>
      <c r="E26" s="1">
        <f t="shared" si="0"/>
        <v>1.1236333052985703</v>
      </c>
      <c r="I26" s="1"/>
      <c r="J26" s="1">
        <f t="shared" si="1"/>
        <v>0.39907192575406036</v>
      </c>
      <c r="K26" s="1">
        <f t="shared" si="1"/>
        <v>0.97138437741686012</v>
      </c>
      <c r="L26" s="1">
        <f t="shared" si="1"/>
        <v>0.40525908739365818</v>
      </c>
    </row>
    <row r="27" spans="2:12" x14ac:dyDescent="0.2">
      <c r="B27" s="1"/>
      <c r="C27" s="1">
        <f t="shared" si="0"/>
        <v>2.6778805719091672</v>
      </c>
      <c r="D27" s="1">
        <f t="shared" si="0"/>
        <v>1.5878889823380991</v>
      </c>
      <c r="E27" s="1">
        <f t="shared" si="0"/>
        <v>1.2514718250630781</v>
      </c>
      <c r="I27" s="1"/>
      <c r="J27" s="1">
        <f t="shared" si="1"/>
        <v>0.32173240525908742</v>
      </c>
      <c r="K27" s="1">
        <f t="shared" si="1"/>
        <v>1.1477184841453985</v>
      </c>
      <c r="L27" s="1">
        <f t="shared" si="1"/>
        <v>0.27532869296210366</v>
      </c>
    </row>
    <row r="28" spans="2:12" x14ac:dyDescent="0.2">
      <c r="B28" s="1"/>
      <c r="C28" s="1">
        <f t="shared" si="0"/>
        <v>2.6980656013456685</v>
      </c>
      <c r="D28" s="1">
        <f t="shared" si="0"/>
        <v>1.1236333052985703</v>
      </c>
      <c r="E28" s="1">
        <f t="shared" si="0"/>
        <v>0.74684608915054662</v>
      </c>
      <c r="I28" s="1"/>
      <c r="J28" s="1">
        <f t="shared" si="1"/>
        <v>0.3975251353441609</v>
      </c>
      <c r="K28" s="1">
        <f t="shared" si="1"/>
        <v>0.71152358855375109</v>
      </c>
      <c r="L28" s="1">
        <f t="shared" si="1"/>
        <v>0.53054911059551435</v>
      </c>
    </row>
    <row r="29" spans="2:12" x14ac:dyDescent="0.2">
      <c r="B29" s="1" t="s">
        <v>4</v>
      </c>
      <c r="C29" s="1">
        <f t="shared" ref="C29:E29" si="2">AVERAGE(C21:C28)</f>
        <v>2.2590412111017661</v>
      </c>
      <c r="D29" s="1">
        <f t="shared" si="2"/>
        <v>1</v>
      </c>
      <c r="E29" s="1">
        <f t="shared" si="2"/>
        <v>1.0269133725820017</v>
      </c>
      <c r="I29" s="1" t="s">
        <v>4</v>
      </c>
      <c r="J29" s="1">
        <f t="shared" ref="J29:L29" si="3">AVERAGE(J21:J28)</f>
        <v>0.48298530549110597</v>
      </c>
      <c r="K29" s="1">
        <f t="shared" si="3"/>
        <v>1</v>
      </c>
      <c r="L29" s="1">
        <f t="shared" si="3"/>
        <v>0.33255993812838358</v>
      </c>
    </row>
    <row r="30" spans="2:12" x14ac:dyDescent="0.2">
      <c r="B30" s="1" t="s">
        <v>5</v>
      </c>
      <c r="C30" s="1">
        <f>STDEV(C21:C28)/SQRT(COUNTA(C21:C28))</f>
        <v>0.20741946697352637</v>
      </c>
      <c r="D30" s="1">
        <f>STDEV(D21:D28)/SQRT(COUNTA(D21:D28))</f>
        <v>9.4521825594824319E-2</v>
      </c>
      <c r="E30" s="1">
        <f>STDEV(E21:E28)/SQRT(COUNTA(E21:E28))</f>
        <v>9.6560996515034747E-2</v>
      </c>
      <c r="I30" s="1" t="s">
        <v>5</v>
      </c>
      <c r="J30" s="1">
        <f>STDEV(J21:J28)/SQRT(COUNTA(J21:J28))</f>
        <v>5.2832209301150269E-2</v>
      </c>
      <c r="K30" s="1">
        <f>STDEV(K21:K28)/SQRT(COUNTA(K21:K28))</f>
        <v>8.081781650604479E-2</v>
      </c>
      <c r="L30" s="1">
        <f>STDEV(L21:L28)/SQRT(COUNTA(L21:L28))</f>
        <v>4.582372416592926E-2</v>
      </c>
    </row>
    <row r="33" spans="1:13" x14ac:dyDescent="0.2">
      <c r="A33" s="3" t="s">
        <v>7</v>
      </c>
      <c r="B33" s="4" t="s">
        <v>20</v>
      </c>
      <c r="C33" s="4" t="s">
        <v>21</v>
      </c>
      <c r="D33" s="5" t="s">
        <v>17</v>
      </c>
      <c r="E33" s="2"/>
      <c r="I33" s="3" t="s">
        <v>7</v>
      </c>
      <c r="J33" s="4" t="s">
        <v>20</v>
      </c>
      <c r="K33" s="4" t="s">
        <v>21</v>
      </c>
      <c r="L33" s="5" t="s">
        <v>17</v>
      </c>
      <c r="M33" s="2"/>
    </row>
    <row r="34" spans="1:13" x14ac:dyDescent="0.2">
      <c r="A34" s="6" t="s">
        <v>24</v>
      </c>
      <c r="B34" s="2" t="s">
        <v>25</v>
      </c>
      <c r="C34" s="2" t="s">
        <v>14</v>
      </c>
      <c r="D34" s="12" t="s">
        <v>29</v>
      </c>
      <c r="E34" s="2"/>
      <c r="I34" s="6" t="s">
        <v>30</v>
      </c>
      <c r="J34" s="2" t="s">
        <v>31</v>
      </c>
      <c r="K34" s="2" t="s">
        <v>14</v>
      </c>
      <c r="L34" s="12" t="s">
        <v>34</v>
      </c>
      <c r="M34" s="2"/>
    </row>
    <row r="35" spans="1:13" x14ac:dyDescent="0.2">
      <c r="A35" s="7" t="s">
        <v>26</v>
      </c>
      <c r="B35" s="8" t="s">
        <v>27</v>
      </c>
      <c r="C35" s="8" t="s">
        <v>28</v>
      </c>
      <c r="D35" s="13"/>
      <c r="E35" s="2"/>
      <c r="I35" s="7" t="s">
        <v>32</v>
      </c>
      <c r="J35" s="8" t="s">
        <v>33</v>
      </c>
      <c r="K35" s="8" t="s">
        <v>14</v>
      </c>
      <c r="L35" s="13"/>
      <c r="M35" s="2"/>
    </row>
  </sheetData>
  <mergeCells count="6">
    <mergeCell ref="C7:E7"/>
    <mergeCell ref="C19:E19"/>
    <mergeCell ref="J7:L7"/>
    <mergeCell ref="J19:L19"/>
    <mergeCell ref="D34:D35"/>
    <mergeCell ref="L34:L3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</vt:lpstr>
      <vt:lpstr>C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tmp</dc:creator>
  <cp:lastModifiedBy>tmp</cp:lastModifiedBy>
  <dcterms:created xsi:type="dcterms:W3CDTF">2015-06-05T18:19:34Z</dcterms:created>
  <dcterms:modified xsi:type="dcterms:W3CDTF">2026-02-24T07:24:49Z</dcterms:modified>
</cp:coreProperties>
</file>