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"/>
    </mc:Choice>
  </mc:AlternateContent>
  <bookViews>
    <workbookView xWindow="0" yWindow="0" windowWidth="28800" windowHeight="12300" activeTab="1"/>
  </bookViews>
  <sheets>
    <sheet name="Fig 1B" sheetId="2" r:id="rId1"/>
    <sheet name="Fig 1C" sheetId="4" r:id="rId2"/>
    <sheet name="Fig 1D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4" l="1"/>
  <c r="L50" i="4" s="1"/>
  <c r="I51" i="4"/>
  <c r="K50" i="4"/>
  <c r="I50" i="4"/>
  <c r="J50" i="4" s="1"/>
  <c r="H50" i="4"/>
  <c r="E50" i="4"/>
  <c r="K49" i="4"/>
  <c r="I49" i="4"/>
  <c r="K48" i="4"/>
  <c r="L48" i="4" s="1"/>
  <c r="I48" i="4"/>
  <c r="J48" i="4" s="1"/>
  <c r="M48" i="4" s="1"/>
  <c r="H48" i="4"/>
  <c r="E48" i="4"/>
  <c r="K47" i="4"/>
  <c r="I47" i="4"/>
  <c r="K46" i="4"/>
  <c r="L46" i="4" s="1"/>
  <c r="J46" i="4"/>
  <c r="M46" i="4" s="1"/>
  <c r="I46" i="4"/>
  <c r="H46" i="4"/>
  <c r="E46" i="4"/>
  <c r="K45" i="4"/>
  <c r="I45" i="4"/>
  <c r="J44" i="4" s="1"/>
  <c r="M44" i="4" s="1"/>
  <c r="L44" i="4"/>
  <c r="K44" i="4"/>
  <c r="I44" i="4"/>
  <c r="H44" i="4"/>
  <c r="E44" i="4"/>
  <c r="K43" i="4"/>
  <c r="L42" i="4" s="1"/>
  <c r="I43" i="4"/>
  <c r="K42" i="4"/>
  <c r="I42" i="4"/>
  <c r="J42" i="4" s="1"/>
  <c r="M42" i="4" s="1"/>
  <c r="H42" i="4"/>
  <c r="E42" i="4"/>
  <c r="K41" i="4"/>
  <c r="I41" i="4"/>
  <c r="K40" i="4"/>
  <c r="L40" i="4" s="1"/>
  <c r="I40" i="4"/>
  <c r="J40" i="4" s="1"/>
  <c r="M40" i="4" s="1"/>
  <c r="H40" i="4"/>
  <c r="E40" i="4"/>
  <c r="K34" i="4"/>
  <c r="I34" i="4"/>
  <c r="K33" i="4"/>
  <c r="L33" i="4" s="1"/>
  <c r="J33" i="4"/>
  <c r="M33" i="4" s="1"/>
  <c r="I33" i="4"/>
  <c r="H33" i="4"/>
  <c r="E33" i="4"/>
  <c r="K32" i="4"/>
  <c r="I32" i="4"/>
  <c r="J31" i="4" s="1"/>
  <c r="M31" i="4" s="1"/>
  <c r="L31" i="4"/>
  <c r="K31" i="4"/>
  <c r="I31" i="4"/>
  <c r="H31" i="4"/>
  <c r="E31" i="4"/>
  <c r="K30" i="4"/>
  <c r="L29" i="4" s="1"/>
  <c r="I30" i="4"/>
  <c r="K29" i="4"/>
  <c r="I29" i="4"/>
  <c r="J29" i="4" s="1"/>
  <c r="M29" i="4" s="1"/>
  <c r="H29" i="4"/>
  <c r="E29" i="4"/>
  <c r="K28" i="4"/>
  <c r="I28" i="4"/>
  <c r="K27" i="4"/>
  <c r="L27" i="4" s="1"/>
  <c r="I27" i="4"/>
  <c r="J27" i="4" s="1"/>
  <c r="H27" i="4"/>
  <c r="E27" i="4"/>
  <c r="K26" i="4"/>
  <c r="I26" i="4"/>
  <c r="K25" i="4"/>
  <c r="L25" i="4" s="1"/>
  <c r="J25" i="4"/>
  <c r="M25" i="4" s="1"/>
  <c r="I25" i="4"/>
  <c r="H25" i="4"/>
  <c r="E25" i="4"/>
  <c r="K24" i="4"/>
  <c r="I24" i="4"/>
  <c r="K23" i="4"/>
  <c r="L23" i="4" s="1"/>
  <c r="I23" i="4"/>
  <c r="J23" i="4" s="1"/>
  <c r="H23" i="4"/>
  <c r="E23" i="4"/>
  <c r="M27" i="4" l="1"/>
  <c r="N40" i="4"/>
  <c r="O44" i="4" s="1"/>
  <c r="M50" i="4"/>
  <c r="O48" i="4"/>
  <c r="O42" i="4"/>
  <c r="M23" i="4"/>
  <c r="O46" i="4" l="1"/>
  <c r="O50" i="4"/>
  <c r="O40" i="4"/>
  <c r="N23" i="4"/>
  <c r="O23" i="4" s="1"/>
  <c r="O27" i="4" l="1"/>
  <c r="O33" i="4"/>
  <c r="O29" i="4"/>
  <c r="O25" i="4"/>
  <c r="O31" i="4"/>
  <c r="AS32" i="3" l="1"/>
  <c r="AQ32" i="3"/>
  <c r="AO32" i="3"/>
  <c r="AM32" i="3"/>
  <c r="AK32" i="3"/>
  <c r="AI32" i="3"/>
  <c r="AG32" i="3"/>
  <c r="AE32" i="3"/>
  <c r="AC32" i="3"/>
  <c r="AA32" i="3"/>
  <c r="Y32" i="3"/>
  <c r="W32" i="3"/>
  <c r="U32" i="3"/>
  <c r="S32" i="3"/>
  <c r="Q32" i="3"/>
  <c r="O32" i="3"/>
  <c r="M32" i="3"/>
  <c r="K32" i="3"/>
  <c r="I32" i="3"/>
  <c r="G32" i="3"/>
  <c r="E32" i="3"/>
  <c r="C32" i="3"/>
  <c r="AM27" i="3"/>
  <c r="AM30" i="3" s="1"/>
  <c r="Q27" i="3"/>
  <c r="Q30" i="3" s="1"/>
  <c r="G27" i="3"/>
  <c r="G30" i="3" s="1"/>
  <c r="AT26" i="3"/>
  <c r="AS27" i="3" s="1"/>
  <c r="AS30" i="3" s="1"/>
  <c r="AP26" i="3"/>
  <c r="AO27" i="3" s="1"/>
  <c r="AO30" i="3" s="1"/>
  <c r="AL26" i="3"/>
  <c r="AK27" i="3" s="1"/>
  <c r="AK30" i="3" s="1"/>
  <c r="AH26" i="3"/>
  <c r="AG27" i="3" s="1"/>
  <c r="AG30" i="3" s="1"/>
  <c r="AD26" i="3"/>
  <c r="AA27" i="3" s="1"/>
  <c r="AA30" i="3" s="1"/>
  <c r="Z26" i="3"/>
  <c r="Y27" i="3" s="1"/>
  <c r="Y30" i="3" s="1"/>
  <c r="V26" i="3"/>
  <c r="U27" i="3" s="1"/>
  <c r="U30" i="3" s="1"/>
  <c r="R26" i="3"/>
  <c r="P27" i="3" s="1"/>
  <c r="P30" i="3" s="1"/>
  <c r="N26" i="3"/>
  <c r="M27" i="3" s="1"/>
  <c r="M30" i="3" s="1"/>
  <c r="J26" i="3"/>
  <c r="I27" i="3" s="1"/>
  <c r="I30" i="3" s="1"/>
  <c r="F26" i="3"/>
  <c r="E27" i="3" s="1"/>
  <c r="E30" i="3" s="1"/>
  <c r="AG25" i="3"/>
  <c r="AG29" i="3" s="1"/>
  <c r="W25" i="3"/>
  <c r="W29" i="3" s="1"/>
  <c r="C25" i="3"/>
  <c r="C29" i="3" s="1"/>
  <c r="AT24" i="3"/>
  <c r="AQ25" i="3" s="1"/>
  <c r="AQ29" i="3" s="1"/>
  <c r="AP24" i="3"/>
  <c r="AO25" i="3" s="1"/>
  <c r="AO29" i="3" s="1"/>
  <c r="AL24" i="3"/>
  <c r="AK25" i="3" s="1"/>
  <c r="AK29" i="3" s="1"/>
  <c r="AH24" i="3"/>
  <c r="AF25" i="3" s="1"/>
  <c r="AF29" i="3" s="1"/>
  <c r="AD24" i="3"/>
  <c r="AC25" i="3" s="1"/>
  <c r="AC29" i="3" s="1"/>
  <c r="Z24" i="3"/>
  <c r="Y25" i="3" s="1"/>
  <c r="Y29" i="3" s="1"/>
  <c r="V24" i="3"/>
  <c r="U25" i="3" s="1"/>
  <c r="U29" i="3" s="1"/>
  <c r="R24" i="3"/>
  <c r="Q25" i="3" s="1"/>
  <c r="Q29" i="3" s="1"/>
  <c r="N24" i="3"/>
  <c r="K25" i="3" s="1"/>
  <c r="K29" i="3" s="1"/>
  <c r="J24" i="3"/>
  <c r="I25" i="3" s="1"/>
  <c r="I29" i="3" s="1"/>
  <c r="F24" i="3"/>
  <c r="E25" i="3" s="1"/>
  <c r="E29" i="3" s="1"/>
  <c r="AM23" i="3"/>
  <c r="AM28" i="3" s="1"/>
  <c r="U23" i="3"/>
  <c r="U28" i="3" s="1"/>
  <c r="T23" i="3"/>
  <c r="T28" i="3" s="1"/>
  <c r="S23" i="3"/>
  <c r="S28" i="3" s="1"/>
  <c r="Q23" i="3"/>
  <c r="Q28" i="3" s="1"/>
  <c r="K23" i="3"/>
  <c r="K28" i="3" s="1"/>
  <c r="G23" i="3"/>
  <c r="G28" i="3" s="1"/>
  <c r="AT22" i="3"/>
  <c r="AS23" i="3" s="1"/>
  <c r="AS28" i="3" s="1"/>
  <c r="AP22" i="3"/>
  <c r="AO23" i="3" s="1"/>
  <c r="AO28" i="3" s="1"/>
  <c r="AO31" i="3" s="1"/>
  <c r="AL22" i="3"/>
  <c r="AK23" i="3" s="1"/>
  <c r="AK28" i="3" s="1"/>
  <c r="AK31" i="3" s="1"/>
  <c r="AH22" i="3"/>
  <c r="AG23" i="3" s="1"/>
  <c r="AG28" i="3" s="1"/>
  <c r="AG31" i="3" s="1"/>
  <c r="AD22" i="3"/>
  <c r="AA23" i="3" s="1"/>
  <c r="AA28" i="3" s="1"/>
  <c r="Z22" i="3"/>
  <c r="Y23" i="3" s="1"/>
  <c r="Y28" i="3" s="1"/>
  <c r="Y31" i="3" s="1"/>
  <c r="V22" i="3"/>
  <c r="R22" i="3"/>
  <c r="P23" i="3" s="1"/>
  <c r="P28" i="3" s="1"/>
  <c r="N22" i="3"/>
  <c r="M23" i="3" s="1"/>
  <c r="M28" i="3" s="1"/>
  <c r="J22" i="3"/>
  <c r="I23" i="3" s="1"/>
  <c r="I28" i="3" s="1"/>
  <c r="I31" i="3" s="1"/>
  <c r="F22" i="3"/>
  <c r="E23" i="3" s="1"/>
  <c r="E28" i="3" s="1"/>
  <c r="E31" i="3" s="1"/>
  <c r="AS14" i="3"/>
  <c r="AQ14" i="3"/>
  <c r="AO14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E14" i="3"/>
  <c r="C14" i="3"/>
  <c r="Y12" i="3"/>
  <c r="Q12" i="3"/>
  <c r="P12" i="3"/>
  <c r="O12" i="3"/>
  <c r="AM11" i="3"/>
  <c r="G11" i="3"/>
  <c r="AC10" i="3"/>
  <c r="S10" i="3"/>
  <c r="P10" i="3"/>
  <c r="AQ9" i="3"/>
  <c r="AQ12" i="3" s="1"/>
  <c r="AO9" i="3"/>
  <c r="AO12" i="3" s="1"/>
  <c r="AF9" i="3"/>
  <c r="AF12" i="3" s="1"/>
  <c r="AE9" i="3"/>
  <c r="AE12" i="3" s="1"/>
  <c r="AC9" i="3"/>
  <c r="AC12" i="3" s="1"/>
  <c r="Y9" i="3"/>
  <c r="W9" i="3"/>
  <c r="W12" i="3" s="1"/>
  <c r="U9" i="3"/>
  <c r="U12" i="3" s="1"/>
  <c r="T9" i="3"/>
  <c r="T12" i="3" s="1"/>
  <c r="S9" i="3"/>
  <c r="S12" i="3" s="1"/>
  <c r="Q9" i="3"/>
  <c r="P9" i="3"/>
  <c r="O9" i="3"/>
  <c r="K9" i="3"/>
  <c r="K12" i="3" s="1"/>
  <c r="I9" i="3"/>
  <c r="I12" i="3" s="1"/>
  <c r="AT8" i="3"/>
  <c r="AS9" i="3" s="1"/>
  <c r="AS12" i="3" s="1"/>
  <c r="AP8" i="3"/>
  <c r="AN9" i="3" s="1"/>
  <c r="AN12" i="3" s="1"/>
  <c r="AL8" i="3"/>
  <c r="AK9" i="3" s="1"/>
  <c r="AK12" i="3" s="1"/>
  <c r="AH8" i="3"/>
  <c r="AG9" i="3" s="1"/>
  <c r="AG12" i="3" s="1"/>
  <c r="AD8" i="3"/>
  <c r="AA9" i="3" s="1"/>
  <c r="AA12" i="3" s="1"/>
  <c r="Z8" i="3"/>
  <c r="X9" i="3" s="1"/>
  <c r="X12" i="3" s="1"/>
  <c r="V8" i="3"/>
  <c r="R8" i="3"/>
  <c r="N8" i="3"/>
  <c r="M9" i="3" s="1"/>
  <c r="M12" i="3" s="1"/>
  <c r="J8" i="3"/>
  <c r="H9" i="3" s="1"/>
  <c r="H12" i="3" s="1"/>
  <c r="F8" i="3"/>
  <c r="E9" i="3" s="1"/>
  <c r="E12" i="3" s="1"/>
  <c r="AS7" i="3"/>
  <c r="AS11" i="3" s="1"/>
  <c r="AO7" i="3"/>
  <c r="AO11" i="3" s="1"/>
  <c r="AM7" i="3"/>
  <c r="AK7" i="3"/>
  <c r="AK11" i="3" s="1"/>
  <c r="AJ7" i="3"/>
  <c r="AJ11" i="3" s="1"/>
  <c r="AI7" i="3"/>
  <c r="AI11" i="3" s="1"/>
  <c r="AG7" i="3"/>
  <c r="AG11" i="3" s="1"/>
  <c r="AF7" i="3"/>
  <c r="AF11" i="3" s="1"/>
  <c r="AE7" i="3"/>
  <c r="AE11" i="3" s="1"/>
  <c r="AA7" i="3"/>
  <c r="AA11" i="3" s="1"/>
  <c r="Y7" i="3"/>
  <c r="Y11" i="3" s="1"/>
  <c r="P7" i="3"/>
  <c r="P11" i="3" s="1"/>
  <c r="P13" i="3" s="1"/>
  <c r="O7" i="3"/>
  <c r="O11" i="3" s="1"/>
  <c r="M7" i="3"/>
  <c r="M11" i="3" s="1"/>
  <c r="I7" i="3"/>
  <c r="I11" i="3" s="1"/>
  <c r="G7" i="3"/>
  <c r="E7" i="3"/>
  <c r="E11" i="3" s="1"/>
  <c r="D7" i="3"/>
  <c r="D11" i="3" s="1"/>
  <c r="C7" i="3"/>
  <c r="C11" i="3" s="1"/>
  <c r="AT6" i="3"/>
  <c r="AQ7" i="3" s="1"/>
  <c r="AQ11" i="3" s="1"/>
  <c r="AP6" i="3"/>
  <c r="AN7" i="3" s="1"/>
  <c r="AN11" i="3" s="1"/>
  <c r="AL6" i="3"/>
  <c r="AH6" i="3"/>
  <c r="AD6" i="3"/>
  <c r="AC7" i="3" s="1"/>
  <c r="AC11" i="3" s="1"/>
  <c r="Z6" i="3"/>
  <c r="X7" i="3" s="1"/>
  <c r="X11" i="3" s="1"/>
  <c r="V6" i="3"/>
  <c r="U7" i="3" s="1"/>
  <c r="U11" i="3" s="1"/>
  <c r="R6" i="3"/>
  <c r="Q7" i="3" s="1"/>
  <c r="Q11" i="3" s="1"/>
  <c r="N6" i="3"/>
  <c r="K7" i="3" s="1"/>
  <c r="K11" i="3" s="1"/>
  <c r="J6" i="3"/>
  <c r="H7" i="3" s="1"/>
  <c r="H11" i="3" s="1"/>
  <c r="F6" i="3"/>
  <c r="AQ5" i="3"/>
  <c r="AQ10" i="3" s="1"/>
  <c r="AQ13" i="3" s="1"/>
  <c r="AO5" i="3"/>
  <c r="AO10" i="3" s="1"/>
  <c r="AE5" i="3"/>
  <c r="AE10" i="3" s="1"/>
  <c r="AC5" i="3"/>
  <c r="Y5" i="3"/>
  <c r="Y10" i="3" s="1"/>
  <c r="Y13" i="3" s="1"/>
  <c r="W5" i="3"/>
  <c r="W10" i="3" s="1"/>
  <c r="U5" i="3"/>
  <c r="U10" i="3" s="1"/>
  <c r="T5" i="3"/>
  <c r="T10" i="3" s="1"/>
  <c r="S5" i="3"/>
  <c r="Q5" i="3"/>
  <c r="Q10" i="3" s="1"/>
  <c r="P5" i="3"/>
  <c r="O5" i="3"/>
  <c r="O10" i="3" s="1"/>
  <c r="O13" i="3" s="1"/>
  <c r="K5" i="3"/>
  <c r="K10" i="3" s="1"/>
  <c r="K13" i="3" s="1"/>
  <c r="I5" i="3"/>
  <c r="I10" i="3" s="1"/>
  <c r="AT4" i="3"/>
  <c r="AR5" i="3" s="1"/>
  <c r="AR10" i="3" s="1"/>
  <c r="AP4" i="3"/>
  <c r="AN5" i="3" s="1"/>
  <c r="AN10" i="3" s="1"/>
  <c r="AN13" i="3" s="1"/>
  <c r="AL4" i="3"/>
  <c r="AK5" i="3" s="1"/>
  <c r="AK10" i="3" s="1"/>
  <c r="AK13" i="3" s="1"/>
  <c r="AH4" i="3"/>
  <c r="AG5" i="3" s="1"/>
  <c r="AG10" i="3" s="1"/>
  <c r="AD4" i="3"/>
  <c r="AA5" i="3" s="1"/>
  <c r="AA10" i="3" s="1"/>
  <c r="Z4" i="3"/>
  <c r="X5" i="3" s="1"/>
  <c r="X10" i="3" s="1"/>
  <c r="X13" i="3" s="1"/>
  <c r="V4" i="3"/>
  <c r="R4" i="3"/>
  <c r="N4" i="3"/>
  <c r="L5" i="3" s="1"/>
  <c r="L10" i="3" s="1"/>
  <c r="J4" i="3"/>
  <c r="H5" i="3" s="1"/>
  <c r="H10" i="3" s="1"/>
  <c r="H13" i="3" s="1"/>
  <c r="F4" i="3"/>
  <c r="E5" i="3" s="1"/>
  <c r="E10" i="3" s="1"/>
  <c r="E13" i="3" s="1"/>
  <c r="Q31" i="3" l="1"/>
  <c r="U31" i="3"/>
  <c r="AM31" i="3"/>
  <c r="K31" i="3"/>
  <c r="AS31" i="3"/>
  <c r="G31" i="3"/>
  <c r="H23" i="3"/>
  <c r="H28" i="3" s="1"/>
  <c r="AC23" i="3"/>
  <c r="AC28" i="3" s="1"/>
  <c r="AN23" i="3"/>
  <c r="AN28" i="3" s="1"/>
  <c r="M25" i="3"/>
  <c r="M29" i="3" s="1"/>
  <c r="M31" i="3" s="1"/>
  <c r="X25" i="3"/>
  <c r="X29" i="3" s="1"/>
  <c r="AI25" i="3"/>
  <c r="AI29" i="3" s="1"/>
  <c r="AS25" i="3"/>
  <c r="AS29" i="3" s="1"/>
  <c r="H27" i="3"/>
  <c r="H30" i="3" s="1"/>
  <c r="S27" i="3"/>
  <c r="S30" i="3" s="1"/>
  <c r="AC27" i="3"/>
  <c r="AC30" i="3" s="1"/>
  <c r="AN27" i="3"/>
  <c r="AN30" i="3" s="1"/>
  <c r="AE23" i="3"/>
  <c r="AE28" i="3" s="1"/>
  <c r="AE31" i="3" s="1"/>
  <c r="D25" i="3"/>
  <c r="D29" i="3" s="1"/>
  <c r="O25" i="3"/>
  <c r="O29" i="3" s="1"/>
  <c r="AJ25" i="3"/>
  <c r="AJ29" i="3" s="1"/>
  <c r="T27" i="3"/>
  <c r="T30" i="3" s="1"/>
  <c r="AE27" i="3"/>
  <c r="AE30" i="3" s="1"/>
  <c r="AF23" i="3"/>
  <c r="AF28" i="3" s="1"/>
  <c r="AF31" i="3" s="1"/>
  <c r="AQ23" i="3"/>
  <c r="AQ28" i="3" s="1"/>
  <c r="AQ31" i="3" s="1"/>
  <c r="P25" i="3"/>
  <c r="P29" i="3" s="1"/>
  <c r="P31" i="3" s="1"/>
  <c r="AA25" i="3"/>
  <c r="AA29" i="3" s="1"/>
  <c r="AA31" i="3" s="1"/>
  <c r="K27" i="3"/>
  <c r="K30" i="3" s="1"/>
  <c r="AF27" i="3"/>
  <c r="AF30" i="3" s="1"/>
  <c r="AQ27" i="3"/>
  <c r="AQ30" i="3" s="1"/>
  <c r="AB23" i="3"/>
  <c r="AB28" i="3" s="1"/>
  <c r="AB27" i="3"/>
  <c r="AB30" i="3" s="1"/>
  <c r="L23" i="3"/>
  <c r="L28" i="3" s="1"/>
  <c r="W23" i="3"/>
  <c r="W28" i="3" s="1"/>
  <c r="W31" i="3" s="1"/>
  <c r="AR23" i="3"/>
  <c r="AR28" i="3" s="1"/>
  <c r="AR31" i="3" s="1"/>
  <c r="G25" i="3"/>
  <c r="G29" i="3" s="1"/>
  <c r="AB25" i="3"/>
  <c r="AB29" i="3" s="1"/>
  <c r="AM25" i="3"/>
  <c r="AM29" i="3" s="1"/>
  <c r="L27" i="3"/>
  <c r="L30" i="3" s="1"/>
  <c r="W27" i="3"/>
  <c r="W30" i="3" s="1"/>
  <c r="AR27" i="3"/>
  <c r="AR30" i="3" s="1"/>
  <c r="C23" i="3"/>
  <c r="C28" i="3" s="1"/>
  <c r="C31" i="3" s="1"/>
  <c r="X23" i="3"/>
  <c r="X28" i="3" s="1"/>
  <c r="X31" i="3" s="1"/>
  <c r="AI23" i="3"/>
  <c r="AI28" i="3" s="1"/>
  <c r="H25" i="3"/>
  <c r="H29" i="3" s="1"/>
  <c r="S25" i="3"/>
  <c r="S29" i="3" s="1"/>
  <c r="S31" i="3" s="1"/>
  <c r="AN25" i="3"/>
  <c r="AN29" i="3" s="1"/>
  <c r="C27" i="3"/>
  <c r="C30" i="3" s="1"/>
  <c r="X27" i="3"/>
  <c r="X30" i="3" s="1"/>
  <c r="AI27" i="3"/>
  <c r="AI30" i="3" s="1"/>
  <c r="D23" i="3"/>
  <c r="D28" i="3" s="1"/>
  <c r="D31" i="3" s="1"/>
  <c r="O23" i="3"/>
  <c r="O28" i="3" s="1"/>
  <c r="AJ23" i="3"/>
  <c r="AJ28" i="3" s="1"/>
  <c r="T25" i="3"/>
  <c r="T29" i="3" s="1"/>
  <c r="T31" i="3" s="1"/>
  <c r="AE25" i="3"/>
  <c r="AE29" i="3" s="1"/>
  <c r="D27" i="3"/>
  <c r="D30" i="3" s="1"/>
  <c r="O27" i="3"/>
  <c r="O30" i="3" s="1"/>
  <c r="AJ27" i="3"/>
  <c r="AJ30" i="3" s="1"/>
  <c r="L25" i="3"/>
  <c r="L29" i="3" s="1"/>
  <c r="AR25" i="3"/>
  <c r="AR29" i="3" s="1"/>
  <c r="U13" i="3"/>
  <c r="I13" i="3"/>
  <c r="W13" i="3"/>
  <c r="AC13" i="3"/>
  <c r="AA13" i="3"/>
  <c r="AE13" i="3"/>
  <c r="AG13" i="3"/>
  <c r="Q13" i="3"/>
  <c r="AO13" i="3"/>
  <c r="AF5" i="3"/>
  <c r="AF10" i="3" s="1"/>
  <c r="AF13" i="3" s="1"/>
  <c r="G5" i="3"/>
  <c r="G10" i="3" s="1"/>
  <c r="G13" i="3" s="1"/>
  <c r="AB5" i="3"/>
  <c r="AB10" i="3" s="1"/>
  <c r="AB13" i="3" s="1"/>
  <c r="AM5" i="3"/>
  <c r="AM10" i="3" s="1"/>
  <c r="AM13" i="3" s="1"/>
  <c r="L7" i="3"/>
  <c r="L11" i="3" s="1"/>
  <c r="W7" i="3"/>
  <c r="W11" i="3" s="1"/>
  <c r="AR7" i="3"/>
  <c r="AR11" i="3" s="1"/>
  <c r="AR13" i="3" s="1"/>
  <c r="G9" i="3"/>
  <c r="G12" i="3" s="1"/>
  <c r="AB9" i="3"/>
  <c r="AB12" i="3" s="1"/>
  <c r="AM9" i="3"/>
  <c r="AM12" i="3" s="1"/>
  <c r="AB7" i="3"/>
  <c r="AB11" i="3" s="1"/>
  <c r="L9" i="3"/>
  <c r="L12" i="3" s="1"/>
  <c r="L13" i="3" s="1"/>
  <c r="AR9" i="3"/>
  <c r="AR12" i="3" s="1"/>
  <c r="C5" i="3"/>
  <c r="C10" i="3" s="1"/>
  <c r="M5" i="3"/>
  <c r="M10" i="3" s="1"/>
  <c r="M13" i="3" s="1"/>
  <c r="AI5" i="3"/>
  <c r="AI10" i="3" s="1"/>
  <c r="AS5" i="3"/>
  <c r="AS10" i="3" s="1"/>
  <c r="AS13" i="3" s="1"/>
  <c r="S7" i="3"/>
  <c r="S11" i="3" s="1"/>
  <c r="S13" i="3" s="1"/>
  <c r="C9" i="3"/>
  <c r="C12" i="3" s="1"/>
  <c r="AI9" i="3"/>
  <c r="AI12" i="3" s="1"/>
  <c r="AJ5" i="3"/>
  <c r="AJ10" i="3" s="1"/>
  <c r="D9" i="3"/>
  <c r="D12" i="3" s="1"/>
  <c r="AJ9" i="3"/>
  <c r="AJ12" i="3" s="1"/>
  <c r="D5" i="3"/>
  <c r="D10" i="3" s="1"/>
  <c r="D13" i="3" s="1"/>
  <c r="T7" i="3"/>
  <c r="T11" i="3" s="1"/>
  <c r="T13" i="3" s="1"/>
  <c r="L31" i="3" l="1"/>
  <c r="AN31" i="3"/>
  <c r="AC31" i="3"/>
  <c r="AB31" i="3"/>
  <c r="H31" i="3"/>
  <c r="AJ31" i="3"/>
  <c r="O31" i="3"/>
  <c r="AI31" i="3"/>
  <c r="AI13" i="3"/>
  <c r="C13" i="3"/>
  <c r="AJ13" i="3"/>
  <c r="AS39" i="2" l="1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C39" i="2"/>
  <c r="AK36" i="2"/>
  <c r="AG36" i="2"/>
  <c r="AA36" i="2"/>
  <c r="Q36" i="2"/>
  <c r="P36" i="2"/>
  <c r="E36" i="2"/>
  <c r="Q35" i="2"/>
  <c r="AE34" i="2"/>
  <c r="AQ33" i="2"/>
  <c r="AQ37" i="2" s="1"/>
  <c r="AO33" i="2"/>
  <c r="AO37" i="2" s="1"/>
  <c r="AG33" i="2"/>
  <c r="AG37" i="2" s="1"/>
  <c r="AF33" i="2"/>
  <c r="AF37" i="2" s="1"/>
  <c r="AE33" i="2"/>
  <c r="AE37" i="2" s="1"/>
  <c r="AA33" i="2"/>
  <c r="AA37" i="2" s="1"/>
  <c r="U33" i="2"/>
  <c r="U37" i="2" s="1"/>
  <c r="T33" i="2"/>
  <c r="T37" i="2" s="1"/>
  <c r="S33" i="2"/>
  <c r="S37" i="2" s="1"/>
  <c r="Q33" i="2"/>
  <c r="Q37" i="2" s="1"/>
  <c r="P33" i="2"/>
  <c r="P37" i="2" s="1"/>
  <c r="K33" i="2"/>
  <c r="K37" i="2" s="1"/>
  <c r="I33" i="2"/>
  <c r="I37" i="2" s="1"/>
  <c r="AT32" i="2"/>
  <c r="AS33" i="2" s="1"/>
  <c r="AS37" i="2" s="1"/>
  <c r="AP32" i="2"/>
  <c r="AM33" i="2" s="1"/>
  <c r="AM37" i="2" s="1"/>
  <c r="AL32" i="2"/>
  <c r="AJ33" i="2" s="1"/>
  <c r="AJ37" i="2" s="1"/>
  <c r="AH32" i="2"/>
  <c r="AD32" i="2"/>
  <c r="AB33" i="2" s="1"/>
  <c r="AB37" i="2" s="1"/>
  <c r="Z32" i="2"/>
  <c r="Y33" i="2" s="1"/>
  <c r="Y37" i="2" s="1"/>
  <c r="V32" i="2"/>
  <c r="R32" i="2"/>
  <c r="O33" i="2" s="1"/>
  <c r="O37" i="2" s="1"/>
  <c r="N32" i="2"/>
  <c r="M33" i="2" s="1"/>
  <c r="M37" i="2" s="1"/>
  <c r="J32" i="2"/>
  <c r="G33" i="2" s="1"/>
  <c r="G37" i="2" s="1"/>
  <c r="F32" i="2"/>
  <c r="D33" i="2" s="1"/>
  <c r="D37" i="2" s="1"/>
  <c r="AQ31" i="2"/>
  <c r="AQ36" i="2" s="1"/>
  <c r="AK31" i="2"/>
  <c r="AJ31" i="2"/>
  <c r="AJ36" i="2" s="1"/>
  <c r="AI31" i="2"/>
  <c r="AI36" i="2" s="1"/>
  <c r="AG31" i="2"/>
  <c r="AF31" i="2"/>
  <c r="AF36" i="2" s="1"/>
  <c r="AA31" i="2"/>
  <c r="Y31" i="2"/>
  <c r="Y36" i="2" s="1"/>
  <c r="Q31" i="2"/>
  <c r="P31" i="2"/>
  <c r="O31" i="2"/>
  <c r="O36" i="2" s="1"/>
  <c r="K31" i="2"/>
  <c r="K36" i="2" s="1"/>
  <c r="E31" i="2"/>
  <c r="D31" i="2"/>
  <c r="D36" i="2" s="1"/>
  <c r="C31" i="2"/>
  <c r="C36" i="2" s="1"/>
  <c r="AT30" i="2"/>
  <c r="AR31" i="2" s="1"/>
  <c r="AR36" i="2" s="1"/>
  <c r="AP30" i="2"/>
  <c r="AO31" i="2" s="1"/>
  <c r="AO36" i="2" s="1"/>
  <c r="AL30" i="2"/>
  <c r="AH30" i="2"/>
  <c r="AE31" i="2" s="1"/>
  <c r="AE36" i="2" s="1"/>
  <c r="AD30" i="2"/>
  <c r="AC31" i="2" s="1"/>
  <c r="AC36" i="2" s="1"/>
  <c r="Z30" i="2"/>
  <c r="X31" i="2" s="1"/>
  <c r="X36" i="2" s="1"/>
  <c r="V30" i="2"/>
  <c r="T31" i="2" s="1"/>
  <c r="T36" i="2" s="1"/>
  <c r="R30" i="2"/>
  <c r="N30" i="2"/>
  <c r="L31" i="2" s="1"/>
  <c r="L36" i="2" s="1"/>
  <c r="J30" i="2"/>
  <c r="I31" i="2" s="1"/>
  <c r="I36" i="2" s="1"/>
  <c r="F30" i="2"/>
  <c r="AQ29" i="2"/>
  <c r="AQ35" i="2" s="1"/>
  <c r="AO29" i="2"/>
  <c r="AO35" i="2" s="1"/>
  <c r="AG29" i="2"/>
  <c r="AG35" i="2" s="1"/>
  <c r="AF29" i="2"/>
  <c r="AF35" i="2" s="1"/>
  <c r="AE29" i="2"/>
  <c r="AE35" i="2" s="1"/>
  <c r="AA29" i="2"/>
  <c r="AA35" i="2" s="1"/>
  <c r="U29" i="2"/>
  <c r="U35" i="2" s="1"/>
  <c r="T29" i="2"/>
  <c r="T35" i="2" s="1"/>
  <c r="Q29" i="2"/>
  <c r="P29" i="2"/>
  <c r="P35" i="2" s="1"/>
  <c r="O29" i="2"/>
  <c r="O35" i="2" s="1"/>
  <c r="K29" i="2"/>
  <c r="K35" i="2" s="1"/>
  <c r="I29" i="2"/>
  <c r="I35" i="2" s="1"/>
  <c r="AT28" i="2"/>
  <c r="AS29" i="2" s="1"/>
  <c r="AS35" i="2" s="1"/>
  <c r="AP28" i="2"/>
  <c r="AN29" i="2" s="1"/>
  <c r="AN35" i="2" s="1"/>
  <c r="AL28" i="2"/>
  <c r="AJ29" i="2" s="1"/>
  <c r="AJ35" i="2" s="1"/>
  <c r="AH28" i="2"/>
  <c r="AD28" i="2"/>
  <c r="AC29" i="2" s="1"/>
  <c r="AC35" i="2" s="1"/>
  <c r="Z28" i="2"/>
  <c r="Y29" i="2" s="1"/>
  <c r="Y35" i="2" s="1"/>
  <c r="V28" i="2"/>
  <c r="S29" i="2" s="1"/>
  <c r="S35" i="2" s="1"/>
  <c r="R28" i="2"/>
  <c r="N28" i="2"/>
  <c r="M29" i="2" s="1"/>
  <c r="M35" i="2" s="1"/>
  <c r="J28" i="2"/>
  <c r="G29" i="2" s="1"/>
  <c r="G35" i="2" s="1"/>
  <c r="F28" i="2"/>
  <c r="E29" i="2" s="1"/>
  <c r="E35" i="2" s="1"/>
  <c r="AQ27" i="2"/>
  <c r="AQ34" i="2" s="1"/>
  <c r="AQ38" i="2" s="1"/>
  <c r="AK27" i="2"/>
  <c r="AK34" i="2" s="1"/>
  <c r="AJ27" i="2"/>
  <c r="AJ34" i="2" s="1"/>
  <c r="AG27" i="2"/>
  <c r="AG34" i="2" s="1"/>
  <c r="AG38" i="2" s="1"/>
  <c r="AF27" i="2"/>
  <c r="AF34" i="2" s="1"/>
  <c r="AF38" i="2" s="1"/>
  <c r="AE27" i="2"/>
  <c r="AA27" i="2"/>
  <c r="AA34" i="2" s="1"/>
  <c r="AA38" i="2" s="1"/>
  <c r="Y27" i="2"/>
  <c r="Y34" i="2" s="1"/>
  <c r="Q27" i="2"/>
  <c r="Q34" i="2" s="1"/>
  <c r="Q38" i="2" s="1"/>
  <c r="P27" i="2"/>
  <c r="P34" i="2" s="1"/>
  <c r="P38" i="2" s="1"/>
  <c r="O27" i="2"/>
  <c r="O34" i="2" s="1"/>
  <c r="K27" i="2"/>
  <c r="K34" i="2" s="1"/>
  <c r="E27" i="2"/>
  <c r="E34" i="2" s="1"/>
  <c r="D27" i="2"/>
  <c r="D34" i="2" s="1"/>
  <c r="AT26" i="2"/>
  <c r="AR27" i="2" s="1"/>
  <c r="AR34" i="2" s="1"/>
  <c r="AP26" i="2"/>
  <c r="AO27" i="2" s="1"/>
  <c r="AO34" i="2" s="1"/>
  <c r="AL26" i="2"/>
  <c r="AI27" i="2" s="1"/>
  <c r="AI34" i="2" s="1"/>
  <c r="AH26" i="2"/>
  <c r="AD26" i="2"/>
  <c r="AC27" i="2" s="1"/>
  <c r="AC34" i="2" s="1"/>
  <c r="Z26" i="2"/>
  <c r="W27" i="2" s="1"/>
  <c r="W34" i="2" s="1"/>
  <c r="V26" i="2"/>
  <c r="U27" i="2" s="1"/>
  <c r="U34" i="2" s="1"/>
  <c r="R26" i="2"/>
  <c r="N26" i="2"/>
  <c r="M27" i="2" s="1"/>
  <c r="M34" i="2" s="1"/>
  <c r="J26" i="2"/>
  <c r="I27" i="2" s="1"/>
  <c r="I34" i="2" s="1"/>
  <c r="F26" i="2"/>
  <c r="C27" i="2" s="1"/>
  <c r="C34" i="2" s="1"/>
  <c r="I38" i="2" l="1"/>
  <c r="AO38" i="2"/>
  <c r="Y38" i="2"/>
  <c r="AE38" i="2"/>
  <c r="K38" i="2"/>
  <c r="U38" i="2"/>
  <c r="O38" i="2"/>
  <c r="AJ38" i="2"/>
  <c r="AK29" i="2"/>
  <c r="AK35" i="2" s="1"/>
  <c r="AK38" i="2" s="1"/>
  <c r="U31" i="2"/>
  <c r="U36" i="2" s="1"/>
  <c r="E33" i="2"/>
  <c r="E37" i="2" s="1"/>
  <c r="E38" i="2" s="1"/>
  <c r="AK33" i="2"/>
  <c r="AK37" i="2" s="1"/>
  <c r="L27" i="2"/>
  <c r="L34" i="2" s="1"/>
  <c r="AB29" i="2"/>
  <c r="AB35" i="2" s="1"/>
  <c r="AM29" i="2"/>
  <c r="AM35" i="2" s="1"/>
  <c r="W31" i="2"/>
  <c r="W36" i="2" s="1"/>
  <c r="W38" i="2" s="1"/>
  <c r="X27" i="2"/>
  <c r="X34" i="2" s="1"/>
  <c r="AS27" i="2"/>
  <c r="AS34" i="2" s="1"/>
  <c r="H29" i="2"/>
  <c r="H35" i="2" s="1"/>
  <c r="M31" i="2"/>
  <c r="M36" i="2" s="1"/>
  <c r="M38" i="2" s="1"/>
  <c r="AS31" i="2"/>
  <c r="AS36" i="2" s="1"/>
  <c r="H33" i="2"/>
  <c r="H37" i="2" s="1"/>
  <c r="AC33" i="2"/>
  <c r="AC37" i="2" s="1"/>
  <c r="AC38" i="2" s="1"/>
  <c r="AN33" i="2"/>
  <c r="AN37" i="2" s="1"/>
  <c r="AM27" i="2"/>
  <c r="AM34" i="2" s="1"/>
  <c r="L29" i="2"/>
  <c r="L35" i="2" s="1"/>
  <c r="AR29" i="2"/>
  <c r="AR35" i="2" s="1"/>
  <c r="G31" i="2"/>
  <c r="G36" i="2" s="1"/>
  <c r="AB31" i="2"/>
  <c r="AB36" i="2" s="1"/>
  <c r="AM31" i="2"/>
  <c r="AM36" i="2" s="1"/>
  <c r="W33" i="2"/>
  <c r="W37" i="2" s="1"/>
  <c r="AR33" i="2"/>
  <c r="AR37" i="2" s="1"/>
  <c r="AR38" i="2" s="1"/>
  <c r="AB27" i="2"/>
  <c r="AB34" i="2" s="1"/>
  <c r="AB38" i="2" s="1"/>
  <c r="W29" i="2"/>
  <c r="W35" i="2" s="1"/>
  <c r="L33" i="2"/>
  <c r="L37" i="2" s="1"/>
  <c r="H27" i="2"/>
  <c r="H34" i="2" s="1"/>
  <c r="S27" i="2"/>
  <c r="S34" i="2" s="1"/>
  <c r="AN27" i="2"/>
  <c r="AN34" i="2" s="1"/>
  <c r="AN38" i="2" s="1"/>
  <c r="C29" i="2"/>
  <c r="C35" i="2" s="1"/>
  <c r="C38" i="2" s="1"/>
  <c r="X29" i="2"/>
  <c r="X35" i="2" s="1"/>
  <c r="AI29" i="2"/>
  <c r="AI35" i="2" s="1"/>
  <c r="AI38" i="2" s="1"/>
  <c r="H31" i="2"/>
  <c r="H36" i="2" s="1"/>
  <c r="S31" i="2"/>
  <c r="S36" i="2" s="1"/>
  <c r="AN31" i="2"/>
  <c r="AN36" i="2" s="1"/>
  <c r="C33" i="2"/>
  <c r="C37" i="2" s="1"/>
  <c r="X33" i="2"/>
  <c r="X37" i="2" s="1"/>
  <c r="AI33" i="2"/>
  <c r="AI37" i="2" s="1"/>
  <c r="G27" i="2"/>
  <c r="G34" i="2" s="1"/>
  <c r="G38" i="2" s="1"/>
  <c r="T27" i="2"/>
  <c r="T34" i="2" s="1"/>
  <c r="T38" i="2" s="1"/>
  <c r="D29" i="2"/>
  <c r="D35" i="2" s="1"/>
  <c r="D38" i="2" s="1"/>
  <c r="C18" i="2"/>
  <c r="AS13" i="2"/>
  <c r="AO13" i="2"/>
  <c r="U13" i="2"/>
  <c r="Q13" i="2"/>
  <c r="S38" i="2" l="1"/>
  <c r="L38" i="2"/>
  <c r="H38" i="2"/>
  <c r="AS38" i="2"/>
  <c r="AM38" i="2"/>
  <c r="X38" i="2"/>
  <c r="F5" i="2" l="1"/>
  <c r="E6" i="2" s="1"/>
  <c r="E13" i="2" s="1"/>
  <c r="AK17" i="2"/>
  <c r="AJ17" i="2"/>
  <c r="AI17" i="2"/>
  <c r="AG17" i="2"/>
  <c r="AF17" i="2"/>
  <c r="AE17" i="2"/>
  <c r="AC17" i="2"/>
  <c r="AB17" i="2"/>
  <c r="AA17" i="2"/>
  <c r="Y17" i="2"/>
  <c r="X17" i="2"/>
  <c r="W17" i="2"/>
  <c r="U17" i="2"/>
  <c r="T17" i="2"/>
  <c r="S17" i="2"/>
  <c r="Q17" i="2"/>
  <c r="P17" i="2"/>
  <c r="O17" i="2"/>
  <c r="M17" i="2"/>
  <c r="L17" i="2"/>
  <c r="K17" i="2"/>
  <c r="I17" i="2"/>
  <c r="H17" i="2"/>
  <c r="H16" i="2"/>
  <c r="G17" i="2"/>
  <c r="J5" i="2"/>
  <c r="H6" i="2" s="1"/>
  <c r="H13" i="2" s="1"/>
  <c r="G6" i="2"/>
  <c r="G13" i="2" s="1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AI12" i="2"/>
  <c r="AI16" i="2" s="1"/>
  <c r="X12" i="2"/>
  <c r="X16" i="2" s="1"/>
  <c r="M12" i="2"/>
  <c r="M16" i="2" s="1"/>
  <c r="AT11" i="2"/>
  <c r="AR12" i="2" s="1"/>
  <c r="AR16" i="2" s="1"/>
  <c r="AP11" i="2"/>
  <c r="AO12" i="2" s="1"/>
  <c r="AO16" i="2" s="1"/>
  <c r="AL11" i="2"/>
  <c r="AK12" i="2" s="1"/>
  <c r="AK16" i="2" s="1"/>
  <c r="AH11" i="2"/>
  <c r="AG12" i="2" s="1"/>
  <c r="AG16" i="2" s="1"/>
  <c r="AD11" i="2"/>
  <c r="AC12" i="2" s="1"/>
  <c r="AC16" i="2" s="1"/>
  <c r="Z11" i="2"/>
  <c r="W12" i="2" s="1"/>
  <c r="W16" i="2" s="1"/>
  <c r="V11" i="2"/>
  <c r="U12" i="2" s="1"/>
  <c r="U16" i="2" s="1"/>
  <c r="R11" i="2"/>
  <c r="Q12" i="2" s="1"/>
  <c r="Q16" i="2" s="1"/>
  <c r="N11" i="2"/>
  <c r="L12" i="2" s="1"/>
  <c r="L16" i="2" s="1"/>
  <c r="J11" i="2"/>
  <c r="I12" i="2" s="1"/>
  <c r="I16" i="2" s="1"/>
  <c r="AI10" i="2"/>
  <c r="AI15" i="2" s="1"/>
  <c r="M10" i="2"/>
  <c r="M15" i="2" s="1"/>
  <c r="C10" i="2"/>
  <c r="C15" i="2" s="1"/>
  <c r="AT9" i="2"/>
  <c r="AR10" i="2" s="1"/>
  <c r="AR15" i="2" s="1"/>
  <c r="AP9" i="2"/>
  <c r="AO10" i="2" s="1"/>
  <c r="AO15" i="2" s="1"/>
  <c r="AL9" i="2"/>
  <c r="AK10" i="2" s="1"/>
  <c r="AK15" i="2" s="1"/>
  <c r="AH9" i="2"/>
  <c r="AG10" i="2" s="1"/>
  <c r="AG15" i="2" s="1"/>
  <c r="AD9" i="2"/>
  <c r="AC10" i="2" s="1"/>
  <c r="AC15" i="2" s="1"/>
  <c r="Z9" i="2"/>
  <c r="W10" i="2" s="1"/>
  <c r="W15" i="2" s="1"/>
  <c r="V9" i="2"/>
  <c r="U10" i="2" s="1"/>
  <c r="U15" i="2" s="1"/>
  <c r="R9" i="2"/>
  <c r="Q10" i="2" s="1"/>
  <c r="Q15" i="2" s="1"/>
  <c r="N9" i="2"/>
  <c r="L10" i="2" s="1"/>
  <c r="L15" i="2" s="1"/>
  <c r="J9" i="2"/>
  <c r="I10" i="2" s="1"/>
  <c r="I15" i="2" s="1"/>
  <c r="F9" i="2"/>
  <c r="E10" i="2" s="1"/>
  <c r="E15" i="2" s="1"/>
  <c r="X8" i="2"/>
  <c r="X14" i="2" s="1"/>
  <c r="M8" i="2"/>
  <c r="M14" i="2" s="1"/>
  <c r="AT7" i="2"/>
  <c r="AR8" i="2" s="1"/>
  <c r="AR14" i="2" s="1"/>
  <c r="AP7" i="2"/>
  <c r="AO8" i="2" s="1"/>
  <c r="AO14" i="2" s="1"/>
  <c r="AL7" i="2"/>
  <c r="AK8" i="2" s="1"/>
  <c r="AK14" i="2" s="1"/>
  <c r="AH7" i="2"/>
  <c r="AG8" i="2" s="1"/>
  <c r="AG14" i="2" s="1"/>
  <c r="AD7" i="2"/>
  <c r="AC8" i="2" s="1"/>
  <c r="AC14" i="2" s="1"/>
  <c r="Z7" i="2"/>
  <c r="W8" i="2" s="1"/>
  <c r="W14" i="2" s="1"/>
  <c r="V7" i="2"/>
  <c r="U8" i="2" s="1"/>
  <c r="U14" i="2" s="1"/>
  <c r="R7" i="2"/>
  <c r="Q8" i="2" s="1"/>
  <c r="Q14" i="2" s="1"/>
  <c r="N7" i="2"/>
  <c r="L8" i="2" s="1"/>
  <c r="L14" i="2" s="1"/>
  <c r="J7" i="2"/>
  <c r="I8" i="2" s="1"/>
  <c r="I14" i="2" s="1"/>
  <c r="F7" i="2"/>
  <c r="E8" i="2" s="1"/>
  <c r="E14" i="2" s="1"/>
  <c r="AS6" i="2"/>
  <c r="X6" i="2"/>
  <c r="X13" i="2" s="1"/>
  <c r="I6" i="2"/>
  <c r="I13" i="2" s="1"/>
  <c r="D6" i="2"/>
  <c r="D13" i="2" s="1"/>
  <c r="C6" i="2"/>
  <c r="C13" i="2" s="1"/>
  <c r="AT5" i="2"/>
  <c r="AR6" i="2" s="1"/>
  <c r="AR13" i="2" s="1"/>
  <c r="AP5" i="2"/>
  <c r="AO6" i="2" s="1"/>
  <c r="AL5" i="2"/>
  <c r="AK6" i="2" s="1"/>
  <c r="AK13" i="2" s="1"/>
  <c r="AH5" i="2"/>
  <c r="AG6" i="2" s="1"/>
  <c r="AG13" i="2" s="1"/>
  <c r="AD5" i="2"/>
  <c r="AC6" i="2" s="1"/>
  <c r="AC13" i="2" s="1"/>
  <c r="Z5" i="2"/>
  <c r="W6" i="2" s="1"/>
  <c r="W13" i="2" s="1"/>
  <c r="V5" i="2"/>
  <c r="U6" i="2" s="1"/>
  <c r="R5" i="2"/>
  <c r="Q6" i="2" s="1"/>
  <c r="N5" i="2"/>
  <c r="L6" i="2" s="1"/>
  <c r="L13" i="2" s="1"/>
  <c r="F11" i="2" l="1"/>
  <c r="E12" i="2" s="1"/>
  <c r="E16" i="2" s="1"/>
  <c r="E17" i="2" s="1"/>
  <c r="C8" i="2"/>
  <c r="C14" i="2" s="1"/>
  <c r="AS12" i="2"/>
  <c r="AS16" i="2" s="1"/>
  <c r="AR17" i="2"/>
  <c r="AS10" i="2"/>
  <c r="AS15" i="2" s="1"/>
  <c r="AS8" i="2"/>
  <c r="AS14" i="2" s="1"/>
  <c r="AO17" i="2"/>
  <c r="AI8" i="2"/>
  <c r="AI14" i="2" s="1"/>
  <c r="AI6" i="2"/>
  <c r="AI13" i="2" s="1"/>
  <c r="X10" i="2"/>
  <c r="X15" i="2" s="1"/>
  <c r="M6" i="2"/>
  <c r="M13" i="2" s="1"/>
  <c r="O6" i="2"/>
  <c r="O13" i="2" s="1"/>
  <c r="Y6" i="2"/>
  <c r="Y13" i="2" s="1"/>
  <c r="AJ6" i="2"/>
  <c r="AJ13" i="2" s="1"/>
  <c r="D8" i="2"/>
  <c r="D14" i="2" s="1"/>
  <c r="O8" i="2"/>
  <c r="O14" i="2" s="1"/>
  <c r="Y8" i="2"/>
  <c r="Y14" i="2" s="1"/>
  <c r="AJ8" i="2"/>
  <c r="AJ14" i="2" s="1"/>
  <c r="D10" i="2"/>
  <c r="D15" i="2" s="1"/>
  <c r="O10" i="2"/>
  <c r="O15" i="2" s="1"/>
  <c r="Y10" i="2"/>
  <c r="Y15" i="2" s="1"/>
  <c r="AJ10" i="2"/>
  <c r="AJ15" i="2" s="1"/>
  <c r="O12" i="2"/>
  <c r="O16" i="2" s="1"/>
  <c r="Y12" i="2"/>
  <c r="Y16" i="2" s="1"/>
  <c r="AJ12" i="2"/>
  <c r="AJ16" i="2" s="1"/>
  <c r="P6" i="2"/>
  <c r="P13" i="2" s="1"/>
  <c r="AA6" i="2"/>
  <c r="AA13" i="2" s="1"/>
  <c r="P8" i="2"/>
  <c r="P14" i="2" s="1"/>
  <c r="AA8" i="2"/>
  <c r="AA14" i="2" s="1"/>
  <c r="P10" i="2"/>
  <c r="P15" i="2" s="1"/>
  <c r="AA10" i="2"/>
  <c r="AA15" i="2" s="1"/>
  <c r="P12" i="2"/>
  <c r="P16" i="2" s="1"/>
  <c r="AA12" i="2"/>
  <c r="AA16" i="2" s="1"/>
  <c r="AB6" i="2"/>
  <c r="AB13" i="2" s="1"/>
  <c r="AM6" i="2"/>
  <c r="AM13" i="2" s="1"/>
  <c r="AM17" i="2" s="1"/>
  <c r="G8" i="2"/>
  <c r="G14" i="2" s="1"/>
  <c r="AB8" i="2"/>
  <c r="AB14" i="2" s="1"/>
  <c r="AM8" i="2"/>
  <c r="AM14" i="2" s="1"/>
  <c r="G10" i="2"/>
  <c r="G15" i="2" s="1"/>
  <c r="AB10" i="2"/>
  <c r="AB15" i="2" s="1"/>
  <c r="AM10" i="2"/>
  <c r="AM15" i="2" s="1"/>
  <c r="G12" i="2"/>
  <c r="G16" i="2" s="1"/>
  <c r="AB12" i="2"/>
  <c r="AB16" i="2" s="1"/>
  <c r="AM12" i="2"/>
  <c r="AM16" i="2" s="1"/>
  <c r="S6" i="2"/>
  <c r="S13" i="2" s="1"/>
  <c r="AN6" i="2"/>
  <c r="AN13" i="2" s="1"/>
  <c r="H8" i="2"/>
  <c r="H14" i="2" s="1"/>
  <c r="S8" i="2"/>
  <c r="S14" i="2" s="1"/>
  <c r="AN8" i="2"/>
  <c r="AN14" i="2" s="1"/>
  <c r="H10" i="2"/>
  <c r="H15" i="2" s="1"/>
  <c r="S10" i="2"/>
  <c r="S15" i="2" s="1"/>
  <c r="AN10" i="2"/>
  <c r="AN15" i="2" s="1"/>
  <c r="H12" i="2"/>
  <c r="S12" i="2"/>
  <c r="S16" i="2" s="1"/>
  <c r="AN12" i="2"/>
  <c r="AN16" i="2" s="1"/>
  <c r="T6" i="2"/>
  <c r="T13" i="2" s="1"/>
  <c r="AE6" i="2"/>
  <c r="AE13" i="2" s="1"/>
  <c r="T8" i="2"/>
  <c r="T14" i="2" s="1"/>
  <c r="AE8" i="2"/>
  <c r="AE14" i="2" s="1"/>
  <c r="T10" i="2"/>
  <c r="T15" i="2" s="1"/>
  <c r="AE10" i="2"/>
  <c r="AE15" i="2" s="1"/>
  <c r="T12" i="2"/>
  <c r="T16" i="2" s="1"/>
  <c r="AE12" i="2"/>
  <c r="AE16" i="2" s="1"/>
  <c r="K6" i="2"/>
  <c r="K13" i="2" s="1"/>
  <c r="AF6" i="2"/>
  <c r="AF13" i="2" s="1"/>
  <c r="AQ6" i="2"/>
  <c r="AQ13" i="2" s="1"/>
  <c r="K8" i="2"/>
  <c r="K14" i="2" s="1"/>
  <c r="AF8" i="2"/>
  <c r="AF14" i="2" s="1"/>
  <c r="AQ8" i="2"/>
  <c r="AQ14" i="2" s="1"/>
  <c r="K10" i="2"/>
  <c r="K15" i="2" s="1"/>
  <c r="AF10" i="2"/>
  <c r="AF15" i="2" s="1"/>
  <c r="AQ10" i="2"/>
  <c r="AQ15" i="2" s="1"/>
  <c r="K12" i="2"/>
  <c r="K16" i="2" s="1"/>
  <c r="AF12" i="2"/>
  <c r="AF16" i="2" s="1"/>
  <c r="AQ12" i="2"/>
  <c r="AQ16" i="2" s="1"/>
  <c r="D12" i="2" l="1"/>
  <c r="D16" i="2" s="1"/>
  <c r="D17" i="2" s="1"/>
  <c r="C12" i="2"/>
  <c r="C16" i="2" s="1"/>
  <c r="C17" i="2" s="1"/>
  <c r="AS17" i="2"/>
  <c r="AQ17" i="2"/>
  <c r="AN17" i="2"/>
</calcChain>
</file>

<file path=xl/sharedStrings.xml><?xml version="1.0" encoding="utf-8"?>
<sst xmlns="http://schemas.openxmlformats.org/spreadsheetml/2006/main" count="368" uniqueCount="112">
  <si>
    <t>Point 0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</si>
  <si>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</si>
  <si>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</si>
  <si>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</si>
  <si>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</si>
  <si>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</si>
  <si>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</si>
  <si>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</si>
  <si>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</si>
  <si>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</si>
  <si>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</si>
  <si>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1-2 cells</t>
  </si>
  <si>
    <t xml:space="preserve">3 cells </t>
  </si>
  <si>
    <t>4+ cells</t>
  </si>
  <si>
    <t>tot</t>
  </si>
  <si>
    <t>Competiton #1</t>
  </si>
  <si>
    <t>Competiton #2</t>
  </si>
  <si>
    <t>Competiton #3</t>
  </si>
  <si>
    <t>Competiton #4</t>
  </si>
  <si>
    <t>Contingency table</t>
  </si>
  <si>
    <t xml:space="preserve">Mean </t>
  </si>
  <si>
    <t>% of each 
type of entity</t>
  </si>
  <si>
    <r>
      <rPr>
        <b/>
        <i/>
        <sz val="11"/>
        <color rgb="FFFF0000"/>
        <rFont val="Calibri"/>
        <family val="2"/>
        <scheme val="minor"/>
      </rPr>
      <t>CLN3</t>
    </r>
    <r>
      <rPr>
        <b/>
        <sz val="11"/>
        <color rgb="FFFF0000"/>
        <rFont val="Calibri"/>
        <family val="2"/>
        <scheme val="minor"/>
      </rPr>
      <t xml:space="preserve"> background</t>
    </r>
  </si>
  <si>
    <r>
      <rPr>
        <b/>
        <i/>
        <sz val="11"/>
        <color rgb="FFFF0000"/>
        <rFont val="Calibri"/>
        <family val="2"/>
        <scheme val="minor"/>
      </rPr>
      <t>cln3</t>
    </r>
    <r>
      <rPr>
        <b/>
        <sz val="11"/>
        <color rgb="FFFF0000"/>
        <rFont val="Calibri"/>
        <family val="2"/>
      </rPr>
      <t>∆</t>
    </r>
    <r>
      <rPr>
        <b/>
        <sz val="11"/>
        <color rgb="FFFF0000"/>
        <rFont val="Calibri"/>
        <family val="2"/>
        <scheme val="minor"/>
      </rPr>
      <t xml:space="preserve"> background</t>
    </r>
  </si>
  <si>
    <t>Empty 
overexpression vector</t>
  </si>
  <si>
    <r>
      <rPr>
        <b/>
        <i/>
        <sz val="11"/>
        <color rgb="FFFF0000"/>
        <rFont val="Calibri"/>
        <family val="2"/>
        <scheme val="minor"/>
      </rPr>
      <t>WHI5</t>
    </r>
    <r>
      <rPr>
        <b/>
        <sz val="11"/>
        <color rgb="FFFF0000"/>
        <rFont val="Calibri"/>
        <family val="2"/>
        <scheme val="minor"/>
      </rPr>
      <t xml:space="preserve">
overexpression vector</t>
    </r>
  </si>
  <si>
    <t>A1</t>
  </si>
  <si>
    <t>A2</t>
  </si>
  <si>
    <t>A3</t>
  </si>
  <si>
    <t>A4</t>
  </si>
  <si>
    <t>A7</t>
  </si>
  <si>
    <t>A8</t>
  </si>
  <si>
    <t>A9</t>
  </si>
  <si>
    <t>A10</t>
  </si>
  <si>
    <t>Cq</t>
  </si>
  <si>
    <t xml:space="preserve">moyenne </t>
  </si>
  <si>
    <t>normalisation</t>
  </si>
  <si>
    <t>C1</t>
  </si>
  <si>
    <t>C7</t>
  </si>
  <si>
    <t>D1</t>
  </si>
  <si>
    <t>D7</t>
  </si>
  <si>
    <t>E1</t>
  </si>
  <si>
    <t>E7</t>
  </si>
  <si>
    <t>F1</t>
  </si>
  <si>
    <t>F7</t>
  </si>
  <si>
    <t>G1</t>
  </si>
  <si>
    <t>G7</t>
  </si>
  <si>
    <t>H1</t>
  </si>
  <si>
    <t>H7</t>
  </si>
  <si>
    <t>C2</t>
  </si>
  <si>
    <t>C8</t>
  </si>
  <si>
    <t>D2</t>
  </si>
  <si>
    <t>D8</t>
  </si>
  <si>
    <t>E2</t>
  </si>
  <si>
    <t>E8</t>
  </si>
  <si>
    <t>F2</t>
  </si>
  <si>
    <t>F8</t>
  </si>
  <si>
    <t>G2</t>
  </si>
  <si>
    <t>G8</t>
  </si>
  <si>
    <t>H2</t>
  </si>
  <si>
    <t>H8</t>
  </si>
  <si>
    <t>C3</t>
  </si>
  <si>
    <t>C9</t>
  </si>
  <si>
    <t>D3</t>
  </si>
  <si>
    <t>D9</t>
  </si>
  <si>
    <t>E3</t>
  </si>
  <si>
    <t>E9</t>
  </si>
  <si>
    <t>F3</t>
  </si>
  <si>
    <t>F9</t>
  </si>
  <si>
    <t>G3</t>
  </si>
  <si>
    <t>G9</t>
  </si>
  <si>
    <t>H3</t>
  </si>
  <si>
    <t>H9</t>
  </si>
  <si>
    <t>C4</t>
  </si>
  <si>
    <t>C10</t>
  </si>
  <si>
    <t>D4</t>
  </si>
  <si>
    <t>D10</t>
  </si>
  <si>
    <t>E4</t>
  </si>
  <si>
    <t>E10</t>
  </si>
  <si>
    <t>F4</t>
  </si>
  <si>
    <t>F10</t>
  </si>
  <si>
    <t>G4</t>
  </si>
  <si>
    <t>G10</t>
  </si>
  <si>
    <t>H4</t>
  </si>
  <si>
    <t>H10</t>
  </si>
  <si>
    <t>well</t>
  </si>
  <si>
    <t>DNA quantity</t>
  </si>
  <si>
    <t>log (DNA quantity)</t>
  </si>
  <si>
    <t>replicates</t>
  </si>
  <si>
    <t>mean</t>
  </si>
  <si>
    <t>replicate</t>
  </si>
  <si>
    <t xml:space="preserve"> DNA ace2::Kan quantity/ DNA ACT1 quantity</t>
  </si>
  <si>
    <t>normalization</t>
  </si>
  <si>
    <t>ace2::Kan primers</t>
  </si>
  <si>
    <r>
      <rPr>
        <i/>
        <sz val="11"/>
        <color theme="1"/>
        <rFont val="Calibri"/>
        <family val="2"/>
        <scheme val="minor"/>
      </rPr>
      <t>ace2::Kan</t>
    </r>
    <r>
      <rPr>
        <sz val="11"/>
        <color theme="1"/>
        <rFont val="Calibri"/>
        <family val="2"/>
        <scheme val="minor"/>
      </rPr>
      <t xml:space="preserve"> primers</t>
    </r>
  </si>
  <si>
    <r>
      <rPr>
        <i/>
        <sz val="11"/>
        <color theme="1"/>
        <rFont val="Calibri"/>
        <family val="2"/>
        <scheme val="minor"/>
      </rPr>
      <t xml:space="preserve"> ACT1 </t>
    </r>
    <r>
      <rPr>
        <sz val="11"/>
        <color theme="1"/>
        <rFont val="Calibri"/>
        <family val="2"/>
        <scheme val="minor"/>
      </rPr>
      <t>primers</t>
    </r>
  </si>
  <si>
    <t xml:space="preserve"> ACT1 primers</t>
  </si>
  <si>
    <r>
      <t xml:space="preserve"> </t>
    </r>
    <r>
      <rPr>
        <i/>
        <sz val="11"/>
        <color theme="1"/>
        <rFont val="Calibri"/>
        <family val="2"/>
        <scheme val="minor"/>
      </rPr>
      <t>cln3</t>
    </r>
    <r>
      <rPr>
        <i/>
        <sz val="11"/>
        <color theme="1"/>
        <rFont val="Calibri"/>
        <family val="2"/>
      </rPr>
      <t xml:space="preserve">∆ </t>
    </r>
    <r>
      <rPr>
        <sz val="11"/>
        <color theme="1"/>
        <rFont val="Calibri"/>
        <family val="2"/>
      </rPr>
      <t>competition #1
0 cycles of dilutions</t>
    </r>
  </si>
  <si>
    <r>
      <t xml:space="preserve"> cln3∆ competition</t>
    </r>
    <r>
      <rPr>
        <sz val="11"/>
        <color theme="1"/>
        <rFont val="Calibri"/>
        <family val="2"/>
      </rPr>
      <t xml:space="preserve"> #2
0 cycles of dilutions</t>
    </r>
  </si>
  <si>
    <r>
      <t xml:space="preserve"> cln3∆ competition</t>
    </r>
    <r>
      <rPr>
        <sz val="11"/>
        <color theme="1"/>
        <rFont val="Calibri"/>
        <family val="2"/>
      </rPr>
      <t xml:space="preserve"> #3
0 cycles of dilutions</t>
    </r>
  </si>
  <si>
    <r>
      <t xml:space="preserve"> cln3∆ competition</t>
    </r>
    <r>
      <rPr>
        <sz val="11"/>
        <color theme="1"/>
        <rFont val="Calibri"/>
        <family val="2"/>
      </rPr>
      <t>#1
10 cycles of dilutions</t>
    </r>
  </si>
  <si>
    <r>
      <t xml:space="preserve"> cln3∆ competition</t>
    </r>
    <r>
      <rPr>
        <sz val="11"/>
        <color theme="1"/>
        <rFont val="Calibri"/>
        <family val="2"/>
      </rPr>
      <t xml:space="preserve"> #2
10 cycles of dilutions</t>
    </r>
  </si>
  <si>
    <r>
      <t xml:space="preserve"> cln3∆ competition</t>
    </r>
    <r>
      <rPr>
        <sz val="11"/>
        <color theme="1"/>
        <rFont val="Calibri"/>
        <family val="2"/>
      </rPr>
      <t xml:space="preserve"> #3
10 cycles of dilutions</t>
    </r>
  </si>
  <si>
    <t>CLN3 WT competition #1
0 cycles of dilutions</t>
  </si>
  <si>
    <t xml:space="preserve"> CLN3 WT competition #2
0 cycles of dilutions</t>
  </si>
  <si>
    <t xml:space="preserve"> CLN3 WT competition #3
0 cycles of dilutions</t>
  </si>
  <si>
    <t xml:space="preserve"> CLN3 WT competition#1
10 cycles of dilutions</t>
  </si>
  <si>
    <t xml:space="preserve"> CLN3 WT competition #2
10 cycles of dilutions</t>
  </si>
  <si>
    <t xml:space="preserve"> CLN3 WT competition #3
10 cycles of dilutions</t>
  </si>
  <si>
    <t xml:space="preserve">normalization at 0,5 at 0 cycles of dilution </t>
  </si>
  <si>
    <t>Genomic DNA range amplified by ace2::Kan primers</t>
  </si>
  <si>
    <t>Genomic DNA range amplified by ACT1 primers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</si>
</sst>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9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164" fontId="0" fillId="2" borderId="11" xfId="0" applyNumberFormat="1" applyFill="1" applyBorder="1"/>
    <xf numFmtId="164" fontId="0" fillId="2" borderId="12" xfId="0" applyNumberFormat="1" applyFill="1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2" fontId="0" fillId="0" borderId="17" xfId="0" applyNumberFormat="1" applyFill="1" applyBorder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3" borderId="20" xfId="0" applyFill="1" applyBorder="1"/>
    <xf numFmtId="2" fontId="0" fillId="0" borderId="22" xfId="0" applyNumberFormat="1" applyFill="1" applyBorder="1"/>
    <xf numFmtId="2" fontId="0" fillId="0" borderId="23" xfId="0" applyNumberFormat="1" applyFill="1" applyBorder="1"/>
    <xf numFmtId="2" fontId="0" fillId="0" borderId="24" xfId="0" applyNumberFormat="1" applyFill="1" applyBorder="1"/>
    <xf numFmtId="0" fontId="0" fillId="3" borderId="25" xfId="0" applyFill="1" applyBorder="1"/>
    <xf numFmtId="2" fontId="0" fillId="0" borderId="26" xfId="0" applyNumberFormat="1" applyFill="1" applyBorder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3" borderId="29" xfId="0" applyFill="1" applyBorder="1"/>
    <xf numFmtId="0" fontId="0" fillId="3" borderId="30" xfId="0" applyFill="1" applyBorder="1"/>
    <xf numFmtId="2" fontId="0" fillId="0" borderId="31" xfId="0" applyNumberFormat="1" applyFill="1" applyBorder="1"/>
    <xf numFmtId="2" fontId="0" fillId="0" borderId="5" xfId="0" applyNumberFormat="1" applyFill="1" applyBorder="1"/>
    <xf numFmtId="2" fontId="0" fillId="0" borderId="32" xfId="0" applyNumberFormat="1" applyFill="1" applyBorder="1"/>
    <xf numFmtId="0" fontId="0" fillId="3" borderId="6" xfId="0" applyFill="1" applyBorder="1"/>
    <xf numFmtId="0" fontId="0" fillId="0" borderId="33" xfId="0" applyBorder="1" applyAlignment="1">
      <alignment horizontal="center"/>
    </xf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0" fontId="0" fillId="3" borderId="37" xfId="0" applyFill="1" applyBorder="1"/>
    <xf numFmtId="0" fontId="0" fillId="0" borderId="33" xfId="0" applyBorder="1"/>
    <xf numFmtId="0" fontId="0" fillId="0" borderId="35" xfId="0" applyBorder="1"/>
    <xf numFmtId="0" fontId="0" fillId="4" borderId="38" xfId="0" applyFill="1" applyBorder="1"/>
    <xf numFmtId="0" fontId="0" fillId="0" borderId="0" xfId="0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/>
    <xf numFmtId="164" fontId="0" fillId="0" borderId="0" xfId="0" applyNumberFormat="1" applyFill="1" applyBorder="1"/>
    <xf numFmtId="0" fontId="0" fillId="0" borderId="7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22" xfId="0" applyBorder="1"/>
    <xf numFmtId="0" fontId="0" fillId="0" borderId="23" xfId="0" applyBorder="1"/>
    <xf numFmtId="0" fontId="0" fillId="0" borderId="44" xfId="0" applyBorder="1"/>
    <xf numFmtId="0" fontId="0" fillId="0" borderId="4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6" xfId="0" applyBorder="1"/>
    <xf numFmtId="0" fontId="0" fillId="0" borderId="31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51" xfId="0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56" xfId="0" applyBorder="1" applyAlignment="1">
      <alignment horizontal="center"/>
    </xf>
    <xf numFmtId="2" fontId="0" fillId="0" borderId="17" xfId="0" applyNumberFormat="1" applyBorder="1"/>
    <xf numFmtId="164" fontId="0" fillId="0" borderId="58" xfId="0" applyNumberFormat="1" applyBorder="1"/>
    <xf numFmtId="0" fontId="0" fillId="0" borderId="61" xfId="0" applyBorder="1" applyAlignment="1">
      <alignment horizontal="center"/>
    </xf>
    <xf numFmtId="0" fontId="0" fillId="0" borderId="62" xfId="0" applyBorder="1"/>
    <xf numFmtId="0" fontId="0" fillId="0" borderId="64" xfId="0" applyBorder="1" applyAlignment="1">
      <alignment horizontal="center"/>
    </xf>
    <xf numFmtId="2" fontId="0" fillId="0" borderId="61" xfId="0" applyNumberFormat="1" applyBorder="1"/>
    <xf numFmtId="164" fontId="0" fillId="0" borderId="66" xfId="0" applyNumberFormat="1" applyBorder="1"/>
    <xf numFmtId="0" fontId="0" fillId="0" borderId="70" xfId="0" applyBorder="1" applyAlignment="1">
      <alignment horizontal="center"/>
    </xf>
    <xf numFmtId="0" fontId="0" fillId="0" borderId="71" xfId="0" applyBorder="1"/>
    <xf numFmtId="0" fontId="0" fillId="0" borderId="73" xfId="0" applyBorder="1" applyAlignment="1">
      <alignment horizontal="center"/>
    </xf>
    <xf numFmtId="2" fontId="0" fillId="0" borderId="70" xfId="0" applyNumberFormat="1" applyBorder="1"/>
    <xf numFmtId="164" fontId="0" fillId="0" borderId="74" xfId="0" applyNumberFormat="1" applyBorder="1"/>
    <xf numFmtId="0" fontId="0" fillId="0" borderId="22" xfId="0" applyBorder="1" applyAlignment="1">
      <alignment horizontal="center"/>
    </xf>
    <xf numFmtId="0" fontId="0" fillId="0" borderId="15" xfId="0" applyFill="1" applyBorder="1"/>
    <xf numFmtId="0" fontId="0" fillId="0" borderId="76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80" xfId="0" applyBorder="1" applyAlignment="1">
      <alignment horizontal="center"/>
    </xf>
    <xf numFmtId="2" fontId="0" fillId="0" borderId="78" xfId="0" applyNumberFormat="1" applyBorder="1"/>
    <xf numFmtId="164" fontId="0" fillId="0" borderId="82" xfId="0" applyNumberFormat="1" applyBorder="1"/>
    <xf numFmtId="0" fontId="0" fillId="0" borderId="31" xfId="0" applyBorder="1" applyAlignment="1">
      <alignment horizontal="center"/>
    </xf>
    <xf numFmtId="0" fontId="0" fillId="0" borderId="51" xfId="0" applyBorder="1" applyAlignment="1">
      <alignment horizontal="center"/>
    </xf>
    <xf numFmtId="2" fontId="0" fillId="0" borderId="31" xfId="0" applyNumberFormat="1" applyBorder="1"/>
    <xf numFmtId="164" fontId="0" fillId="0" borderId="53" xfId="0" applyNumberFormat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79" xfId="0" applyNumberFormat="1" applyBorder="1" applyAlignment="1">
      <alignment horizontal="center"/>
    </xf>
    <xf numFmtId="2" fontId="0" fillId="0" borderId="84" xfId="0" applyNumberFormat="1" applyBorder="1" applyAlignment="1">
      <alignment horizontal="center"/>
    </xf>
    <xf numFmtId="164" fontId="0" fillId="0" borderId="72" xfId="0" applyNumberFormat="1" applyBorder="1" applyAlignment="1">
      <alignment horizontal="center"/>
    </xf>
    <xf numFmtId="164" fontId="0" fillId="0" borderId="84" xfId="0" applyNumberFormat="1" applyBorder="1" applyAlignment="1">
      <alignment horizontal="center"/>
    </xf>
    <xf numFmtId="164" fontId="0" fillId="0" borderId="89" xfId="0" applyNumberFormat="1" applyBorder="1" applyAlignment="1">
      <alignment horizontal="center"/>
    </xf>
    <xf numFmtId="164" fontId="0" fillId="0" borderId="90" xfId="0" applyNumberFormat="1" applyBorder="1" applyAlignment="1">
      <alignment horizontal="center"/>
    </xf>
    <xf numFmtId="164" fontId="0" fillId="0" borderId="75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86" xfId="0" applyFill="1" applyBorder="1" applyAlignment="1">
      <alignment horizontal="center"/>
    </xf>
    <xf numFmtId="0" fontId="0" fillId="0" borderId="60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2" fontId="0" fillId="0" borderId="72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164" fontId="0" fillId="0" borderId="63" xfId="0" applyNumberFormat="1" applyBorder="1" applyAlignment="1">
      <alignment horizontal="center"/>
    </xf>
    <xf numFmtId="164" fontId="0" fillId="0" borderId="88" xfId="0" applyNumberFormat="1" applyBorder="1" applyAlignment="1">
      <alignment horizontal="center"/>
    </xf>
    <xf numFmtId="164" fontId="0" fillId="0" borderId="68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67" xfId="0" applyNumberFormat="1" applyBorder="1" applyAlignment="1">
      <alignment horizontal="center"/>
    </xf>
    <xf numFmtId="0" fontId="0" fillId="0" borderId="83" xfId="0" applyBorder="1" applyAlignment="1">
      <alignment horizontal="center" vertical="center"/>
    </xf>
    <xf numFmtId="164" fontId="0" fillId="0" borderId="59" xfId="0" applyNumberFormat="1" applyBorder="1" applyAlignment="1">
      <alignment horizontal="center"/>
    </xf>
    <xf numFmtId="164" fontId="0" fillId="0" borderId="69" xfId="0" applyNumberFormat="1" applyBorder="1" applyAlignment="1">
      <alignment horizontal="center"/>
    </xf>
    <xf numFmtId="164" fontId="0" fillId="0" borderId="7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54" xfId="0" applyBorder="1" applyAlignment="1">
      <alignment horizontal="center" vertical="center" wrapText="1"/>
    </xf>
    <xf numFmtId="2" fontId="0" fillId="0" borderId="55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0" borderId="8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4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4" fontId="0" fillId="0" borderId="81" xfId="0" applyNumberFormat="1" applyBorder="1" applyAlignment="1">
      <alignment horizontal="center"/>
    </xf>
    <xf numFmtId="164" fontId="0" fillId="0" borderId="85" xfId="0" applyNumberForma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0" fillId="0" borderId="65" xfId="0" applyNumberFormat="1" applyBorder="1" applyAlignment="1">
      <alignment horizontal="center"/>
    </xf>
    <xf numFmtId="164" fontId="0" fillId="0" borderId="57" xfId="0" applyNumberFormat="1" applyBorder="1" applyAlignment="1">
      <alignment horizontal="center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Gamme couple</a:t>
            </a:r>
            <a:r>
              <a:rPr lang="fr-FR" sz="1200" baseline="0"/>
              <a:t> amorces ace2:KANMX4</a:t>
            </a:r>
            <a:endParaRPr lang="fr-FR" sz="1200"/>
          </a:p>
        </c:rich>
      </c:tx>
      <c:layout>
        <c:manualLayout>
          <c:xMode val="edge"/>
          <c:yMode val="edge"/>
          <c:x val="0.20972335135583764"/>
          <c:y val="4.10101373545026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246675194700698"/>
          <c:y val="0.24863627135283223"/>
          <c:w val="0.85621099615068719"/>
          <c:h val="0.606462323671286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[1]Feuil1!$C$5:$F$5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xVal>
          <c:yVal>
            <c:numRef>
              <c:f>[1]Feuil1!$C$6:$F$6</c:f>
              <c:numCache>
                <c:formatCode>General</c:formatCode>
                <c:ptCount val="4"/>
                <c:pt idx="0">
                  <c:v>22.77</c:v>
                </c:pt>
                <c:pt idx="1">
                  <c:v>26.49</c:v>
                </c:pt>
                <c:pt idx="2">
                  <c:v>29.67</c:v>
                </c:pt>
                <c:pt idx="3">
                  <c:v>33.94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E5-4832-B6D5-0E0522600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43296"/>
        <c:axId val="472143624"/>
      </c:scatterChart>
      <c:valAx>
        <c:axId val="47214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2143624"/>
        <c:crosses val="autoZero"/>
        <c:crossBetween val="midCat"/>
      </c:valAx>
      <c:valAx>
        <c:axId val="47214362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2143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Gamme couple amorces ACT1</a:t>
            </a:r>
          </a:p>
        </c:rich>
      </c:tx>
      <c:layout>
        <c:manualLayout>
          <c:xMode val="edge"/>
          <c:yMode val="edge"/>
          <c:x val="0.20186125211505923"/>
          <c:y val="3.6866334224644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[1]Feuil1!$I$5:$L$5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xVal>
          <c:yVal>
            <c:numRef>
              <c:f>[1]Feuil1!$I$6:$L$6</c:f>
              <c:numCache>
                <c:formatCode>General</c:formatCode>
                <c:ptCount val="4"/>
                <c:pt idx="0">
                  <c:v>22.42</c:v>
                </c:pt>
                <c:pt idx="1">
                  <c:v>26.11</c:v>
                </c:pt>
                <c:pt idx="2">
                  <c:v>29.39</c:v>
                </c:pt>
                <c:pt idx="3">
                  <c:v>33.54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C4-45DF-8C40-F84D434A8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043432"/>
        <c:axId val="471042776"/>
      </c:scatterChart>
      <c:valAx>
        <c:axId val="471043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2776"/>
        <c:crosses val="autoZero"/>
        <c:crossBetween val="midCat"/>
      </c:valAx>
      <c:valAx>
        <c:axId val="471042776"/>
        <c:scaling>
          <c:orientation val="minMax"/>
          <c:max val="3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3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166067</xdr:colOff>
      <xdr:row>6</xdr:row>
      <xdr:rowOff>95251</xdr:rowOff>
    </xdr:from>
    <xdr:to>
      <xdr:col>5</xdr:col>
      <xdr:colOff>813353</xdr:colOff>
      <xdr:row>16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6</xdr:row>
      <xdr:rowOff>161926</xdr:rowOff>
    </xdr:from>
    <xdr:to>
      <xdr:col>11</xdr:col>
      <xdr:colOff>695325</xdr:colOff>
      <xdr:row>17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m%20D/Th&#232;se/projet%20cycle%20cellulaire%20CLN3%20WHI5/A-comp&#233;titions%20SF%20vs%20PK%20diplo&#239;des/d-%20comp&#233;tition%20cln3%20delta%20Vol%20vol%20suivi%20qPCR/qpcr%2020250206/analyse%20r&#233;sultats%20qPCR%2020250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5">
          <cell r="C5">
            <v>3</v>
          </cell>
          <cell r="D5">
            <v>2</v>
          </cell>
          <cell r="E5">
            <v>1</v>
          </cell>
          <cell r="F5">
            <v>0</v>
          </cell>
          <cell r="I5">
            <v>3</v>
          </cell>
          <cell r="J5">
            <v>2</v>
          </cell>
          <cell r="K5">
            <v>1</v>
          </cell>
          <cell r="L5">
            <v>0</v>
          </cell>
        </row>
        <row r="6">
          <cell r="C6">
            <v>22.77</v>
          </cell>
          <cell r="D6">
            <v>26.49</v>
          </cell>
          <cell r="E6">
            <v>29.67</v>
          </cell>
          <cell r="F6">
            <v>33.94</v>
          </cell>
          <cell r="I6">
            <v>22.42</v>
          </cell>
          <cell r="J6">
            <v>26.11</v>
          </cell>
          <cell r="K6">
            <v>29.39</v>
          </cell>
          <cell r="L6">
            <v>33.54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Z46"/>
  <sheetViews>
    <sheetView zoomScaleNormal="100" workbookViewId="0">
      <selection activeCell="B13" sqref="B13:B16"/>
    </sheetView>
  </sheetViews>
  <sheetFormatPr baseColWidth="10" defaultRowHeight="15" x14ac:dyDescent="0.25"/>
  <cols>
    <col min="2" max="2" width="17" bestFit="1" customWidth="1"/>
  </cols>
  <sheetData>
    <row r="2" spans="2:51" ht="15.75" thickBot="1" x14ac:dyDescent="0.3">
      <c r="AU2" s="38"/>
      <c r="AV2" s="38"/>
      <c r="AW2" s="38"/>
      <c r="AX2" s="38"/>
    </row>
    <row r="3" spans="2:51" ht="15.75" thickTop="1" x14ac:dyDescent="0.25">
      <c r="B3" s="96" t="s">
        <v>22</v>
      </c>
      <c r="C3" s="98" t="s">
        <v>0</v>
      </c>
      <c r="D3" s="99"/>
      <c r="E3" s="99"/>
      <c r="F3" s="100"/>
      <c r="G3" s="98" t="s">
        <v>1</v>
      </c>
      <c r="H3" s="99"/>
      <c r="I3" s="99"/>
      <c r="J3" s="100"/>
      <c r="K3" s="98" t="s">
        <v>2</v>
      </c>
      <c r="L3" s="99"/>
      <c r="M3" s="99"/>
      <c r="N3" s="100"/>
      <c r="O3" s="98" t="s">
        <v>3</v>
      </c>
      <c r="P3" s="99"/>
      <c r="Q3" s="99"/>
      <c r="R3" s="100"/>
      <c r="S3" s="98" t="s">
        <v>4</v>
      </c>
      <c r="T3" s="99"/>
      <c r="U3" s="99"/>
      <c r="V3" s="100"/>
      <c r="W3" s="98" t="s">
        <v>5</v>
      </c>
      <c r="X3" s="99"/>
      <c r="Y3" s="99"/>
      <c r="Z3" s="100"/>
      <c r="AA3" s="98" t="s">
        <v>6</v>
      </c>
      <c r="AB3" s="99"/>
      <c r="AC3" s="99"/>
      <c r="AD3" s="100"/>
      <c r="AE3" s="98" t="s">
        <v>7</v>
      </c>
      <c r="AF3" s="99"/>
      <c r="AG3" s="99"/>
      <c r="AH3" s="100"/>
      <c r="AI3" s="98" t="s">
        <v>8</v>
      </c>
      <c r="AJ3" s="99"/>
      <c r="AK3" s="99"/>
      <c r="AL3" s="100"/>
      <c r="AM3" s="98" t="s">
        <v>9</v>
      </c>
      <c r="AN3" s="99"/>
      <c r="AO3" s="99"/>
      <c r="AP3" s="100"/>
      <c r="AQ3" s="98" t="s">
        <v>10</v>
      </c>
      <c r="AR3" s="99"/>
      <c r="AS3" s="99"/>
      <c r="AT3" s="100"/>
      <c r="AU3" s="40"/>
      <c r="AV3" s="40"/>
      <c r="AW3" s="40"/>
      <c r="AX3" s="40"/>
      <c r="AY3" s="41"/>
    </row>
    <row r="4" spans="2:51" ht="15.75" thickBot="1" x14ac:dyDescent="0.3">
      <c r="B4" s="97"/>
      <c r="C4" s="1" t="s">
        <v>11</v>
      </c>
      <c r="D4" s="2" t="s">
        <v>12</v>
      </c>
      <c r="E4" s="2" t="s">
        <v>13</v>
      </c>
      <c r="F4" s="3" t="s">
        <v>14</v>
      </c>
      <c r="G4" s="1" t="s">
        <v>11</v>
      </c>
      <c r="H4" s="2" t="s">
        <v>12</v>
      </c>
      <c r="I4" s="2" t="s">
        <v>13</v>
      </c>
      <c r="J4" s="3" t="s">
        <v>14</v>
      </c>
      <c r="K4" s="1" t="s">
        <v>11</v>
      </c>
      <c r="L4" s="2" t="s">
        <v>12</v>
      </c>
      <c r="M4" s="2" t="s">
        <v>13</v>
      </c>
      <c r="N4" s="3" t="s">
        <v>14</v>
      </c>
      <c r="O4" s="1" t="s">
        <v>11</v>
      </c>
      <c r="P4" s="2" t="s">
        <v>12</v>
      </c>
      <c r="Q4" s="2" t="s">
        <v>13</v>
      </c>
      <c r="R4" s="3" t="s">
        <v>14</v>
      </c>
      <c r="S4" s="1" t="s">
        <v>11</v>
      </c>
      <c r="T4" s="2" t="s">
        <v>12</v>
      </c>
      <c r="U4" s="2" t="s">
        <v>13</v>
      </c>
      <c r="V4" s="3" t="s">
        <v>14</v>
      </c>
      <c r="W4" s="1" t="s">
        <v>11</v>
      </c>
      <c r="X4" s="2" t="s">
        <v>12</v>
      </c>
      <c r="Y4" s="2" t="s">
        <v>13</v>
      </c>
      <c r="Z4" s="3" t="s">
        <v>14</v>
      </c>
      <c r="AA4" s="1" t="s">
        <v>11</v>
      </c>
      <c r="AB4" s="2" t="s">
        <v>12</v>
      </c>
      <c r="AC4" s="2" t="s">
        <v>13</v>
      </c>
      <c r="AD4" s="3" t="s">
        <v>14</v>
      </c>
      <c r="AE4" s="1" t="s">
        <v>11</v>
      </c>
      <c r="AF4" s="2" t="s">
        <v>12</v>
      </c>
      <c r="AG4" s="2" t="s">
        <v>13</v>
      </c>
      <c r="AH4" s="3" t="s">
        <v>14</v>
      </c>
      <c r="AI4" s="1" t="s">
        <v>11</v>
      </c>
      <c r="AJ4" s="2" t="s">
        <v>12</v>
      </c>
      <c r="AK4" s="2" t="s">
        <v>13</v>
      </c>
      <c r="AL4" s="3" t="s">
        <v>14</v>
      </c>
      <c r="AM4" s="1" t="s">
        <v>11</v>
      </c>
      <c r="AN4" s="2" t="s">
        <v>12</v>
      </c>
      <c r="AO4" s="2" t="s">
        <v>13</v>
      </c>
      <c r="AP4" s="3" t="s">
        <v>14</v>
      </c>
      <c r="AQ4" s="1" t="s">
        <v>11</v>
      </c>
      <c r="AR4" s="2" t="s">
        <v>12</v>
      </c>
      <c r="AS4" s="2" t="s">
        <v>13</v>
      </c>
      <c r="AT4" s="3" t="s">
        <v>14</v>
      </c>
      <c r="AU4" s="42"/>
      <c r="AV4" s="42"/>
      <c r="AW4" s="42"/>
      <c r="AX4" s="42"/>
      <c r="AY4" s="41"/>
    </row>
    <row r="5" spans="2:51" ht="15.75" thickTop="1" x14ac:dyDescent="0.25">
      <c r="B5" s="92" t="s">
        <v>15</v>
      </c>
      <c r="C5" s="4">
        <v>189</v>
      </c>
      <c r="D5" s="5">
        <v>14</v>
      </c>
      <c r="E5" s="5">
        <v>196</v>
      </c>
      <c r="F5" s="6">
        <f>SUM(C5:E5)</f>
        <v>399</v>
      </c>
      <c r="G5" s="4">
        <v>117</v>
      </c>
      <c r="H5" s="5">
        <v>32</v>
      </c>
      <c r="I5" s="5">
        <v>144</v>
      </c>
      <c r="J5" s="6">
        <f>SUM(G5:I5)</f>
        <v>293</v>
      </c>
      <c r="K5" s="4">
        <v>103</v>
      </c>
      <c r="L5" s="5">
        <v>28</v>
      </c>
      <c r="M5" s="5">
        <v>128</v>
      </c>
      <c r="N5" s="6">
        <f>SUM(K5:M5)</f>
        <v>259</v>
      </c>
      <c r="O5" s="4">
        <v>98</v>
      </c>
      <c r="P5" s="5">
        <v>36</v>
      </c>
      <c r="Q5" s="5">
        <v>135</v>
      </c>
      <c r="R5" s="6">
        <f>SUM(O5:Q5)</f>
        <v>269</v>
      </c>
      <c r="S5" s="4">
        <v>104</v>
      </c>
      <c r="T5" s="5">
        <v>25</v>
      </c>
      <c r="U5" s="5">
        <v>123</v>
      </c>
      <c r="V5" s="6">
        <f>SUM(S5:U5)</f>
        <v>252</v>
      </c>
      <c r="W5" s="4">
        <v>101</v>
      </c>
      <c r="X5" s="5">
        <v>27</v>
      </c>
      <c r="Y5" s="5">
        <v>133</v>
      </c>
      <c r="Z5" s="6">
        <f>SUM(W5:Y5)</f>
        <v>261</v>
      </c>
      <c r="AA5" s="4">
        <v>97</v>
      </c>
      <c r="AB5" s="5">
        <v>27</v>
      </c>
      <c r="AC5" s="5">
        <v>127</v>
      </c>
      <c r="AD5" s="6">
        <f>SUM(AA5:AC5)</f>
        <v>251</v>
      </c>
      <c r="AE5" s="4">
        <v>96</v>
      </c>
      <c r="AF5" s="5">
        <v>30</v>
      </c>
      <c r="AG5" s="5">
        <v>126</v>
      </c>
      <c r="AH5" s="6">
        <f>SUM(AE5:AG5)</f>
        <v>252</v>
      </c>
      <c r="AI5" s="4">
        <v>117</v>
      </c>
      <c r="AJ5" s="5">
        <v>25</v>
      </c>
      <c r="AK5" s="5">
        <v>141</v>
      </c>
      <c r="AL5" s="6">
        <f>SUM(AI5:AK5)</f>
        <v>283</v>
      </c>
      <c r="AM5" s="4">
        <v>113</v>
      </c>
      <c r="AN5" s="5">
        <v>27</v>
      </c>
      <c r="AO5" s="5">
        <v>135</v>
      </c>
      <c r="AP5" s="6">
        <f>SUM(AM5:AO5)</f>
        <v>275</v>
      </c>
      <c r="AQ5" s="4">
        <v>101</v>
      </c>
      <c r="AR5" s="5">
        <v>33</v>
      </c>
      <c r="AS5" s="5">
        <v>129</v>
      </c>
      <c r="AT5" s="6">
        <f>SUM(AQ5:AS5)</f>
        <v>263</v>
      </c>
      <c r="AU5" s="42"/>
      <c r="AV5" s="42"/>
      <c r="AW5" s="42"/>
      <c r="AX5" s="42"/>
      <c r="AY5" s="41"/>
    </row>
    <row r="6" spans="2:51" ht="15.75" thickBot="1" x14ac:dyDescent="0.3">
      <c r="B6" s="93"/>
      <c r="C6" s="7">
        <f>C5/F5</f>
        <v>0.47368421052631576</v>
      </c>
      <c r="D6" s="8">
        <f>D5/F5</f>
        <v>3.5087719298245612E-2</v>
      </c>
      <c r="E6" s="8">
        <f>E5/F5</f>
        <v>0.49122807017543857</v>
      </c>
      <c r="F6" s="9"/>
      <c r="G6" s="7">
        <f>G5/J5</f>
        <v>0.39931740614334471</v>
      </c>
      <c r="H6" s="8">
        <f>H5/J5</f>
        <v>0.10921501706484642</v>
      </c>
      <c r="I6" s="8">
        <f>I5/J5</f>
        <v>0.49146757679180886</v>
      </c>
      <c r="J6" s="9"/>
      <c r="K6" s="7">
        <f>K5/N5</f>
        <v>0.39768339768339767</v>
      </c>
      <c r="L6" s="8">
        <f>L5/N5</f>
        <v>0.10810810810810811</v>
      </c>
      <c r="M6" s="8">
        <f>M5/N5</f>
        <v>0.49420849420849422</v>
      </c>
      <c r="N6" s="9"/>
      <c r="O6" s="7">
        <f>O5/R5</f>
        <v>0.36431226765799257</v>
      </c>
      <c r="P6" s="8">
        <f>P5/R5</f>
        <v>0.13382899628252787</v>
      </c>
      <c r="Q6" s="8">
        <f>Q5/R5</f>
        <v>0.5018587360594795</v>
      </c>
      <c r="R6" s="9"/>
      <c r="S6" s="7">
        <f>S5/V5</f>
        <v>0.41269841269841268</v>
      </c>
      <c r="T6" s="8">
        <f>T5/V5</f>
        <v>9.9206349206349201E-2</v>
      </c>
      <c r="U6" s="8">
        <f>U5/V5</f>
        <v>0.48809523809523808</v>
      </c>
      <c r="V6" s="9"/>
      <c r="W6" s="7">
        <f>W5/Z5</f>
        <v>0.38697318007662834</v>
      </c>
      <c r="X6" s="8">
        <f>X5/Z5</f>
        <v>0.10344827586206896</v>
      </c>
      <c r="Y6" s="8">
        <f>Y5/Z5</f>
        <v>0.50957854406130265</v>
      </c>
      <c r="Z6" s="9"/>
      <c r="AA6" s="7">
        <f>AA5/AD5</f>
        <v>0.38645418326693226</v>
      </c>
      <c r="AB6" s="8">
        <f>AB5/AD5</f>
        <v>0.10756972111553785</v>
      </c>
      <c r="AC6" s="8">
        <f>AC5/AD5</f>
        <v>0.50597609561752988</v>
      </c>
      <c r="AD6" s="9"/>
      <c r="AE6" s="7">
        <f>AE5/AH5</f>
        <v>0.38095238095238093</v>
      </c>
      <c r="AF6" s="8">
        <f>AF5/AH5</f>
        <v>0.11904761904761904</v>
      </c>
      <c r="AG6" s="8">
        <f>AG5/AH5</f>
        <v>0.5</v>
      </c>
      <c r="AH6" s="9"/>
      <c r="AI6" s="7">
        <f>AI5/AL5</f>
        <v>0.41342756183745583</v>
      </c>
      <c r="AJ6" s="8">
        <f>AJ5/AL5</f>
        <v>8.8339222614840993E-2</v>
      </c>
      <c r="AK6" s="8">
        <f>AK5/AL5</f>
        <v>0.49823321554770317</v>
      </c>
      <c r="AL6" s="9"/>
      <c r="AM6" s="7">
        <f>AM5/AP5</f>
        <v>0.41090909090909089</v>
      </c>
      <c r="AN6" s="8">
        <f>AN5/AP5</f>
        <v>9.8181818181818176E-2</v>
      </c>
      <c r="AO6" s="8">
        <f>AO5/AP5</f>
        <v>0.49090909090909091</v>
      </c>
      <c r="AP6" s="9"/>
      <c r="AQ6" s="7">
        <f>AQ5/AT5</f>
        <v>0.38403041825095058</v>
      </c>
      <c r="AR6" s="8">
        <f>AR5/AT5</f>
        <v>0.12547528517110265</v>
      </c>
      <c r="AS6" s="8">
        <f>AS5/AT5</f>
        <v>0.49049429657794674</v>
      </c>
      <c r="AT6" s="9"/>
      <c r="AU6" s="43"/>
      <c r="AV6" s="43"/>
      <c r="AW6" s="43"/>
      <c r="AX6" s="42"/>
      <c r="AY6" s="41"/>
    </row>
    <row r="7" spans="2:51" ht="15.75" thickTop="1" x14ac:dyDescent="0.25">
      <c r="B7" s="92" t="s">
        <v>16</v>
      </c>
      <c r="C7" s="10">
        <v>182</v>
      </c>
      <c r="D7" s="11">
        <v>23</v>
      </c>
      <c r="E7" s="11">
        <v>202</v>
      </c>
      <c r="F7" s="12">
        <f>SUM(C7:E7)</f>
        <v>407</v>
      </c>
      <c r="G7" s="10">
        <v>91</v>
      </c>
      <c r="H7" s="11">
        <v>39</v>
      </c>
      <c r="I7" s="11">
        <v>129</v>
      </c>
      <c r="J7" s="12">
        <f>SUM(G7:I7)</f>
        <v>259</v>
      </c>
      <c r="K7" s="10">
        <v>115</v>
      </c>
      <c r="L7" s="11">
        <v>26</v>
      </c>
      <c r="M7" s="11">
        <v>141</v>
      </c>
      <c r="N7" s="12">
        <f>SUM(K7:M7)</f>
        <v>282</v>
      </c>
      <c r="O7" s="10">
        <v>92</v>
      </c>
      <c r="P7" s="11">
        <v>28</v>
      </c>
      <c r="Q7" s="11">
        <v>119</v>
      </c>
      <c r="R7" s="12">
        <f>SUM(O7:Q7)</f>
        <v>239</v>
      </c>
      <c r="S7" s="10">
        <v>111</v>
      </c>
      <c r="T7" s="11">
        <v>21</v>
      </c>
      <c r="U7" s="11">
        <v>132</v>
      </c>
      <c r="V7" s="12">
        <f>SUM(S7:U7)</f>
        <v>264</v>
      </c>
      <c r="W7" s="10">
        <v>91</v>
      </c>
      <c r="X7" s="11">
        <v>34</v>
      </c>
      <c r="Y7" s="11">
        <v>124</v>
      </c>
      <c r="Z7" s="12">
        <f>SUM(W7:Y7)</f>
        <v>249</v>
      </c>
      <c r="AA7" s="10">
        <v>101</v>
      </c>
      <c r="AB7" s="11">
        <v>27</v>
      </c>
      <c r="AC7" s="11">
        <v>127</v>
      </c>
      <c r="AD7" s="12">
        <f>SUM(AA7:AC7)</f>
        <v>255</v>
      </c>
      <c r="AE7" s="10">
        <v>110</v>
      </c>
      <c r="AF7" s="11">
        <v>27</v>
      </c>
      <c r="AG7" s="11">
        <v>139</v>
      </c>
      <c r="AH7" s="12">
        <f>SUM(AE7:AG7)</f>
        <v>276</v>
      </c>
      <c r="AI7" s="10">
        <v>107</v>
      </c>
      <c r="AJ7" s="11">
        <v>31</v>
      </c>
      <c r="AK7" s="11">
        <v>140</v>
      </c>
      <c r="AL7" s="12">
        <f>SUM(AI7:AK7)</f>
        <v>278</v>
      </c>
      <c r="AM7" s="10">
        <v>106</v>
      </c>
      <c r="AN7" s="11">
        <v>32</v>
      </c>
      <c r="AO7" s="11">
        <v>124</v>
      </c>
      <c r="AP7" s="12">
        <f>SUM(AM7:AO7)</f>
        <v>262</v>
      </c>
      <c r="AQ7" s="10">
        <v>115</v>
      </c>
      <c r="AR7" s="11">
        <v>30</v>
      </c>
      <c r="AS7" s="11">
        <v>147</v>
      </c>
      <c r="AT7" s="12">
        <f>SUM(AQ7:AS7)</f>
        <v>292</v>
      </c>
      <c r="AU7" s="42"/>
      <c r="AV7" s="42"/>
      <c r="AW7" s="42"/>
      <c r="AX7" s="42"/>
      <c r="AY7" s="41"/>
    </row>
    <row r="8" spans="2:51" ht="15.75" thickBot="1" x14ac:dyDescent="0.3">
      <c r="B8" s="93"/>
      <c r="C8" s="7">
        <f>C7/F7</f>
        <v>0.44717444717444715</v>
      </c>
      <c r="D8" s="8">
        <f>D7/F7</f>
        <v>5.6511056511056514E-2</v>
      </c>
      <c r="E8" s="8">
        <f>E7/F7</f>
        <v>0.49631449631449631</v>
      </c>
      <c r="F8" s="9"/>
      <c r="G8" s="7">
        <f>G7/J7</f>
        <v>0.35135135135135137</v>
      </c>
      <c r="H8" s="8">
        <f>H7/J7</f>
        <v>0.15057915057915058</v>
      </c>
      <c r="I8" s="8">
        <f>I7/J7</f>
        <v>0.49806949806949807</v>
      </c>
      <c r="J8" s="9"/>
      <c r="K8" s="7">
        <f>K7/N7</f>
        <v>0.40780141843971629</v>
      </c>
      <c r="L8" s="8">
        <f>L7/N7</f>
        <v>9.2198581560283682E-2</v>
      </c>
      <c r="M8" s="8">
        <f>M7/N7</f>
        <v>0.5</v>
      </c>
      <c r="N8" s="9"/>
      <c r="O8" s="7">
        <f>O7/R7</f>
        <v>0.38493723849372385</v>
      </c>
      <c r="P8" s="8">
        <f>P7/R7</f>
        <v>0.11715481171548117</v>
      </c>
      <c r="Q8" s="8">
        <f>Q7/R7</f>
        <v>0.497907949790795</v>
      </c>
      <c r="R8" s="9"/>
      <c r="S8" s="7">
        <f>S7/V7</f>
        <v>0.42045454545454547</v>
      </c>
      <c r="T8" s="8">
        <f>T7/V7</f>
        <v>7.9545454545454544E-2</v>
      </c>
      <c r="U8" s="8">
        <f>U7/V7</f>
        <v>0.5</v>
      </c>
      <c r="V8" s="9"/>
      <c r="W8" s="7">
        <f>W7/Z7</f>
        <v>0.36546184738955823</v>
      </c>
      <c r="X8" s="8">
        <f>X7/Z7</f>
        <v>0.13654618473895583</v>
      </c>
      <c r="Y8" s="8">
        <f>Y7/Z7</f>
        <v>0.49799196787148592</v>
      </c>
      <c r="Z8" s="9"/>
      <c r="AA8" s="7">
        <f>AA7/AD7</f>
        <v>0.396078431372549</v>
      </c>
      <c r="AB8" s="8">
        <f>AB7/AD7</f>
        <v>0.10588235294117647</v>
      </c>
      <c r="AC8" s="8">
        <f>AC7/AD7</f>
        <v>0.49803921568627452</v>
      </c>
      <c r="AD8" s="9"/>
      <c r="AE8" s="7">
        <f>AE7/AH7</f>
        <v>0.39855072463768115</v>
      </c>
      <c r="AF8" s="8">
        <f>AF7/AH7</f>
        <v>9.7826086956521743E-2</v>
      </c>
      <c r="AG8" s="8">
        <f>AG7/AH7</f>
        <v>0.50362318840579712</v>
      </c>
      <c r="AH8" s="9"/>
      <c r="AI8" s="7">
        <f>AI7/AL7</f>
        <v>0.38489208633093525</v>
      </c>
      <c r="AJ8" s="8">
        <f>AJ7/AL7</f>
        <v>0.11151079136690648</v>
      </c>
      <c r="AK8" s="8">
        <f>AK7/AL7</f>
        <v>0.50359712230215825</v>
      </c>
      <c r="AL8" s="9"/>
      <c r="AM8" s="7">
        <f>AM7/AP7</f>
        <v>0.40458015267175573</v>
      </c>
      <c r="AN8" s="8">
        <f>AN7/AP7</f>
        <v>0.12213740458015267</v>
      </c>
      <c r="AO8" s="8">
        <f>AO7/AP7</f>
        <v>0.47328244274809161</v>
      </c>
      <c r="AP8" s="9"/>
      <c r="AQ8" s="7">
        <f>AQ7/AT7</f>
        <v>0.39383561643835618</v>
      </c>
      <c r="AR8" s="8">
        <f>AR7/AT7</f>
        <v>0.10273972602739725</v>
      </c>
      <c r="AS8" s="8">
        <f>AS7/AT7</f>
        <v>0.50342465753424659</v>
      </c>
      <c r="AT8" s="9"/>
      <c r="AU8" s="43"/>
      <c r="AV8" s="43"/>
      <c r="AW8" s="43"/>
      <c r="AX8" s="42"/>
      <c r="AY8" s="41"/>
    </row>
    <row r="9" spans="2:51" ht="15.75" thickTop="1" x14ac:dyDescent="0.25">
      <c r="B9" s="92" t="s">
        <v>17</v>
      </c>
      <c r="C9" s="10">
        <v>253</v>
      </c>
      <c r="D9" s="11">
        <v>47</v>
      </c>
      <c r="E9" s="11">
        <v>295</v>
      </c>
      <c r="F9" s="12">
        <f>SUM(C9:E9)</f>
        <v>595</v>
      </c>
      <c r="G9" s="10">
        <v>107</v>
      </c>
      <c r="H9" s="11">
        <v>21</v>
      </c>
      <c r="I9" s="11">
        <v>125</v>
      </c>
      <c r="J9" s="12">
        <f>SUM(G9:I9)</f>
        <v>253</v>
      </c>
      <c r="K9" s="10">
        <v>119</v>
      </c>
      <c r="L9" s="11">
        <v>23</v>
      </c>
      <c r="M9" s="11">
        <v>137</v>
      </c>
      <c r="N9" s="12">
        <f>SUM(K9:M9)</f>
        <v>279</v>
      </c>
      <c r="O9" s="10">
        <v>102</v>
      </c>
      <c r="P9" s="11">
        <v>22</v>
      </c>
      <c r="Q9" s="11">
        <v>127</v>
      </c>
      <c r="R9" s="12">
        <f>SUM(O9:Q9)</f>
        <v>251</v>
      </c>
      <c r="S9" s="10">
        <v>110</v>
      </c>
      <c r="T9" s="11">
        <v>20</v>
      </c>
      <c r="U9" s="11">
        <v>126</v>
      </c>
      <c r="V9" s="12">
        <f>SUM(S9:U9)</f>
        <v>256</v>
      </c>
      <c r="W9" s="10">
        <v>121</v>
      </c>
      <c r="X9" s="11">
        <v>24</v>
      </c>
      <c r="Y9" s="11">
        <v>147</v>
      </c>
      <c r="Z9" s="12">
        <f>SUM(W9:Y9)</f>
        <v>292</v>
      </c>
      <c r="AA9" s="10">
        <v>104</v>
      </c>
      <c r="AB9" s="11">
        <v>22</v>
      </c>
      <c r="AC9" s="11">
        <v>125</v>
      </c>
      <c r="AD9" s="12">
        <f>SUM(AA9:AC9)</f>
        <v>251</v>
      </c>
      <c r="AE9" s="10">
        <v>107</v>
      </c>
      <c r="AF9" s="11">
        <v>23</v>
      </c>
      <c r="AG9" s="11">
        <v>133</v>
      </c>
      <c r="AH9" s="12">
        <f>SUM(AE9:AG9)</f>
        <v>263</v>
      </c>
      <c r="AI9" s="10">
        <v>97</v>
      </c>
      <c r="AJ9" s="11">
        <v>34</v>
      </c>
      <c r="AK9" s="11">
        <v>128</v>
      </c>
      <c r="AL9" s="12">
        <f>SUM(AI9:AK9)</f>
        <v>259</v>
      </c>
      <c r="AM9" s="10">
        <v>106</v>
      </c>
      <c r="AN9" s="11">
        <v>23</v>
      </c>
      <c r="AO9" s="11">
        <v>135</v>
      </c>
      <c r="AP9" s="12">
        <f>SUM(AM9:AO9)</f>
        <v>264</v>
      </c>
      <c r="AQ9" s="10">
        <v>102</v>
      </c>
      <c r="AR9" s="11">
        <v>31</v>
      </c>
      <c r="AS9" s="11">
        <v>141</v>
      </c>
      <c r="AT9" s="12">
        <f>SUM(AQ9:AS9)</f>
        <v>274</v>
      </c>
      <c r="AU9" s="42"/>
      <c r="AV9" s="42"/>
      <c r="AW9" s="42"/>
      <c r="AX9" s="42"/>
      <c r="AY9" s="41"/>
    </row>
    <row r="10" spans="2:51" ht="15.75" thickBot="1" x14ac:dyDescent="0.3">
      <c r="B10" s="93"/>
      <c r="C10" s="7">
        <f>C9/F9</f>
        <v>0.42521008403361343</v>
      </c>
      <c r="D10" s="8">
        <f>D9/F9</f>
        <v>7.8991596638655459E-2</v>
      </c>
      <c r="E10" s="8">
        <f>E9/F9</f>
        <v>0.49579831932773111</v>
      </c>
      <c r="F10" s="9"/>
      <c r="G10" s="7">
        <f>G9/J9</f>
        <v>0.42292490118577075</v>
      </c>
      <c r="H10" s="8">
        <f>H9/J9</f>
        <v>8.3003952569169967E-2</v>
      </c>
      <c r="I10" s="8">
        <f>I9/J9</f>
        <v>0.49407114624505927</v>
      </c>
      <c r="J10" s="9"/>
      <c r="K10" s="7">
        <f>K9/N9</f>
        <v>0.4265232974910394</v>
      </c>
      <c r="L10" s="8">
        <f>L9/N9</f>
        <v>8.2437275985663083E-2</v>
      </c>
      <c r="M10" s="8">
        <f>M9/N9</f>
        <v>0.49103942652329752</v>
      </c>
      <c r="N10" s="9"/>
      <c r="O10" s="7">
        <f>O9/R9</f>
        <v>0.4063745019920319</v>
      </c>
      <c r="P10" s="8">
        <f>P9/R9</f>
        <v>8.7649402390438252E-2</v>
      </c>
      <c r="Q10" s="8">
        <f>Q9/R9</f>
        <v>0.50597609561752988</v>
      </c>
      <c r="R10" s="9"/>
      <c r="S10" s="7">
        <f>S9/V9</f>
        <v>0.4296875</v>
      </c>
      <c r="T10" s="8">
        <f>T9/V9</f>
        <v>7.8125E-2</v>
      </c>
      <c r="U10" s="8">
        <f>U9/V9</f>
        <v>0.4921875</v>
      </c>
      <c r="V10" s="9"/>
      <c r="W10" s="7">
        <f>W9/Z9</f>
        <v>0.41438356164383561</v>
      </c>
      <c r="X10" s="8">
        <f>X9/Z9</f>
        <v>8.2191780821917804E-2</v>
      </c>
      <c r="Y10" s="8">
        <f>Y9/Z9</f>
        <v>0.50342465753424659</v>
      </c>
      <c r="Z10" s="9"/>
      <c r="AA10" s="7">
        <f>AA9/AD9</f>
        <v>0.41434262948207173</v>
      </c>
      <c r="AB10" s="8">
        <f>AB9/AD9</f>
        <v>8.7649402390438252E-2</v>
      </c>
      <c r="AC10" s="8">
        <f>AC9/AD9</f>
        <v>0.49800796812749004</v>
      </c>
      <c r="AD10" s="9"/>
      <c r="AE10" s="7">
        <f>AE9/AH9</f>
        <v>0.40684410646387831</v>
      </c>
      <c r="AF10" s="8">
        <f>AF9/AH9</f>
        <v>8.7452471482889732E-2</v>
      </c>
      <c r="AG10" s="8">
        <f>AG9/AH9</f>
        <v>0.50570342205323193</v>
      </c>
      <c r="AH10" s="9"/>
      <c r="AI10" s="7">
        <f>AI9/AL9</f>
        <v>0.37451737451737449</v>
      </c>
      <c r="AJ10" s="8">
        <f>AJ9/AL9</f>
        <v>0.13127413127413126</v>
      </c>
      <c r="AK10" s="8">
        <f>AK9/AL9</f>
        <v>0.49420849420849422</v>
      </c>
      <c r="AL10" s="9"/>
      <c r="AM10" s="7">
        <f>AM9/AP9</f>
        <v>0.40151515151515149</v>
      </c>
      <c r="AN10" s="8">
        <f>AN9/AP9</f>
        <v>8.7121212121212127E-2</v>
      </c>
      <c r="AO10" s="8">
        <f>AO9/AP9</f>
        <v>0.51136363636363635</v>
      </c>
      <c r="AP10" s="9"/>
      <c r="AQ10" s="7">
        <f>AQ9/AT9</f>
        <v>0.37226277372262773</v>
      </c>
      <c r="AR10" s="8">
        <f>AR9/AT9</f>
        <v>0.11313868613138686</v>
      </c>
      <c r="AS10" s="8">
        <f>AS9/AT9</f>
        <v>0.51459854014598538</v>
      </c>
      <c r="AT10" s="9"/>
      <c r="AU10" s="43"/>
      <c r="AV10" s="43"/>
      <c r="AW10" s="43"/>
      <c r="AX10" s="42"/>
      <c r="AY10" s="41"/>
    </row>
    <row r="11" spans="2:51" ht="15.75" thickTop="1" x14ac:dyDescent="0.25">
      <c r="B11" s="92" t="s">
        <v>18</v>
      </c>
      <c r="C11" s="10">
        <v>206</v>
      </c>
      <c r="D11" s="11">
        <v>51</v>
      </c>
      <c r="E11" s="11">
        <v>249</v>
      </c>
      <c r="F11" s="12">
        <f>SUM(C11:E11)</f>
        <v>506</v>
      </c>
      <c r="G11" s="10">
        <v>104</v>
      </c>
      <c r="H11" s="11">
        <v>36</v>
      </c>
      <c r="I11" s="11">
        <v>136</v>
      </c>
      <c r="J11" s="12">
        <f>SUM(G11:I11)</f>
        <v>276</v>
      </c>
      <c r="K11" s="10">
        <v>122</v>
      </c>
      <c r="L11" s="11">
        <v>23</v>
      </c>
      <c r="M11" s="11">
        <v>147</v>
      </c>
      <c r="N11" s="12">
        <f>SUM(K11:M11)</f>
        <v>292</v>
      </c>
      <c r="O11" s="10">
        <v>104</v>
      </c>
      <c r="P11" s="11">
        <v>29</v>
      </c>
      <c r="Q11" s="11">
        <v>136</v>
      </c>
      <c r="R11" s="12">
        <f>SUM(O11:Q11)</f>
        <v>269</v>
      </c>
      <c r="S11" s="10">
        <v>100</v>
      </c>
      <c r="T11" s="11">
        <v>27</v>
      </c>
      <c r="U11" s="11">
        <v>132</v>
      </c>
      <c r="V11" s="12">
        <f>SUM(S11:U11)</f>
        <v>259</v>
      </c>
      <c r="W11" s="10">
        <v>118</v>
      </c>
      <c r="X11" s="11">
        <v>28</v>
      </c>
      <c r="Y11" s="11">
        <v>147</v>
      </c>
      <c r="Z11" s="12">
        <f>SUM(W11:Y11)</f>
        <v>293</v>
      </c>
      <c r="AA11" s="10">
        <v>120</v>
      </c>
      <c r="AB11" s="11">
        <v>18</v>
      </c>
      <c r="AC11" s="11">
        <v>140</v>
      </c>
      <c r="AD11" s="12">
        <f>SUM(AA11:AC11)</f>
        <v>278</v>
      </c>
      <c r="AE11" s="10">
        <v>125</v>
      </c>
      <c r="AF11" s="11">
        <v>16</v>
      </c>
      <c r="AG11" s="11">
        <v>143</v>
      </c>
      <c r="AH11" s="12">
        <f>SUM(AE11:AG11)</f>
        <v>284</v>
      </c>
      <c r="AI11" s="10">
        <v>130</v>
      </c>
      <c r="AJ11" s="11">
        <v>21</v>
      </c>
      <c r="AK11" s="11">
        <v>161</v>
      </c>
      <c r="AL11" s="12">
        <f>SUM(AI11:AK11)</f>
        <v>312</v>
      </c>
      <c r="AM11" s="10">
        <v>123</v>
      </c>
      <c r="AN11" s="11">
        <v>27</v>
      </c>
      <c r="AO11" s="11">
        <v>152</v>
      </c>
      <c r="AP11" s="12">
        <f>SUM(AM11:AO11)</f>
        <v>302</v>
      </c>
      <c r="AQ11" s="10">
        <v>108</v>
      </c>
      <c r="AR11" s="11">
        <v>28</v>
      </c>
      <c r="AS11" s="11">
        <v>135</v>
      </c>
      <c r="AT11" s="12">
        <f>SUM(AQ11:AS11)</f>
        <v>271</v>
      </c>
      <c r="AU11" s="42"/>
      <c r="AV11" s="42"/>
      <c r="AW11" s="42"/>
      <c r="AX11" s="42"/>
      <c r="AY11" s="41"/>
    </row>
    <row r="12" spans="2:51" ht="15.75" thickBot="1" x14ac:dyDescent="0.3">
      <c r="B12" s="93"/>
      <c r="C12" s="7">
        <f>C11/F11</f>
        <v>0.40711462450592883</v>
      </c>
      <c r="D12" s="8">
        <f>D11/F11</f>
        <v>0.1007905138339921</v>
      </c>
      <c r="E12" s="8">
        <f>E11/F11</f>
        <v>0.49209486166007904</v>
      </c>
      <c r="F12" s="9"/>
      <c r="G12" s="7">
        <f>G11/J11</f>
        <v>0.37681159420289856</v>
      </c>
      <c r="H12" s="8">
        <f>H11/J11</f>
        <v>0.13043478260869565</v>
      </c>
      <c r="I12" s="8">
        <f>I11/J11</f>
        <v>0.49275362318840582</v>
      </c>
      <c r="J12" s="9"/>
      <c r="K12" s="7">
        <f>K11/N11</f>
        <v>0.4178082191780822</v>
      </c>
      <c r="L12" s="8">
        <f>L11/N11</f>
        <v>7.8767123287671229E-2</v>
      </c>
      <c r="M12" s="8">
        <f>M11/N11</f>
        <v>0.50342465753424659</v>
      </c>
      <c r="N12" s="9"/>
      <c r="O12" s="7">
        <f>O11/R11</f>
        <v>0.38661710037174724</v>
      </c>
      <c r="P12" s="8">
        <f>P11/R11</f>
        <v>0.10780669144981413</v>
      </c>
      <c r="Q12" s="8">
        <f>Q11/R11</f>
        <v>0.50557620817843862</v>
      </c>
      <c r="R12" s="9"/>
      <c r="S12" s="7">
        <f>S11/V11</f>
        <v>0.38610038610038611</v>
      </c>
      <c r="T12" s="8">
        <f>T11/V11</f>
        <v>0.10424710424710425</v>
      </c>
      <c r="U12" s="8">
        <f>U11/V11</f>
        <v>0.50965250965250963</v>
      </c>
      <c r="V12" s="9"/>
      <c r="W12" s="7">
        <f>W11/Z11</f>
        <v>0.40273037542662116</v>
      </c>
      <c r="X12" s="8">
        <f>X11/Z11</f>
        <v>9.556313993174062E-2</v>
      </c>
      <c r="Y12" s="8">
        <f>Y11/Z11</f>
        <v>0.50170648464163825</v>
      </c>
      <c r="Z12" s="9"/>
      <c r="AA12" s="7">
        <f>AA11/AD11</f>
        <v>0.43165467625899279</v>
      </c>
      <c r="AB12" s="8">
        <f>AB11/AD11</f>
        <v>6.4748201438848921E-2</v>
      </c>
      <c r="AC12" s="8">
        <f>AC11/AD11</f>
        <v>0.50359712230215825</v>
      </c>
      <c r="AD12" s="9"/>
      <c r="AE12" s="7">
        <f>AE11/AH11</f>
        <v>0.44014084507042256</v>
      </c>
      <c r="AF12" s="8">
        <f>AF11/AH11</f>
        <v>5.6338028169014086E-2</v>
      </c>
      <c r="AG12" s="8">
        <f>AG11/AH11</f>
        <v>0.50352112676056338</v>
      </c>
      <c r="AH12" s="9"/>
      <c r="AI12" s="7">
        <f>AI11/AL11</f>
        <v>0.41666666666666669</v>
      </c>
      <c r="AJ12" s="8">
        <f>AJ11/AL11</f>
        <v>6.7307692307692304E-2</v>
      </c>
      <c r="AK12" s="8">
        <f>AK11/AL11</f>
        <v>0.51602564102564108</v>
      </c>
      <c r="AL12" s="9"/>
      <c r="AM12" s="7">
        <f>AM11/AP11</f>
        <v>0.40728476821192056</v>
      </c>
      <c r="AN12" s="8">
        <f>AN11/AP11</f>
        <v>8.9403973509933773E-2</v>
      </c>
      <c r="AO12" s="8">
        <f>AO11/AP11</f>
        <v>0.50331125827814571</v>
      </c>
      <c r="AP12" s="9"/>
      <c r="AQ12" s="7">
        <f>AQ11/AT11</f>
        <v>0.39852398523985239</v>
      </c>
      <c r="AR12" s="8">
        <f>AR11/AT11</f>
        <v>0.10332103321033211</v>
      </c>
      <c r="AS12" s="8">
        <f>AS11/AT11</f>
        <v>0.49815498154981552</v>
      </c>
      <c r="AT12" s="9"/>
      <c r="AU12" s="43"/>
      <c r="AV12" s="43"/>
      <c r="AW12" s="43"/>
      <c r="AX12" s="42"/>
      <c r="AY12" s="41"/>
    </row>
    <row r="13" spans="2:51" ht="15.75" thickTop="1" x14ac:dyDescent="0.25">
      <c r="B13" s="94" t="s">
        <v>21</v>
      </c>
      <c r="C13" s="13">
        <f>C6*100</f>
        <v>47.368421052631575</v>
      </c>
      <c r="D13" s="14">
        <f>D6*100</f>
        <v>3.5087719298245612</v>
      </c>
      <c r="E13" s="15">
        <f>E6*100</f>
        <v>49.122807017543856</v>
      </c>
      <c r="F13" s="16"/>
      <c r="G13" s="13">
        <f>G6*100</f>
        <v>39.931740614334473</v>
      </c>
      <c r="H13" s="14">
        <f>H6*100</f>
        <v>10.921501706484642</v>
      </c>
      <c r="I13" s="15">
        <f>I6*100</f>
        <v>49.146757679180887</v>
      </c>
      <c r="J13" s="16"/>
      <c r="K13" s="13">
        <f>K6*100</f>
        <v>39.768339768339764</v>
      </c>
      <c r="L13" s="14">
        <f>L6*100</f>
        <v>10.810810810810811</v>
      </c>
      <c r="M13" s="15">
        <f>M6*100</f>
        <v>49.420849420849422</v>
      </c>
      <c r="N13" s="16"/>
      <c r="O13" s="13">
        <f>O6*100</f>
        <v>36.431226765799259</v>
      </c>
      <c r="P13" s="14">
        <f>P6*100</f>
        <v>13.382899628252787</v>
      </c>
      <c r="Q13" s="15">
        <f>Q6*100</f>
        <v>50.185873605947947</v>
      </c>
      <c r="R13" s="16"/>
      <c r="S13" s="13">
        <f>S6*100</f>
        <v>41.269841269841265</v>
      </c>
      <c r="T13" s="14">
        <f>T6*100</f>
        <v>9.9206349206349209</v>
      </c>
      <c r="U13" s="15">
        <f>U6*100</f>
        <v>48.80952380952381</v>
      </c>
      <c r="V13" s="16"/>
      <c r="W13" s="13">
        <f>W6*100</f>
        <v>38.697318007662837</v>
      </c>
      <c r="X13" s="14">
        <f>X6*100</f>
        <v>10.344827586206897</v>
      </c>
      <c r="Y13" s="15">
        <f>Y6*100</f>
        <v>50.957854406130267</v>
      </c>
      <c r="Z13" s="16"/>
      <c r="AA13" s="13">
        <f>AA6*100</f>
        <v>38.645418326693225</v>
      </c>
      <c r="AB13" s="14">
        <f>AB6*100</f>
        <v>10.756972111553784</v>
      </c>
      <c r="AC13" s="15">
        <f>AC6*100</f>
        <v>50.597609561752989</v>
      </c>
      <c r="AD13" s="16"/>
      <c r="AE13" s="13">
        <f>AE6*100</f>
        <v>38.095238095238095</v>
      </c>
      <c r="AF13" s="14">
        <f>AF6*100</f>
        <v>11.904761904761903</v>
      </c>
      <c r="AG13" s="15">
        <f>AG6*100</f>
        <v>50</v>
      </c>
      <c r="AH13" s="16"/>
      <c r="AI13" s="13">
        <f>AI6*100</f>
        <v>41.342756183745585</v>
      </c>
      <c r="AJ13" s="14">
        <f>AJ6*100</f>
        <v>8.8339222614840995</v>
      </c>
      <c r="AK13" s="15">
        <f>AK6*100</f>
        <v>49.823321554770317</v>
      </c>
      <c r="AL13" s="16"/>
      <c r="AM13" s="13">
        <f>AM6*100</f>
        <v>41.090909090909086</v>
      </c>
      <c r="AN13" s="14">
        <f>AN6*100</f>
        <v>9.8181818181818183</v>
      </c>
      <c r="AO13" s="15">
        <f>AO6*100</f>
        <v>49.090909090909093</v>
      </c>
      <c r="AP13" s="16"/>
      <c r="AQ13" s="13">
        <f>AQ6*100</f>
        <v>38.403041825095059</v>
      </c>
      <c r="AR13" s="14">
        <f>AR6*100</f>
        <v>12.547528517110266</v>
      </c>
      <c r="AS13" s="15">
        <f>AS6*100</f>
        <v>49.049429657794676</v>
      </c>
      <c r="AT13" s="16"/>
      <c r="AU13" s="39"/>
      <c r="AV13" s="39"/>
      <c r="AW13" s="39"/>
      <c r="AX13" s="42"/>
      <c r="AY13" s="41"/>
    </row>
    <row r="14" spans="2:51" x14ac:dyDescent="0.25">
      <c r="B14" s="95"/>
      <c r="C14" s="17">
        <f>C8*100</f>
        <v>44.717444717444714</v>
      </c>
      <c r="D14" s="18">
        <f>D8*100</f>
        <v>5.6511056511056514</v>
      </c>
      <c r="E14" s="19">
        <f>E8*100</f>
        <v>49.631449631449634</v>
      </c>
      <c r="F14" s="20"/>
      <c r="G14" s="17">
        <f>G8*100</f>
        <v>35.135135135135137</v>
      </c>
      <c r="H14" s="18">
        <f>H8*100</f>
        <v>15.057915057915059</v>
      </c>
      <c r="I14" s="19">
        <f>I8*100</f>
        <v>49.80694980694981</v>
      </c>
      <c r="J14" s="20"/>
      <c r="K14" s="17">
        <f>K8*100</f>
        <v>40.780141843971627</v>
      </c>
      <c r="L14" s="18">
        <f>L8*100</f>
        <v>9.2198581560283674</v>
      </c>
      <c r="M14" s="19">
        <f>M8*100</f>
        <v>50</v>
      </c>
      <c r="N14" s="20"/>
      <c r="O14" s="17">
        <f>O8*100</f>
        <v>38.493723849372387</v>
      </c>
      <c r="P14" s="18">
        <f>P8*100</f>
        <v>11.715481171548117</v>
      </c>
      <c r="Q14" s="19">
        <f>Q8*100</f>
        <v>49.7907949790795</v>
      </c>
      <c r="R14" s="20"/>
      <c r="S14" s="17">
        <f>S8*100</f>
        <v>42.045454545454547</v>
      </c>
      <c r="T14" s="18">
        <f>T8*100</f>
        <v>7.9545454545454541</v>
      </c>
      <c r="U14" s="19">
        <f>U8*100</f>
        <v>50</v>
      </c>
      <c r="V14" s="20"/>
      <c r="W14" s="17">
        <f>W8*100</f>
        <v>36.546184738955823</v>
      </c>
      <c r="X14" s="18">
        <f>X8*100</f>
        <v>13.654618473895583</v>
      </c>
      <c r="Y14" s="19">
        <f>Y8*100</f>
        <v>49.799196787148588</v>
      </c>
      <c r="Z14" s="20"/>
      <c r="AA14" s="17">
        <f>AA8*100</f>
        <v>39.607843137254903</v>
      </c>
      <c r="AB14" s="18">
        <f>AB8*100</f>
        <v>10.588235294117647</v>
      </c>
      <c r="AC14" s="19">
        <f>AC8*100</f>
        <v>49.803921568627452</v>
      </c>
      <c r="AD14" s="20"/>
      <c r="AE14" s="17">
        <f>AE8*100</f>
        <v>39.855072463768117</v>
      </c>
      <c r="AF14" s="18">
        <f>AF8*100</f>
        <v>9.7826086956521738</v>
      </c>
      <c r="AG14" s="19">
        <f>AG8*100</f>
        <v>50.362318840579711</v>
      </c>
      <c r="AH14" s="20"/>
      <c r="AI14" s="17">
        <f>AI8*100</f>
        <v>38.489208633093526</v>
      </c>
      <c r="AJ14" s="18">
        <f>AJ8*100</f>
        <v>11.151079136690647</v>
      </c>
      <c r="AK14" s="19">
        <f>AK8*100</f>
        <v>50.359712230215827</v>
      </c>
      <c r="AL14" s="20"/>
      <c r="AM14" s="17">
        <f>AM8*100</f>
        <v>40.458015267175576</v>
      </c>
      <c r="AN14" s="18">
        <f>AN8*100</f>
        <v>12.213740458015266</v>
      </c>
      <c r="AO14" s="19">
        <f>AO8*100</f>
        <v>47.328244274809158</v>
      </c>
      <c r="AP14" s="20"/>
      <c r="AQ14" s="17">
        <f>AQ8*100</f>
        <v>39.38356164383562</v>
      </c>
      <c r="AR14" s="18">
        <f>AR8*100</f>
        <v>10.273972602739725</v>
      </c>
      <c r="AS14" s="19">
        <f>AS8*100</f>
        <v>50.342465753424662</v>
      </c>
      <c r="AT14" s="20"/>
      <c r="AU14" s="39"/>
      <c r="AV14" s="39"/>
      <c r="AW14" s="39"/>
      <c r="AX14" s="42"/>
      <c r="AY14" s="41"/>
    </row>
    <row r="15" spans="2:51" ht="15.75" thickBot="1" x14ac:dyDescent="0.3">
      <c r="B15" s="95"/>
      <c r="C15" s="21">
        <f>C10*100</f>
        <v>42.521008403361343</v>
      </c>
      <c r="D15" s="22">
        <f>D10*100</f>
        <v>7.8991596638655457</v>
      </c>
      <c r="E15" s="23">
        <f>E10*100</f>
        <v>49.579831932773111</v>
      </c>
      <c r="F15" s="24"/>
      <c r="G15" s="21">
        <f>G10*100</f>
        <v>42.292490118577078</v>
      </c>
      <c r="H15" s="22">
        <f>H10*100</f>
        <v>8.3003952569169961</v>
      </c>
      <c r="I15" s="23">
        <f>I10*100</f>
        <v>49.40711462450593</v>
      </c>
      <c r="J15" s="24"/>
      <c r="K15" s="21">
        <f>K10*100</f>
        <v>42.652329749103941</v>
      </c>
      <c r="L15" s="22">
        <f>L10*100</f>
        <v>8.2437275985663092</v>
      </c>
      <c r="M15" s="23">
        <f>M10*100</f>
        <v>49.103942652329749</v>
      </c>
      <c r="N15" s="24"/>
      <c r="O15" s="21">
        <f>O10*100</f>
        <v>40.637450199203187</v>
      </c>
      <c r="P15" s="22">
        <f>P10*100</f>
        <v>8.7649402390438258</v>
      </c>
      <c r="Q15" s="23">
        <f>Q10*100</f>
        <v>50.597609561752989</v>
      </c>
      <c r="R15" s="24"/>
      <c r="S15" s="21">
        <f>S10*100</f>
        <v>42.96875</v>
      </c>
      <c r="T15" s="22">
        <f>T10*100</f>
        <v>7.8125</v>
      </c>
      <c r="U15" s="23">
        <f>U10*100</f>
        <v>49.21875</v>
      </c>
      <c r="V15" s="25"/>
      <c r="W15" s="21">
        <f>W10*100</f>
        <v>41.438356164383563</v>
      </c>
      <c r="X15" s="22">
        <f>X10*100</f>
        <v>8.2191780821917799</v>
      </c>
      <c r="Y15" s="23">
        <f>Y10*100</f>
        <v>50.342465753424662</v>
      </c>
      <c r="Z15" s="25"/>
      <c r="AA15" s="21">
        <f>AA10*100</f>
        <v>41.43426294820717</v>
      </c>
      <c r="AB15" s="22">
        <f>AB10*100</f>
        <v>8.7649402390438258</v>
      </c>
      <c r="AC15" s="23">
        <f>AC10*100</f>
        <v>49.800796812749006</v>
      </c>
      <c r="AD15" s="25"/>
      <c r="AE15" s="21">
        <f>AE10*100</f>
        <v>40.684410646387832</v>
      </c>
      <c r="AF15" s="22">
        <f>AF10*100</f>
        <v>8.7452471482889731</v>
      </c>
      <c r="AG15" s="23">
        <f>AG10*100</f>
        <v>50.570342205323193</v>
      </c>
      <c r="AH15" s="25"/>
      <c r="AI15" s="21">
        <f>AI10*100</f>
        <v>37.451737451737451</v>
      </c>
      <c r="AJ15" s="22">
        <f>AJ10*100</f>
        <v>13.127413127413126</v>
      </c>
      <c r="AK15" s="23">
        <f>AK10*100</f>
        <v>49.420849420849422</v>
      </c>
      <c r="AL15" s="25"/>
      <c r="AM15" s="21">
        <f>AM10*100</f>
        <v>40.151515151515149</v>
      </c>
      <c r="AN15" s="22">
        <f>AN10*100</f>
        <v>8.7121212121212128</v>
      </c>
      <c r="AO15" s="23">
        <f>AO10*100</f>
        <v>51.136363636363633</v>
      </c>
      <c r="AP15" s="25"/>
      <c r="AQ15" s="21">
        <f>AQ10*100</f>
        <v>37.226277372262771</v>
      </c>
      <c r="AR15" s="22">
        <f>AR10*100</f>
        <v>11.313868613138686</v>
      </c>
      <c r="AS15" s="23">
        <f>AS10*100</f>
        <v>51.459854014598541</v>
      </c>
      <c r="AT15" s="25"/>
      <c r="AU15" s="39"/>
      <c r="AV15" s="39"/>
      <c r="AW15" s="39"/>
      <c r="AX15" s="42"/>
      <c r="AY15" s="41"/>
    </row>
    <row r="16" spans="2:51" ht="16.5" thickTop="1" thickBot="1" x14ac:dyDescent="0.3">
      <c r="B16" s="93"/>
      <c r="C16" s="26">
        <f>C12*100</f>
        <v>40.711462450592883</v>
      </c>
      <c r="D16" s="27">
        <f>D12*100</f>
        <v>10.079051383399209</v>
      </c>
      <c r="E16" s="28">
        <f>E12*100</f>
        <v>49.209486166007906</v>
      </c>
      <c r="F16" s="29"/>
      <c r="G16" s="26">
        <f>G12*100</f>
        <v>37.681159420289859</v>
      </c>
      <c r="H16" s="27">
        <f>H12*100</f>
        <v>13.043478260869565</v>
      </c>
      <c r="I16" s="28">
        <f>I12*100</f>
        <v>49.275362318840585</v>
      </c>
      <c r="J16" s="29"/>
      <c r="K16" s="26">
        <f>K12*100</f>
        <v>41.780821917808218</v>
      </c>
      <c r="L16" s="27">
        <f>L12*100</f>
        <v>7.8767123287671232</v>
      </c>
      <c r="M16" s="28">
        <f>M12*100</f>
        <v>50.342465753424662</v>
      </c>
      <c r="N16" s="29"/>
      <c r="O16" s="26">
        <f>O12*100</f>
        <v>38.661710037174721</v>
      </c>
      <c r="P16" s="27">
        <f>P12*100</f>
        <v>10.780669144981413</v>
      </c>
      <c r="Q16" s="28">
        <f>Q12*100</f>
        <v>50.557620817843862</v>
      </c>
      <c r="R16" s="29"/>
      <c r="S16" s="26">
        <f>S12*100</f>
        <v>38.610038610038607</v>
      </c>
      <c r="T16" s="27">
        <f>T12*100</f>
        <v>10.424710424710424</v>
      </c>
      <c r="U16" s="28">
        <f>U12*100</f>
        <v>50.965250965250966</v>
      </c>
      <c r="V16" s="29"/>
      <c r="W16" s="26">
        <f>W12*100</f>
        <v>40.273037542662117</v>
      </c>
      <c r="X16" s="27">
        <f>X12*100</f>
        <v>9.5563139931740615</v>
      </c>
      <c r="Y16" s="28">
        <f>Y12*100</f>
        <v>50.170648464163826</v>
      </c>
      <c r="Z16" s="29"/>
      <c r="AA16" s="26">
        <f>AA12*100</f>
        <v>43.165467625899282</v>
      </c>
      <c r="AB16" s="27">
        <f>AB12*100</f>
        <v>6.4748201438848918</v>
      </c>
      <c r="AC16" s="28">
        <f>AC12*100</f>
        <v>50.359712230215827</v>
      </c>
      <c r="AD16" s="29"/>
      <c r="AE16" s="26">
        <f>AE12*100</f>
        <v>44.014084507042256</v>
      </c>
      <c r="AF16" s="27">
        <f>AF12*100</f>
        <v>5.6338028169014089</v>
      </c>
      <c r="AG16" s="28">
        <f>AG12*100</f>
        <v>50.352112676056336</v>
      </c>
      <c r="AH16" s="29"/>
      <c r="AI16" s="26">
        <f>AI12*100</f>
        <v>41.666666666666671</v>
      </c>
      <c r="AJ16" s="27">
        <f>AJ12*100</f>
        <v>6.7307692307692308</v>
      </c>
      <c r="AK16" s="28">
        <f>AK12*100</f>
        <v>51.602564102564109</v>
      </c>
      <c r="AL16" s="29"/>
      <c r="AM16" s="26">
        <f>AM12*100</f>
        <v>40.728476821192054</v>
      </c>
      <c r="AN16" s="27">
        <f>AN12*100</f>
        <v>8.9403973509933774</v>
      </c>
      <c r="AO16" s="28">
        <f>AO12*100</f>
        <v>50.331125827814574</v>
      </c>
      <c r="AP16" s="29"/>
      <c r="AQ16" s="26">
        <f>AQ12*100</f>
        <v>39.852398523985237</v>
      </c>
      <c r="AR16" s="27">
        <f>AR12*100</f>
        <v>10.332103321033211</v>
      </c>
      <c r="AS16" s="28">
        <f>AS12*100</f>
        <v>49.815498154981555</v>
      </c>
      <c r="AT16" s="29"/>
      <c r="AU16" s="39"/>
      <c r="AV16" s="39"/>
      <c r="AW16" s="39"/>
      <c r="AX16" s="42"/>
      <c r="AY16" s="41"/>
    </row>
    <row r="17" spans="2:52" ht="16.5" thickTop="1" thickBot="1" x14ac:dyDescent="0.3">
      <c r="B17" s="30" t="s">
        <v>20</v>
      </c>
      <c r="C17" s="31">
        <f>AVERAGE(C13:C16)</f>
        <v>43.829584156007627</v>
      </c>
      <c r="D17" s="32">
        <f>AVERAGE(D13:D16)</f>
        <v>6.7845221570487411</v>
      </c>
      <c r="E17" s="33">
        <f>AVERAGE(E13:E16)</f>
        <v>49.385893686943625</v>
      </c>
      <c r="F17" s="34"/>
      <c r="G17" s="31">
        <f>AVERAGE(G13:G16)</f>
        <v>38.760131322084135</v>
      </c>
      <c r="H17" s="32">
        <f>AVERAGE(H13:H16)</f>
        <v>11.830822570546566</v>
      </c>
      <c r="I17" s="33">
        <f>AVERAGE(I13:I16)</f>
        <v>49.409046107369306</v>
      </c>
      <c r="J17" s="34"/>
      <c r="K17" s="31">
        <f>AVERAGE(K13:K16)</f>
        <v>41.24540831980589</v>
      </c>
      <c r="L17" s="32">
        <f>AVERAGE(L13:L16)</f>
        <v>9.0377772235431522</v>
      </c>
      <c r="M17" s="33">
        <f>AVERAGE(M13:M16)</f>
        <v>49.716814456650965</v>
      </c>
      <c r="N17" s="34"/>
      <c r="O17" s="31">
        <f>AVERAGE(O13:O16)</f>
        <v>38.556027712887385</v>
      </c>
      <c r="P17" s="32">
        <f>AVERAGE(P13:P16)</f>
        <v>11.160997545956537</v>
      </c>
      <c r="Q17" s="33">
        <f>AVERAGE(Q13:Q16)</f>
        <v>50.282974741156075</v>
      </c>
      <c r="R17" s="34"/>
      <c r="S17" s="31">
        <f>AVERAGE(S13:S16)</f>
        <v>41.223521106333607</v>
      </c>
      <c r="T17" s="32">
        <f>AVERAGE(T13:T16)</f>
        <v>9.0280976999726992</v>
      </c>
      <c r="U17" s="33">
        <f>AVERAGE(U13:U16)</f>
        <v>49.748381193693689</v>
      </c>
      <c r="V17" s="34"/>
      <c r="W17" s="31">
        <f>AVERAGE(W13:W16)</f>
        <v>39.238724113416083</v>
      </c>
      <c r="X17" s="32">
        <f>AVERAGE(X13:X16)</f>
        <v>10.44373453386708</v>
      </c>
      <c r="Y17" s="33">
        <f>AVERAGE(Y13:Y16)</f>
        <v>50.317541352716837</v>
      </c>
      <c r="Z17" s="34"/>
      <c r="AA17" s="31">
        <f>AVERAGE(AA13:AA16)</f>
        <v>40.713248009513642</v>
      </c>
      <c r="AB17" s="32">
        <f>AVERAGE(AB13:AB16)</f>
        <v>9.1462419471500365</v>
      </c>
      <c r="AC17" s="33">
        <f>AVERAGE(AC13:AC16)</f>
        <v>50.14051004333632</v>
      </c>
      <c r="AD17" s="34"/>
      <c r="AE17" s="31">
        <f>AVERAGE(AE13:AE16)</f>
        <v>40.662201428109071</v>
      </c>
      <c r="AF17" s="32">
        <f>AVERAGE(AF13:AF16)</f>
        <v>9.016605141401115</v>
      </c>
      <c r="AG17" s="33">
        <f>AVERAGE(AG13:AG16)</f>
        <v>50.321193430489814</v>
      </c>
      <c r="AH17" s="34"/>
      <c r="AI17" s="31">
        <f>AVERAGE(AI13:AI16)</f>
        <v>39.737592233810801</v>
      </c>
      <c r="AJ17" s="32">
        <f>AVERAGE(AJ13:AJ16)</f>
        <v>9.9607959390892766</v>
      </c>
      <c r="AK17" s="33">
        <f>AVERAGE(AK13:AK16)</f>
        <v>50.301611827099926</v>
      </c>
      <c r="AL17" s="34"/>
      <c r="AM17" s="31">
        <f>AVERAGE(AM13:AM16)</f>
        <v>40.60722908269797</v>
      </c>
      <c r="AN17" s="32">
        <f>AVERAGE(AN13:AN16)</f>
        <v>9.9211102098279191</v>
      </c>
      <c r="AO17" s="33">
        <f>AVERAGE(AO13:AO16)</f>
        <v>49.471660707474115</v>
      </c>
      <c r="AP17" s="34"/>
      <c r="AQ17" s="31">
        <f>AVERAGE(AQ13:AQ16)</f>
        <v>38.71631984129467</v>
      </c>
      <c r="AR17" s="32">
        <f>AVERAGE(AR13:AR16)</f>
        <v>11.116868263505472</v>
      </c>
      <c r="AS17" s="33">
        <f>AVERAGE(AS13:AS16)</f>
        <v>50.166811895199857</v>
      </c>
      <c r="AT17" s="34"/>
      <c r="AU17" s="43"/>
      <c r="AV17" s="43"/>
      <c r="AW17" s="43"/>
      <c r="AX17" s="42"/>
      <c r="AY17" s="41"/>
    </row>
    <row r="18" spans="2:52" ht="16.5" thickTop="1" thickBot="1" x14ac:dyDescent="0.3">
      <c r="B18" s="35" t="s">
        <v>19</v>
      </c>
      <c r="C18" s="90">
        <f>SUM(C5,D5,C7,D7,C9,D9,C11,D11)</f>
        <v>965</v>
      </c>
      <c r="D18" s="91"/>
      <c r="E18" s="36">
        <f>SUM(E5,E7,E9,E11)</f>
        <v>942</v>
      </c>
      <c r="F18" s="37"/>
      <c r="G18" s="90">
        <f>SUM(G5,H5,G7,H7,G9,H9,G11,H11)</f>
        <v>547</v>
      </c>
      <c r="H18" s="91"/>
      <c r="I18" s="36">
        <f>SUM(I5,I7,I9,I11)</f>
        <v>534</v>
      </c>
      <c r="J18" s="37"/>
      <c r="K18" s="90">
        <f>SUM(K5,L5,K7,L7,K9,L9,K11,L11)</f>
        <v>559</v>
      </c>
      <c r="L18" s="91"/>
      <c r="M18" s="36">
        <f>SUM(M5,M7,M9,M11)</f>
        <v>553</v>
      </c>
      <c r="N18" s="37"/>
      <c r="O18" s="90">
        <f>SUM(O5,P5,O7,P7,O9,P9,O11,P11)</f>
        <v>511</v>
      </c>
      <c r="P18" s="91"/>
      <c r="Q18" s="36">
        <f>SUM(Q5,Q7,Q9,Q11)</f>
        <v>517</v>
      </c>
      <c r="R18" s="37"/>
      <c r="S18" s="90">
        <f>SUM(S5,T5,S7,T7,S9,T9,S11,T11)</f>
        <v>518</v>
      </c>
      <c r="T18" s="91"/>
      <c r="U18" s="36">
        <f>SUM(U5,U7,U9,U11)</f>
        <v>513</v>
      </c>
      <c r="V18" s="37"/>
      <c r="W18" s="90">
        <f>SUM(W5,X5,W7,X7,W9,X9,W11,X11)</f>
        <v>544</v>
      </c>
      <c r="X18" s="91"/>
      <c r="Y18" s="36">
        <f>SUM(Y5,Y7,Y9,Y11)</f>
        <v>551</v>
      </c>
      <c r="Z18" s="37"/>
      <c r="AA18" s="90">
        <f>SUM(AA5,AB5,AA7,AB7,AA9,AB9,AA11,AB11)</f>
        <v>516</v>
      </c>
      <c r="AB18" s="91"/>
      <c r="AC18" s="36">
        <f>SUM(AC5,AC7,AC9,AC11)</f>
        <v>519</v>
      </c>
      <c r="AD18" s="37"/>
      <c r="AE18" s="90">
        <f>SUM(AE5,AF5,AE7,AF7,AE9,AF9,AE11,AF11)</f>
        <v>534</v>
      </c>
      <c r="AF18" s="91"/>
      <c r="AG18" s="36">
        <f>SUM(AG5,AG7,AG9,AG11)</f>
        <v>541</v>
      </c>
      <c r="AH18" s="37"/>
      <c r="AI18" s="90">
        <f>SUM(AI5,AJ5,AI7,AJ7,AI9,AJ9,AI11,AJ11)</f>
        <v>562</v>
      </c>
      <c r="AJ18" s="91"/>
      <c r="AK18" s="36">
        <f>SUM(AK5,AK7,AK9,AK11)</f>
        <v>570</v>
      </c>
      <c r="AL18" s="37"/>
      <c r="AM18" s="90">
        <f>SUM(AM5,AN5,AM7,AN7,AM9,AN9,AM11,AN11)</f>
        <v>557</v>
      </c>
      <c r="AN18" s="91"/>
      <c r="AO18" s="36">
        <f>SUM(AO5,AO7,AO9,AO11)</f>
        <v>546</v>
      </c>
      <c r="AP18" s="37"/>
      <c r="AQ18" s="90">
        <f>SUM(AQ5,AR5,AQ7,AR7,AQ9,AR9,AQ11,AR11)</f>
        <v>548</v>
      </c>
      <c r="AR18" s="91"/>
      <c r="AS18" s="36">
        <f>SUM(AS5,AS7,AS9,AS11)</f>
        <v>552</v>
      </c>
      <c r="AT18" s="37"/>
      <c r="AU18" s="40"/>
      <c r="AV18" s="40"/>
      <c r="AW18" s="42"/>
      <c r="AX18" s="42"/>
      <c r="AY18" s="41"/>
    </row>
    <row r="19" spans="2:52" ht="15.75" thickTop="1" x14ac:dyDescent="0.25">
      <c r="AU19" s="38"/>
      <c r="AV19" s="38"/>
      <c r="AW19" s="38"/>
      <c r="AX19" s="38"/>
    </row>
    <row r="20" spans="2:52" x14ac:dyDescent="0.25">
      <c r="AU20" s="38"/>
      <c r="AV20" s="38"/>
      <c r="AW20" s="38"/>
      <c r="AX20" s="38"/>
    </row>
    <row r="21" spans="2:52" x14ac:dyDescent="0.25">
      <c r="AU21" s="38"/>
      <c r="AV21" s="38"/>
      <c r="AW21" s="38"/>
      <c r="AX21" s="38"/>
    </row>
    <row r="23" spans="2:52" ht="15.75" thickBot="1" x14ac:dyDescent="0.3">
      <c r="AU23" s="42"/>
      <c r="AV23" s="42"/>
      <c r="AW23" s="42"/>
      <c r="AX23" s="42"/>
      <c r="AY23" s="42"/>
      <c r="AZ23" s="42"/>
    </row>
    <row r="24" spans="2:52" ht="15.75" thickTop="1" x14ac:dyDescent="0.25">
      <c r="B24" s="96" t="s">
        <v>23</v>
      </c>
      <c r="C24" s="98" t="s">
        <v>0</v>
      </c>
      <c r="D24" s="99"/>
      <c r="E24" s="99"/>
      <c r="F24" s="100"/>
      <c r="G24" s="98" t="s">
        <v>1</v>
      </c>
      <c r="H24" s="99"/>
      <c r="I24" s="99"/>
      <c r="J24" s="100"/>
      <c r="K24" s="98" t="s">
        <v>2</v>
      </c>
      <c r="L24" s="99"/>
      <c r="M24" s="99"/>
      <c r="N24" s="100"/>
      <c r="O24" s="98" t="s">
        <v>3</v>
      </c>
      <c r="P24" s="99"/>
      <c r="Q24" s="99"/>
      <c r="R24" s="100"/>
      <c r="S24" s="98" t="s">
        <v>4</v>
      </c>
      <c r="T24" s="99"/>
      <c r="U24" s="99"/>
      <c r="V24" s="100"/>
      <c r="W24" s="98" t="s">
        <v>5</v>
      </c>
      <c r="X24" s="99"/>
      <c r="Y24" s="99"/>
      <c r="Z24" s="100"/>
      <c r="AA24" s="98" t="s">
        <v>6</v>
      </c>
      <c r="AB24" s="99"/>
      <c r="AC24" s="99"/>
      <c r="AD24" s="100"/>
      <c r="AE24" s="98" t="s">
        <v>7</v>
      </c>
      <c r="AF24" s="99"/>
      <c r="AG24" s="99"/>
      <c r="AH24" s="100"/>
      <c r="AI24" s="98" t="s">
        <v>8</v>
      </c>
      <c r="AJ24" s="99"/>
      <c r="AK24" s="99"/>
      <c r="AL24" s="100"/>
      <c r="AM24" s="98" t="s">
        <v>9</v>
      </c>
      <c r="AN24" s="99"/>
      <c r="AO24" s="99"/>
      <c r="AP24" s="100"/>
      <c r="AQ24" s="98" t="s">
        <v>10</v>
      </c>
      <c r="AR24" s="99"/>
      <c r="AS24" s="99"/>
      <c r="AT24" s="100"/>
      <c r="AU24" s="40"/>
      <c r="AV24" s="40"/>
      <c r="AW24" s="40"/>
      <c r="AX24" s="40"/>
      <c r="AY24" s="42"/>
      <c r="AZ24" s="42"/>
    </row>
    <row r="25" spans="2:52" ht="15.75" thickBot="1" x14ac:dyDescent="0.3">
      <c r="B25" s="97"/>
      <c r="C25" s="1" t="s">
        <v>11</v>
      </c>
      <c r="D25" s="2" t="s">
        <v>12</v>
      </c>
      <c r="E25" s="2" t="s">
        <v>13</v>
      </c>
      <c r="F25" s="3" t="s">
        <v>14</v>
      </c>
      <c r="G25" s="1" t="s">
        <v>11</v>
      </c>
      <c r="H25" s="2" t="s">
        <v>12</v>
      </c>
      <c r="I25" s="2" t="s">
        <v>13</v>
      </c>
      <c r="J25" s="3" t="s">
        <v>14</v>
      </c>
      <c r="K25" s="1" t="s">
        <v>11</v>
      </c>
      <c r="L25" s="2" t="s">
        <v>12</v>
      </c>
      <c r="M25" s="2" t="s">
        <v>13</v>
      </c>
      <c r="N25" s="3" t="s">
        <v>14</v>
      </c>
      <c r="O25" s="1" t="s">
        <v>11</v>
      </c>
      <c r="P25" s="2" t="s">
        <v>12</v>
      </c>
      <c r="Q25" s="2" t="s">
        <v>13</v>
      </c>
      <c r="R25" s="3" t="s">
        <v>14</v>
      </c>
      <c r="S25" s="1" t="s">
        <v>11</v>
      </c>
      <c r="T25" s="2" t="s">
        <v>12</v>
      </c>
      <c r="U25" s="2" t="s">
        <v>13</v>
      </c>
      <c r="V25" s="3" t="s">
        <v>14</v>
      </c>
      <c r="W25" s="1" t="s">
        <v>11</v>
      </c>
      <c r="X25" s="2" t="s">
        <v>12</v>
      </c>
      <c r="Y25" s="2" t="s">
        <v>13</v>
      </c>
      <c r="Z25" s="3" t="s">
        <v>14</v>
      </c>
      <c r="AA25" s="1" t="s">
        <v>11</v>
      </c>
      <c r="AB25" s="2" t="s">
        <v>12</v>
      </c>
      <c r="AC25" s="2" t="s">
        <v>13</v>
      </c>
      <c r="AD25" s="3" t="s">
        <v>14</v>
      </c>
      <c r="AE25" s="1" t="s">
        <v>11</v>
      </c>
      <c r="AF25" s="2" t="s">
        <v>12</v>
      </c>
      <c r="AG25" s="2" t="s">
        <v>13</v>
      </c>
      <c r="AH25" s="3" t="s">
        <v>14</v>
      </c>
      <c r="AI25" s="1" t="s">
        <v>11</v>
      </c>
      <c r="AJ25" s="2" t="s">
        <v>12</v>
      </c>
      <c r="AK25" s="2" t="s">
        <v>13</v>
      </c>
      <c r="AL25" s="3" t="s">
        <v>14</v>
      </c>
      <c r="AM25" s="1" t="s">
        <v>11</v>
      </c>
      <c r="AN25" s="2" t="s">
        <v>12</v>
      </c>
      <c r="AO25" s="2" t="s">
        <v>13</v>
      </c>
      <c r="AP25" s="3" t="s">
        <v>14</v>
      </c>
      <c r="AQ25" s="1" t="s">
        <v>11</v>
      </c>
      <c r="AR25" s="2" t="s">
        <v>12</v>
      </c>
      <c r="AS25" s="2" t="s">
        <v>13</v>
      </c>
      <c r="AT25" s="3" t="s">
        <v>14</v>
      </c>
      <c r="AU25" s="42"/>
      <c r="AV25" s="42"/>
      <c r="AW25" s="42"/>
      <c r="AX25" s="42"/>
      <c r="AY25" s="42"/>
      <c r="AZ25" s="42"/>
    </row>
    <row r="26" spans="2:52" ht="15.75" thickTop="1" x14ac:dyDescent="0.25">
      <c r="B26" s="92" t="s">
        <v>15</v>
      </c>
      <c r="C26" s="4">
        <v>156</v>
      </c>
      <c r="D26" s="5">
        <v>48</v>
      </c>
      <c r="E26" s="5">
        <v>201</v>
      </c>
      <c r="F26" s="6">
        <f>SUM(C26:E26)</f>
        <v>405</v>
      </c>
      <c r="G26" s="4">
        <v>91</v>
      </c>
      <c r="H26" s="5">
        <v>24</v>
      </c>
      <c r="I26" s="5">
        <v>147</v>
      </c>
      <c r="J26" s="6">
        <f>SUM(G26:I26)</f>
        <v>262</v>
      </c>
      <c r="K26" s="4">
        <v>96</v>
      </c>
      <c r="L26" s="5">
        <v>28</v>
      </c>
      <c r="M26" s="5">
        <v>156</v>
      </c>
      <c r="N26" s="6">
        <f>SUM(K26:M26)</f>
        <v>280</v>
      </c>
      <c r="O26" s="4">
        <v>94</v>
      </c>
      <c r="P26" s="5">
        <v>29</v>
      </c>
      <c r="Q26" s="5">
        <v>180</v>
      </c>
      <c r="R26" s="6">
        <f>SUM(O26:Q26)</f>
        <v>303</v>
      </c>
      <c r="S26" s="4">
        <v>73</v>
      </c>
      <c r="T26" s="5">
        <v>34</v>
      </c>
      <c r="U26" s="5">
        <v>208</v>
      </c>
      <c r="V26" s="6">
        <f>SUM(S26:U26)</f>
        <v>315</v>
      </c>
      <c r="W26" s="4">
        <v>43</v>
      </c>
      <c r="X26" s="5">
        <v>36</v>
      </c>
      <c r="Y26" s="5">
        <v>219</v>
      </c>
      <c r="Z26" s="6">
        <f>SUM(W26:Y26)</f>
        <v>298</v>
      </c>
      <c r="AA26" s="4">
        <v>43</v>
      </c>
      <c r="AB26" s="5">
        <v>20</v>
      </c>
      <c r="AC26" s="5">
        <v>232</v>
      </c>
      <c r="AD26" s="6">
        <f>SUM(AA26:AC26)</f>
        <v>295</v>
      </c>
      <c r="AE26" s="4">
        <v>32</v>
      </c>
      <c r="AF26" s="5">
        <v>18</v>
      </c>
      <c r="AG26" s="5">
        <v>228</v>
      </c>
      <c r="AH26" s="6">
        <f>SUM(AE26:AG26)</f>
        <v>278</v>
      </c>
      <c r="AI26" s="4">
        <v>34</v>
      </c>
      <c r="AJ26" s="5">
        <v>14</v>
      </c>
      <c r="AK26" s="5">
        <v>236</v>
      </c>
      <c r="AL26" s="6">
        <f>SUM(AI26:AK26)</f>
        <v>284</v>
      </c>
      <c r="AM26" s="4">
        <v>30</v>
      </c>
      <c r="AN26" s="5">
        <v>17</v>
      </c>
      <c r="AO26" s="5">
        <v>240</v>
      </c>
      <c r="AP26" s="6">
        <f>SUM(AM26:AO26)</f>
        <v>287</v>
      </c>
      <c r="AQ26" s="4">
        <v>24</v>
      </c>
      <c r="AR26" s="5">
        <v>15</v>
      </c>
      <c r="AS26" s="5">
        <v>276</v>
      </c>
      <c r="AT26" s="6">
        <f>SUM(AQ26:AS26)</f>
        <v>315</v>
      </c>
      <c r="AU26" s="42"/>
      <c r="AV26" s="42"/>
      <c r="AW26" s="42"/>
      <c r="AX26" s="42"/>
      <c r="AY26" s="42"/>
      <c r="AZ26" s="42"/>
    </row>
    <row r="27" spans="2:52" ht="15.75" thickBot="1" x14ac:dyDescent="0.3">
      <c r="B27" s="93"/>
      <c r="C27" s="7">
        <f>C26/F26</f>
        <v>0.38518518518518519</v>
      </c>
      <c r="D27" s="8">
        <f>D26/F26</f>
        <v>0.11851851851851852</v>
      </c>
      <c r="E27" s="8">
        <f>E26/F26</f>
        <v>0.49629629629629629</v>
      </c>
      <c r="F27" s="9"/>
      <c r="G27" s="7">
        <f>G26/J26</f>
        <v>0.34732824427480918</v>
      </c>
      <c r="H27" s="8">
        <f>H26/J26</f>
        <v>9.1603053435114504E-2</v>
      </c>
      <c r="I27" s="8">
        <f>I26/J26</f>
        <v>0.56106870229007633</v>
      </c>
      <c r="J27" s="9"/>
      <c r="K27" s="7">
        <f>K26/N26</f>
        <v>0.34285714285714286</v>
      </c>
      <c r="L27" s="8">
        <f>L26/N26</f>
        <v>0.1</v>
      </c>
      <c r="M27" s="8">
        <f>M26/N26</f>
        <v>0.55714285714285716</v>
      </c>
      <c r="N27" s="9"/>
      <c r="O27" s="7">
        <f>O26/R26</f>
        <v>0.31023102310231021</v>
      </c>
      <c r="P27" s="8">
        <f>P26/R26</f>
        <v>9.5709570957095716E-2</v>
      </c>
      <c r="Q27" s="8">
        <f>Q26/R26</f>
        <v>0.59405940594059403</v>
      </c>
      <c r="R27" s="9"/>
      <c r="S27" s="7">
        <f>S26/V26</f>
        <v>0.23174603174603176</v>
      </c>
      <c r="T27" s="8">
        <f>T26/V26</f>
        <v>0.10793650793650794</v>
      </c>
      <c r="U27" s="8">
        <f>U26/V26</f>
        <v>0.6603174603174603</v>
      </c>
      <c r="V27" s="9"/>
      <c r="W27" s="7">
        <f>W26/Z26</f>
        <v>0.14429530201342283</v>
      </c>
      <c r="X27" s="8">
        <f>X26/Z26</f>
        <v>0.12080536912751678</v>
      </c>
      <c r="Y27" s="8">
        <f>Y26/Z26</f>
        <v>0.7348993288590604</v>
      </c>
      <c r="Z27" s="9"/>
      <c r="AA27" s="7">
        <f>AA26/AD26</f>
        <v>0.14576271186440679</v>
      </c>
      <c r="AB27" s="8">
        <f>AB26/AD26</f>
        <v>6.7796610169491525E-2</v>
      </c>
      <c r="AC27" s="8">
        <f>AC26/AD26</f>
        <v>0.78644067796610173</v>
      </c>
      <c r="AD27" s="9"/>
      <c r="AE27" s="7">
        <f>AE26/AH26</f>
        <v>0.11510791366906475</v>
      </c>
      <c r="AF27" s="8">
        <f>AF26/AH26</f>
        <v>6.4748201438848921E-2</v>
      </c>
      <c r="AG27" s="8">
        <f>AG26/AH26</f>
        <v>0.82014388489208634</v>
      </c>
      <c r="AH27" s="9"/>
      <c r="AI27" s="7">
        <f>AI26/AL26</f>
        <v>0.11971830985915492</v>
      </c>
      <c r="AJ27" s="8">
        <f>AJ26/AL26</f>
        <v>4.9295774647887321E-2</v>
      </c>
      <c r="AK27" s="8">
        <f>AK26/AL26</f>
        <v>0.83098591549295775</v>
      </c>
      <c r="AL27" s="9"/>
      <c r="AM27" s="7">
        <f>AM26/AP26</f>
        <v>0.10452961672473868</v>
      </c>
      <c r="AN27" s="8">
        <f>AN26/AP26</f>
        <v>5.9233449477351915E-2</v>
      </c>
      <c r="AO27" s="8">
        <f>AO26/AP26</f>
        <v>0.83623693379790942</v>
      </c>
      <c r="AP27" s="9"/>
      <c r="AQ27" s="7">
        <f>AQ26/AT26</f>
        <v>7.6190476190476197E-2</v>
      </c>
      <c r="AR27" s="8">
        <f>AR26/AT26</f>
        <v>4.7619047619047616E-2</v>
      </c>
      <c r="AS27" s="8">
        <f>AS26/AT26</f>
        <v>0.87619047619047619</v>
      </c>
      <c r="AT27" s="9"/>
      <c r="AU27" s="43"/>
      <c r="AV27" s="43"/>
      <c r="AW27" s="43"/>
      <c r="AX27" s="42"/>
      <c r="AY27" s="42"/>
      <c r="AZ27" s="42"/>
    </row>
    <row r="28" spans="2:52" ht="15.75" thickTop="1" x14ac:dyDescent="0.25">
      <c r="B28" s="92" t="s">
        <v>16</v>
      </c>
      <c r="C28" s="10">
        <v>162</v>
      </c>
      <c r="D28" s="11">
        <v>55</v>
      </c>
      <c r="E28" s="11">
        <v>207</v>
      </c>
      <c r="F28" s="12">
        <f>SUM(C28:E28)</f>
        <v>424</v>
      </c>
      <c r="G28" s="10">
        <v>93</v>
      </c>
      <c r="H28" s="11">
        <v>23</v>
      </c>
      <c r="I28" s="11">
        <v>140</v>
      </c>
      <c r="J28" s="12">
        <f>SUM(G28:I28)</f>
        <v>256</v>
      </c>
      <c r="K28" s="10">
        <v>92</v>
      </c>
      <c r="L28" s="11">
        <v>23</v>
      </c>
      <c r="M28" s="11">
        <v>160</v>
      </c>
      <c r="N28" s="12">
        <f>SUM(K28:M28)</f>
        <v>275</v>
      </c>
      <c r="O28" s="10">
        <v>107</v>
      </c>
      <c r="P28" s="11">
        <v>33</v>
      </c>
      <c r="Q28" s="11">
        <v>203</v>
      </c>
      <c r="R28" s="12">
        <f>SUM(O28:Q28)</f>
        <v>343</v>
      </c>
      <c r="S28" s="10">
        <v>85</v>
      </c>
      <c r="T28" s="11">
        <v>33</v>
      </c>
      <c r="U28" s="11">
        <v>217</v>
      </c>
      <c r="V28" s="12">
        <f>SUM(S28:U28)</f>
        <v>335</v>
      </c>
      <c r="W28" s="10">
        <v>61</v>
      </c>
      <c r="X28" s="11">
        <v>22</v>
      </c>
      <c r="Y28" s="11">
        <v>219</v>
      </c>
      <c r="Z28" s="12">
        <f>SUM(W28:Y28)</f>
        <v>302</v>
      </c>
      <c r="AA28" s="10">
        <v>46</v>
      </c>
      <c r="AB28" s="11">
        <v>15</v>
      </c>
      <c r="AC28" s="11">
        <v>242</v>
      </c>
      <c r="AD28" s="12">
        <f>SUM(AA28:AC28)</f>
        <v>303</v>
      </c>
      <c r="AE28" s="10">
        <v>31</v>
      </c>
      <c r="AF28" s="11">
        <v>21</v>
      </c>
      <c r="AG28" s="11">
        <v>238</v>
      </c>
      <c r="AH28" s="12">
        <f>SUM(AE28:AG28)</f>
        <v>290</v>
      </c>
      <c r="AI28" s="10">
        <v>29</v>
      </c>
      <c r="AJ28" s="11">
        <v>19</v>
      </c>
      <c r="AK28" s="11">
        <v>248</v>
      </c>
      <c r="AL28" s="12">
        <f>SUM(AI28:AK28)</f>
        <v>296</v>
      </c>
      <c r="AM28" s="10">
        <v>26</v>
      </c>
      <c r="AN28" s="11">
        <v>18</v>
      </c>
      <c r="AO28" s="11">
        <v>258</v>
      </c>
      <c r="AP28" s="12">
        <f>SUM(AM28:AO28)</f>
        <v>302</v>
      </c>
      <c r="AQ28" s="10">
        <v>28</v>
      </c>
      <c r="AR28" s="11">
        <v>15</v>
      </c>
      <c r="AS28" s="11">
        <v>267</v>
      </c>
      <c r="AT28" s="12">
        <f>SUM(AQ28:AS28)</f>
        <v>310</v>
      </c>
      <c r="AU28" s="42"/>
      <c r="AV28" s="42"/>
      <c r="AW28" s="42"/>
      <c r="AX28" s="42"/>
      <c r="AY28" s="42"/>
      <c r="AZ28" s="42"/>
    </row>
    <row r="29" spans="2:52" ht="15.75" thickBot="1" x14ac:dyDescent="0.3">
      <c r="B29" s="93"/>
      <c r="C29" s="7">
        <f>C28/F28</f>
        <v>0.38207547169811323</v>
      </c>
      <c r="D29" s="8">
        <f>D28/F28</f>
        <v>0.12971698113207547</v>
      </c>
      <c r="E29" s="8">
        <f>E28/F28</f>
        <v>0.4882075471698113</v>
      </c>
      <c r="F29" s="9"/>
      <c r="G29" s="7">
        <f>G28/J28</f>
        <v>0.36328125</v>
      </c>
      <c r="H29" s="8">
        <f>H28/J28</f>
        <v>8.984375E-2</v>
      </c>
      <c r="I29" s="8">
        <f>I28/J28</f>
        <v>0.546875</v>
      </c>
      <c r="J29" s="9"/>
      <c r="K29" s="7">
        <f>K28/N28</f>
        <v>0.33454545454545453</v>
      </c>
      <c r="L29" s="8">
        <f>L28/N28</f>
        <v>8.3636363636363634E-2</v>
      </c>
      <c r="M29" s="8">
        <f>M28/N28</f>
        <v>0.58181818181818179</v>
      </c>
      <c r="N29" s="9"/>
      <c r="O29" s="7">
        <f>O28/R28</f>
        <v>0.31195335276967928</v>
      </c>
      <c r="P29" s="8">
        <f>P28/R28</f>
        <v>9.6209912536443148E-2</v>
      </c>
      <c r="Q29" s="8">
        <f>Q28/R28</f>
        <v>0.59183673469387754</v>
      </c>
      <c r="R29" s="9"/>
      <c r="S29" s="7">
        <f>S28/V28</f>
        <v>0.2537313432835821</v>
      </c>
      <c r="T29" s="8">
        <f>T28/V28</f>
        <v>9.8507462686567168E-2</v>
      </c>
      <c r="U29" s="8">
        <f>U28/V28</f>
        <v>0.64776119402985077</v>
      </c>
      <c r="V29" s="9"/>
      <c r="W29" s="7">
        <f>W28/Z28</f>
        <v>0.20198675496688742</v>
      </c>
      <c r="X29" s="8">
        <f>X28/Z28</f>
        <v>7.2847682119205295E-2</v>
      </c>
      <c r="Y29" s="8">
        <f>Y28/Z28</f>
        <v>0.72516556291390732</v>
      </c>
      <c r="Z29" s="9"/>
      <c r="AA29" s="7">
        <f>AA28/AD28</f>
        <v>0.15181518151815182</v>
      </c>
      <c r="AB29" s="8">
        <f>AB28/AD28</f>
        <v>4.9504950495049507E-2</v>
      </c>
      <c r="AC29" s="8">
        <f>AC28/AD28</f>
        <v>0.79867986798679869</v>
      </c>
      <c r="AD29" s="9"/>
      <c r="AE29" s="7">
        <f>AE28/AH28</f>
        <v>0.10689655172413794</v>
      </c>
      <c r="AF29" s="8">
        <f>AF28/AH28</f>
        <v>7.2413793103448282E-2</v>
      </c>
      <c r="AG29" s="8">
        <f>AG28/AH28</f>
        <v>0.82068965517241377</v>
      </c>
      <c r="AH29" s="9"/>
      <c r="AI29" s="7">
        <f>AI28/AL28</f>
        <v>9.7972972972972971E-2</v>
      </c>
      <c r="AJ29" s="8">
        <f>AJ28/AL28</f>
        <v>6.4189189189189186E-2</v>
      </c>
      <c r="AK29" s="8">
        <f>AK28/AL28</f>
        <v>0.83783783783783783</v>
      </c>
      <c r="AL29" s="9"/>
      <c r="AM29" s="7">
        <f>AM28/AP28</f>
        <v>8.6092715231788075E-2</v>
      </c>
      <c r="AN29" s="8">
        <f>AN28/AP28</f>
        <v>5.9602649006622516E-2</v>
      </c>
      <c r="AO29" s="8">
        <f>AO28/AP28</f>
        <v>0.85430463576158944</v>
      </c>
      <c r="AP29" s="9"/>
      <c r="AQ29" s="7">
        <f>AQ28/AT28</f>
        <v>9.0322580645161285E-2</v>
      </c>
      <c r="AR29" s="8">
        <f>AR28/AT28</f>
        <v>4.8387096774193547E-2</v>
      </c>
      <c r="AS29" s="8">
        <f>AS28/AT28</f>
        <v>0.8612903225806452</v>
      </c>
      <c r="AT29" s="9"/>
      <c r="AU29" s="43"/>
      <c r="AV29" s="43"/>
      <c r="AW29" s="43"/>
      <c r="AX29" s="42"/>
      <c r="AY29" s="42"/>
      <c r="AZ29" s="42"/>
    </row>
    <row r="30" spans="2:52" ht="15.75" thickTop="1" x14ac:dyDescent="0.25">
      <c r="B30" s="92" t="s">
        <v>17</v>
      </c>
      <c r="C30" s="10">
        <v>172</v>
      </c>
      <c r="D30" s="11">
        <v>74</v>
      </c>
      <c r="E30" s="11">
        <v>238</v>
      </c>
      <c r="F30" s="12">
        <f>SUM(C30:E30)</f>
        <v>484</v>
      </c>
      <c r="G30" s="10">
        <v>102</v>
      </c>
      <c r="H30" s="11">
        <v>35</v>
      </c>
      <c r="I30" s="11">
        <v>144</v>
      </c>
      <c r="J30" s="12">
        <f>SUM(G30:I30)</f>
        <v>281</v>
      </c>
      <c r="K30" s="10">
        <v>94</v>
      </c>
      <c r="L30" s="11">
        <v>32</v>
      </c>
      <c r="M30" s="11">
        <v>170</v>
      </c>
      <c r="N30" s="12">
        <f>SUM(K30:M30)</f>
        <v>296</v>
      </c>
      <c r="O30" s="10">
        <v>100</v>
      </c>
      <c r="P30" s="11">
        <v>30</v>
      </c>
      <c r="Q30" s="11">
        <v>196</v>
      </c>
      <c r="R30" s="12">
        <f>SUM(O30:Q30)</f>
        <v>326</v>
      </c>
      <c r="S30" s="10">
        <v>78</v>
      </c>
      <c r="T30" s="11">
        <v>24</v>
      </c>
      <c r="U30" s="11">
        <v>220</v>
      </c>
      <c r="V30" s="12">
        <f>SUM(S30:U30)</f>
        <v>322</v>
      </c>
      <c r="W30" s="10">
        <v>43</v>
      </c>
      <c r="X30" s="11">
        <v>32</v>
      </c>
      <c r="Y30" s="11">
        <v>218</v>
      </c>
      <c r="Z30" s="12">
        <f>SUM(W30:Y30)</f>
        <v>293</v>
      </c>
      <c r="AA30" s="10">
        <v>35</v>
      </c>
      <c r="AB30" s="11">
        <v>13</v>
      </c>
      <c r="AC30" s="11">
        <v>222</v>
      </c>
      <c r="AD30" s="12">
        <f>SUM(AA30:AC30)</f>
        <v>270</v>
      </c>
      <c r="AE30" s="10">
        <v>33</v>
      </c>
      <c r="AF30" s="11">
        <v>22</v>
      </c>
      <c r="AG30" s="11">
        <v>250</v>
      </c>
      <c r="AH30" s="12">
        <f>SUM(AE30:AG30)</f>
        <v>305</v>
      </c>
      <c r="AI30" s="10">
        <v>27</v>
      </c>
      <c r="AJ30" s="11">
        <v>13</v>
      </c>
      <c r="AK30" s="11">
        <v>244</v>
      </c>
      <c r="AL30" s="12">
        <f>SUM(AI30:AK30)</f>
        <v>284</v>
      </c>
      <c r="AM30" s="10">
        <v>17</v>
      </c>
      <c r="AN30" s="11">
        <v>19</v>
      </c>
      <c r="AO30" s="11">
        <v>242</v>
      </c>
      <c r="AP30" s="12">
        <f>SUM(AM30:AO30)</f>
        <v>278</v>
      </c>
      <c r="AQ30" s="10">
        <v>24</v>
      </c>
      <c r="AR30" s="11">
        <v>12</v>
      </c>
      <c r="AS30" s="11">
        <v>257</v>
      </c>
      <c r="AT30" s="12">
        <f>SUM(AQ30:AS30)</f>
        <v>293</v>
      </c>
      <c r="AU30" s="42"/>
      <c r="AV30" s="42"/>
      <c r="AW30" s="42"/>
      <c r="AX30" s="42"/>
      <c r="AY30" s="42"/>
      <c r="AZ30" s="42"/>
    </row>
    <row r="31" spans="2:52" ht="15.75" thickBot="1" x14ac:dyDescent="0.3">
      <c r="B31" s="93"/>
      <c r="C31" s="7">
        <f>C30/F30</f>
        <v>0.35537190082644626</v>
      </c>
      <c r="D31" s="8">
        <f>D30/F30</f>
        <v>0.15289256198347106</v>
      </c>
      <c r="E31" s="8">
        <f>E30/F30</f>
        <v>0.49173553719008267</v>
      </c>
      <c r="F31" s="9"/>
      <c r="G31" s="7">
        <f>G30/J30</f>
        <v>0.36298932384341637</v>
      </c>
      <c r="H31" s="8">
        <f>H30/J30</f>
        <v>0.12455516014234876</v>
      </c>
      <c r="I31" s="8">
        <f>I30/J30</f>
        <v>0.51245551601423489</v>
      </c>
      <c r="J31" s="9"/>
      <c r="K31" s="7">
        <f>K30/N30</f>
        <v>0.31756756756756754</v>
      </c>
      <c r="L31" s="8">
        <f>L30/N30</f>
        <v>0.10810810810810811</v>
      </c>
      <c r="M31" s="8">
        <f>M30/N30</f>
        <v>0.57432432432432434</v>
      </c>
      <c r="N31" s="9"/>
      <c r="O31" s="7">
        <f>O30/R30</f>
        <v>0.30674846625766872</v>
      </c>
      <c r="P31" s="8">
        <f>P30/R30</f>
        <v>9.202453987730061E-2</v>
      </c>
      <c r="Q31" s="8">
        <f>Q30/R30</f>
        <v>0.60122699386503065</v>
      </c>
      <c r="R31" s="9"/>
      <c r="S31" s="7">
        <f>S30/V30</f>
        <v>0.24223602484472051</v>
      </c>
      <c r="T31" s="8">
        <f>T30/V30</f>
        <v>7.4534161490683232E-2</v>
      </c>
      <c r="U31" s="8">
        <f>U30/V30</f>
        <v>0.68322981366459623</v>
      </c>
      <c r="V31" s="9"/>
      <c r="W31" s="7">
        <f>W30/Z30</f>
        <v>0.14675767918088736</v>
      </c>
      <c r="X31" s="8">
        <f>X30/Z30</f>
        <v>0.10921501706484642</v>
      </c>
      <c r="Y31" s="8">
        <f>Y30/Z30</f>
        <v>0.74402730375426618</v>
      </c>
      <c r="Z31" s="9"/>
      <c r="AA31" s="7">
        <f>AA30/AD30</f>
        <v>0.12962962962962962</v>
      </c>
      <c r="AB31" s="8">
        <f>AB30/AD30</f>
        <v>4.8148148148148148E-2</v>
      </c>
      <c r="AC31" s="8">
        <f>AC30/AD30</f>
        <v>0.82222222222222219</v>
      </c>
      <c r="AD31" s="9"/>
      <c r="AE31" s="7">
        <f>AE30/AH30</f>
        <v>0.10819672131147541</v>
      </c>
      <c r="AF31" s="8">
        <f>AF30/AH30</f>
        <v>7.2131147540983612E-2</v>
      </c>
      <c r="AG31" s="8">
        <f>AG30/AH30</f>
        <v>0.81967213114754101</v>
      </c>
      <c r="AH31" s="9"/>
      <c r="AI31" s="7">
        <f>AI30/AL30</f>
        <v>9.5070422535211266E-2</v>
      </c>
      <c r="AJ31" s="8">
        <f>AJ30/AL30</f>
        <v>4.5774647887323945E-2</v>
      </c>
      <c r="AK31" s="8">
        <f>AK30/AL30</f>
        <v>0.85915492957746475</v>
      </c>
      <c r="AL31" s="9"/>
      <c r="AM31" s="7">
        <f>AM30/AP30</f>
        <v>6.1151079136690649E-2</v>
      </c>
      <c r="AN31" s="8">
        <f>AN30/AP30</f>
        <v>6.83453237410072E-2</v>
      </c>
      <c r="AO31" s="8">
        <f>AO30/AP30</f>
        <v>0.87050359712230219</v>
      </c>
      <c r="AP31" s="9"/>
      <c r="AQ31" s="7">
        <f>AQ30/AT30</f>
        <v>8.191126279863481E-2</v>
      </c>
      <c r="AR31" s="8">
        <f>AR30/AT30</f>
        <v>4.0955631399317405E-2</v>
      </c>
      <c r="AS31" s="8">
        <f>AS30/AT30</f>
        <v>0.87713310580204773</v>
      </c>
      <c r="AT31" s="9"/>
      <c r="AU31" s="43"/>
      <c r="AV31" s="43"/>
      <c r="AW31" s="43"/>
      <c r="AX31" s="42"/>
      <c r="AY31" s="42"/>
      <c r="AZ31" s="42"/>
    </row>
    <row r="32" spans="2:52" ht="15.75" thickTop="1" x14ac:dyDescent="0.25">
      <c r="B32" s="92" t="s">
        <v>18</v>
      </c>
      <c r="C32" s="10">
        <v>216</v>
      </c>
      <c r="D32" s="11">
        <v>61</v>
      </c>
      <c r="E32" s="11">
        <v>267</v>
      </c>
      <c r="F32" s="12">
        <f>SUM(C32:E32)</f>
        <v>544</v>
      </c>
      <c r="G32" s="10">
        <v>104</v>
      </c>
      <c r="H32" s="11">
        <v>24</v>
      </c>
      <c r="I32" s="11">
        <v>156</v>
      </c>
      <c r="J32" s="12">
        <f>SUM(G32:I32)</f>
        <v>284</v>
      </c>
      <c r="K32" s="10">
        <v>88</v>
      </c>
      <c r="L32" s="11">
        <v>36</v>
      </c>
      <c r="M32" s="11">
        <v>178</v>
      </c>
      <c r="N32" s="12">
        <f>SUM(K32:M32)</f>
        <v>302</v>
      </c>
      <c r="O32" s="10">
        <v>75</v>
      </c>
      <c r="P32" s="11">
        <v>23</v>
      </c>
      <c r="Q32" s="11">
        <v>180</v>
      </c>
      <c r="R32" s="12">
        <f>SUM(O32:Q32)</f>
        <v>278</v>
      </c>
      <c r="S32" s="10">
        <v>83</v>
      </c>
      <c r="T32" s="11">
        <v>15</v>
      </c>
      <c r="U32" s="11">
        <v>217</v>
      </c>
      <c r="V32" s="12">
        <f>SUM(S32:U32)</f>
        <v>315</v>
      </c>
      <c r="W32" s="10">
        <v>51</v>
      </c>
      <c r="X32" s="11">
        <v>27</v>
      </c>
      <c r="Y32" s="11">
        <v>224</v>
      </c>
      <c r="Z32" s="12">
        <f>SUM(W32:Y32)</f>
        <v>302</v>
      </c>
      <c r="AA32" s="10">
        <v>36</v>
      </c>
      <c r="AB32" s="11">
        <v>15</v>
      </c>
      <c r="AC32" s="11">
        <v>222</v>
      </c>
      <c r="AD32" s="12">
        <f>SUM(AA32:AC32)</f>
        <v>273</v>
      </c>
      <c r="AE32" s="10">
        <v>24</v>
      </c>
      <c r="AF32" s="11">
        <v>17</v>
      </c>
      <c r="AG32" s="11">
        <v>250</v>
      </c>
      <c r="AH32" s="12">
        <f>SUM(AE32:AG32)</f>
        <v>291</v>
      </c>
      <c r="AI32" s="10">
        <v>19</v>
      </c>
      <c r="AJ32" s="11">
        <v>19</v>
      </c>
      <c r="AK32" s="11">
        <v>254</v>
      </c>
      <c r="AL32" s="12">
        <f>SUM(AI32:AK32)</f>
        <v>292</v>
      </c>
      <c r="AM32" s="10">
        <v>23</v>
      </c>
      <c r="AN32" s="11">
        <v>12</v>
      </c>
      <c r="AO32" s="11">
        <v>254</v>
      </c>
      <c r="AP32" s="12">
        <f>SUM(AM32:AO32)</f>
        <v>289</v>
      </c>
      <c r="AQ32" s="10">
        <v>23</v>
      </c>
      <c r="AR32" s="11">
        <v>19</v>
      </c>
      <c r="AS32" s="11">
        <v>282</v>
      </c>
      <c r="AT32" s="12">
        <f>SUM(AQ32:AS32)</f>
        <v>324</v>
      </c>
      <c r="AU32" s="42"/>
      <c r="AV32" s="42"/>
      <c r="AW32" s="42"/>
      <c r="AX32" s="42"/>
      <c r="AY32" s="42"/>
      <c r="AZ32" s="42"/>
    </row>
    <row r="33" spans="2:52" ht="15.75" thickBot="1" x14ac:dyDescent="0.3">
      <c r="B33" s="93"/>
      <c r="C33" s="7">
        <f>C32/F32</f>
        <v>0.39705882352941174</v>
      </c>
      <c r="D33" s="8">
        <f>D32/F32</f>
        <v>0.11213235294117647</v>
      </c>
      <c r="E33" s="8">
        <f>E32/F32</f>
        <v>0.49080882352941174</v>
      </c>
      <c r="F33" s="9"/>
      <c r="G33" s="7">
        <f>G32/J32</f>
        <v>0.36619718309859156</v>
      </c>
      <c r="H33" s="8">
        <f>H32/J32</f>
        <v>8.4507042253521125E-2</v>
      </c>
      <c r="I33" s="8">
        <f>I32/J32</f>
        <v>0.54929577464788737</v>
      </c>
      <c r="J33" s="9"/>
      <c r="K33" s="7">
        <f>K32/N32</f>
        <v>0.29139072847682118</v>
      </c>
      <c r="L33" s="8">
        <f>L32/N32</f>
        <v>0.11920529801324503</v>
      </c>
      <c r="M33" s="8">
        <f>M32/N32</f>
        <v>0.58940397350993379</v>
      </c>
      <c r="N33" s="9"/>
      <c r="O33" s="7">
        <f>O32/R32</f>
        <v>0.26978417266187049</v>
      </c>
      <c r="P33" s="8">
        <f>P32/R32</f>
        <v>8.2733812949640287E-2</v>
      </c>
      <c r="Q33" s="8">
        <f>Q32/R32</f>
        <v>0.64748201438848918</v>
      </c>
      <c r="R33" s="9"/>
      <c r="S33" s="7">
        <f>S32/V32</f>
        <v>0.2634920634920635</v>
      </c>
      <c r="T33" s="8">
        <f>T32/V32</f>
        <v>4.7619047619047616E-2</v>
      </c>
      <c r="U33" s="8">
        <f>U32/V32</f>
        <v>0.68888888888888888</v>
      </c>
      <c r="V33" s="9"/>
      <c r="W33" s="7">
        <f>W32/Z32</f>
        <v>0.16887417218543047</v>
      </c>
      <c r="X33" s="8">
        <f>X32/Z32</f>
        <v>8.9403973509933773E-2</v>
      </c>
      <c r="Y33" s="8">
        <f>Y32/Z32</f>
        <v>0.74172185430463577</v>
      </c>
      <c r="Z33" s="9"/>
      <c r="AA33" s="7">
        <f>AA32/AD32</f>
        <v>0.13186813186813187</v>
      </c>
      <c r="AB33" s="8">
        <f>AB32/AD32</f>
        <v>5.4945054945054944E-2</v>
      </c>
      <c r="AC33" s="8">
        <f>AC32/AD32</f>
        <v>0.81318681318681318</v>
      </c>
      <c r="AD33" s="9"/>
      <c r="AE33" s="7">
        <f>AE32/AH32</f>
        <v>8.247422680412371E-2</v>
      </c>
      <c r="AF33" s="8">
        <f>AF32/AH32</f>
        <v>5.8419243986254296E-2</v>
      </c>
      <c r="AG33" s="8">
        <f>AG32/AH32</f>
        <v>0.85910652920962194</v>
      </c>
      <c r="AH33" s="9"/>
      <c r="AI33" s="7">
        <f>AI32/AL32</f>
        <v>6.5068493150684928E-2</v>
      </c>
      <c r="AJ33" s="8">
        <f>AJ32/AL32</f>
        <v>6.5068493150684928E-2</v>
      </c>
      <c r="AK33" s="8">
        <f>AK32/AL32</f>
        <v>0.86986301369863017</v>
      </c>
      <c r="AL33" s="9"/>
      <c r="AM33" s="7">
        <f>AM32/AP32</f>
        <v>7.9584775086505188E-2</v>
      </c>
      <c r="AN33" s="8">
        <f>AN32/AP32</f>
        <v>4.1522491349480967E-2</v>
      </c>
      <c r="AO33" s="8">
        <f>AO32/AP32</f>
        <v>0.87889273356401387</v>
      </c>
      <c r="AP33" s="9"/>
      <c r="AQ33" s="7">
        <f>AQ32/AT32</f>
        <v>7.098765432098765E-2</v>
      </c>
      <c r="AR33" s="8">
        <f>AR32/AT32</f>
        <v>5.8641975308641972E-2</v>
      </c>
      <c r="AS33" s="8">
        <f>AS32/AT32</f>
        <v>0.87037037037037035</v>
      </c>
      <c r="AT33" s="9"/>
      <c r="AU33" s="43"/>
      <c r="AV33" s="43"/>
      <c r="AW33" s="43"/>
      <c r="AX33" s="42"/>
      <c r="AY33" s="42"/>
      <c r="AZ33" s="42"/>
    </row>
    <row r="34" spans="2:52" ht="15.75" thickTop="1" x14ac:dyDescent="0.25">
      <c r="B34" s="94" t="s">
        <v>21</v>
      </c>
      <c r="C34" s="13">
        <f>C27*100</f>
        <v>38.518518518518519</v>
      </c>
      <c r="D34" s="14">
        <f>D27*100</f>
        <v>11.851851851851853</v>
      </c>
      <c r="E34" s="15">
        <f>E27*100</f>
        <v>49.629629629629626</v>
      </c>
      <c r="F34" s="16"/>
      <c r="G34" s="13">
        <f>G27*100</f>
        <v>34.732824427480921</v>
      </c>
      <c r="H34" s="14">
        <f>H27*100</f>
        <v>9.1603053435114496</v>
      </c>
      <c r="I34" s="15">
        <f>I27*100</f>
        <v>56.106870229007633</v>
      </c>
      <c r="J34" s="16"/>
      <c r="K34" s="13">
        <f>K27*100</f>
        <v>34.285714285714285</v>
      </c>
      <c r="L34" s="14">
        <f>L27*100</f>
        <v>10</v>
      </c>
      <c r="M34" s="15">
        <f>M27*100</f>
        <v>55.714285714285715</v>
      </c>
      <c r="N34" s="16"/>
      <c r="O34" s="13">
        <f>O27*100</f>
        <v>31.023102310231021</v>
      </c>
      <c r="P34" s="14">
        <f>P27*100</f>
        <v>9.5709570957095718</v>
      </c>
      <c r="Q34" s="15">
        <f>Q27*100</f>
        <v>59.405940594059402</v>
      </c>
      <c r="R34" s="16"/>
      <c r="S34" s="13">
        <f>S27*100</f>
        <v>23.174603174603174</v>
      </c>
      <c r="T34" s="14">
        <f>T27*100</f>
        <v>10.793650793650794</v>
      </c>
      <c r="U34" s="15">
        <f>U27*100</f>
        <v>66.031746031746025</v>
      </c>
      <c r="V34" s="16"/>
      <c r="W34" s="13">
        <f>W27*100</f>
        <v>14.429530201342283</v>
      </c>
      <c r="X34" s="14">
        <f>X27*100</f>
        <v>12.080536912751679</v>
      </c>
      <c r="Y34" s="15">
        <f>Y27*100</f>
        <v>73.489932885906043</v>
      </c>
      <c r="Z34" s="16"/>
      <c r="AA34" s="13">
        <f>AA27*100</f>
        <v>14.576271186440678</v>
      </c>
      <c r="AB34" s="14">
        <f>AB27*100</f>
        <v>6.7796610169491522</v>
      </c>
      <c r="AC34" s="15">
        <f>AC27*100</f>
        <v>78.644067796610173</v>
      </c>
      <c r="AD34" s="16"/>
      <c r="AE34" s="13">
        <f>AE27*100</f>
        <v>11.510791366906476</v>
      </c>
      <c r="AF34" s="14">
        <f>AF27*100</f>
        <v>6.4748201438848918</v>
      </c>
      <c r="AG34" s="15">
        <f>AG27*100</f>
        <v>82.014388489208628</v>
      </c>
      <c r="AH34" s="16"/>
      <c r="AI34" s="13">
        <f>AI27*100</f>
        <v>11.971830985915492</v>
      </c>
      <c r="AJ34" s="14">
        <f>AJ27*100</f>
        <v>4.929577464788732</v>
      </c>
      <c r="AK34" s="15">
        <f>AK27*100</f>
        <v>83.098591549295776</v>
      </c>
      <c r="AL34" s="16"/>
      <c r="AM34" s="13">
        <f>AM27*100</f>
        <v>10.452961672473867</v>
      </c>
      <c r="AN34" s="14">
        <f>AN27*100</f>
        <v>5.9233449477351918</v>
      </c>
      <c r="AO34" s="15">
        <f>AO27*100</f>
        <v>83.623693379790936</v>
      </c>
      <c r="AP34" s="16"/>
      <c r="AQ34" s="13">
        <f>AQ27*100</f>
        <v>7.6190476190476195</v>
      </c>
      <c r="AR34" s="14">
        <f>AR27*100</f>
        <v>4.7619047619047619</v>
      </c>
      <c r="AS34" s="15">
        <f>AS27*100</f>
        <v>87.61904761904762</v>
      </c>
      <c r="AT34" s="16"/>
      <c r="AU34" s="39"/>
      <c r="AV34" s="39"/>
      <c r="AW34" s="39"/>
      <c r="AX34" s="42"/>
      <c r="AY34" s="42"/>
      <c r="AZ34" s="42"/>
    </row>
    <row r="35" spans="2:52" x14ac:dyDescent="0.25">
      <c r="B35" s="95"/>
      <c r="C35" s="17">
        <f>C29*100</f>
        <v>38.20754716981132</v>
      </c>
      <c r="D35" s="18">
        <f>D29*100</f>
        <v>12.971698113207546</v>
      </c>
      <c r="E35" s="19">
        <f>E29*100</f>
        <v>48.820754716981128</v>
      </c>
      <c r="F35" s="20"/>
      <c r="G35" s="17">
        <f>G29*100</f>
        <v>36.328125</v>
      </c>
      <c r="H35" s="18">
        <f>H29*100</f>
        <v>8.984375</v>
      </c>
      <c r="I35" s="19">
        <f>I29*100</f>
        <v>54.6875</v>
      </c>
      <c r="J35" s="20"/>
      <c r="K35" s="17">
        <f>K29*100</f>
        <v>33.454545454545453</v>
      </c>
      <c r="L35" s="18">
        <f>L29*100</f>
        <v>8.3636363636363633</v>
      </c>
      <c r="M35" s="19">
        <f>M29*100</f>
        <v>58.18181818181818</v>
      </c>
      <c r="N35" s="20"/>
      <c r="O35" s="17">
        <f>O29*100</f>
        <v>31.195335276967928</v>
      </c>
      <c r="P35" s="18">
        <f>P29*100</f>
        <v>9.6209912536443145</v>
      </c>
      <c r="Q35" s="19">
        <f>Q29*100</f>
        <v>59.183673469387756</v>
      </c>
      <c r="R35" s="20"/>
      <c r="S35" s="17">
        <f>S29*100</f>
        <v>25.373134328358208</v>
      </c>
      <c r="T35" s="18">
        <f>T29*100</f>
        <v>9.8507462686567173</v>
      </c>
      <c r="U35" s="19">
        <f>U29*100</f>
        <v>64.776119402985074</v>
      </c>
      <c r="V35" s="20"/>
      <c r="W35" s="17">
        <f>W29*100</f>
        <v>20.198675496688743</v>
      </c>
      <c r="X35" s="18">
        <f>X29*100</f>
        <v>7.2847682119205297</v>
      </c>
      <c r="Y35" s="19">
        <f>Y29*100</f>
        <v>72.516556291390728</v>
      </c>
      <c r="Z35" s="20"/>
      <c r="AA35" s="17">
        <f>AA29*100</f>
        <v>15.181518151815181</v>
      </c>
      <c r="AB35" s="18">
        <f>AB29*100</f>
        <v>4.9504950495049505</v>
      </c>
      <c r="AC35" s="19">
        <f>AC29*100</f>
        <v>79.867986798679866</v>
      </c>
      <c r="AD35" s="20"/>
      <c r="AE35" s="17">
        <f>AE29*100</f>
        <v>10.689655172413794</v>
      </c>
      <c r="AF35" s="18">
        <f>AF29*100</f>
        <v>7.2413793103448283</v>
      </c>
      <c r="AG35" s="19">
        <f>AG29*100</f>
        <v>82.068965517241381</v>
      </c>
      <c r="AH35" s="20"/>
      <c r="AI35" s="17">
        <f>AI29*100</f>
        <v>9.7972972972972965</v>
      </c>
      <c r="AJ35" s="18">
        <f>AJ29*100</f>
        <v>6.4189189189189184</v>
      </c>
      <c r="AK35" s="19">
        <f>AK29*100</f>
        <v>83.78378378378379</v>
      </c>
      <c r="AL35" s="20"/>
      <c r="AM35" s="17">
        <f>AM29*100</f>
        <v>8.6092715231788084</v>
      </c>
      <c r="AN35" s="18">
        <f>AN29*100</f>
        <v>5.9602649006622519</v>
      </c>
      <c r="AO35" s="19">
        <f>AO29*100</f>
        <v>85.430463576158942</v>
      </c>
      <c r="AP35" s="20"/>
      <c r="AQ35" s="17">
        <f>AQ29*100</f>
        <v>9.0322580645161281</v>
      </c>
      <c r="AR35" s="18">
        <f>AR29*100</f>
        <v>4.838709677419355</v>
      </c>
      <c r="AS35" s="19">
        <f>AS29*100</f>
        <v>86.129032258064512</v>
      </c>
      <c r="AT35" s="20"/>
      <c r="AU35" s="39"/>
      <c r="AV35" s="39"/>
      <c r="AW35" s="39"/>
      <c r="AX35" s="42"/>
      <c r="AY35" s="42"/>
      <c r="AZ35" s="42"/>
    </row>
    <row r="36" spans="2:52" ht="15.75" thickBot="1" x14ac:dyDescent="0.3">
      <c r="B36" s="95"/>
      <c r="C36" s="21">
        <f>C31*100</f>
        <v>35.537190082644628</v>
      </c>
      <c r="D36" s="22">
        <f>D31*100</f>
        <v>15.289256198347106</v>
      </c>
      <c r="E36" s="23">
        <f>E31*100</f>
        <v>49.173553719008268</v>
      </c>
      <c r="F36" s="24"/>
      <c r="G36" s="21">
        <f>G31*100</f>
        <v>36.29893238434164</v>
      </c>
      <c r="H36" s="22">
        <f>H31*100</f>
        <v>12.455516014234876</v>
      </c>
      <c r="I36" s="23">
        <f>I31*100</f>
        <v>51.245551601423486</v>
      </c>
      <c r="J36" s="24"/>
      <c r="K36" s="21">
        <f>K31*100</f>
        <v>31.756756756756754</v>
      </c>
      <c r="L36" s="22">
        <f>L31*100</f>
        <v>10.810810810810811</v>
      </c>
      <c r="M36" s="23">
        <f>M31*100</f>
        <v>57.432432432432435</v>
      </c>
      <c r="N36" s="24"/>
      <c r="O36" s="21">
        <f>O31*100</f>
        <v>30.674846625766872</v>
      </c>
      <c r="P36" s="22">
        <f>P31*100</f>
        <v>9.2024539877300615</v>
      </c>
      <c r="Q36" s="23">
        <f>Q31*100</f>
        <v>60.122699386503065</v>
      </c>
      <c r="R36" s="24"/>
      <c r="S36" s="21">
        <f>S31*100</f>
        <v>24.22360248447205</v>
      </c>
      <c r="T36" s="22">
        <f>T31*100</f>
        <v>7.4534161490683228</v>
      </c>
      <c r="U36" s="23">
        <f>U31*100</f>
        <v>68.322981366459629</v>
      </c>
      <c r="V36" s="25"/>
      <c r="W36" s="21">
        <f>W31*100</f>
        <v>14.675767918088736</v>
      </c>
      <c r="X36" s="22">
        <f>X31*100</f>
        <v>10.921501706484642</v>
      </c>
      <c r="Y36" s="23">
        <f>Y31*100</f>
        <v>74.402730375426614</v>
      </c>
      <c r="Z36" s="25"/>
      <c r="AA36" s="21">
        <f>AA31*100</f>
        <v>12.962962962962962</v>
      </c>
      <c r="AB36" s="22">
        <f>AB31*100</f>
        <v>4.8148148148148149</v>
      </c>
      <c r="AC36" s="23">
        <f>AC31*100</f>
        <v>82.222222222222214</v>
      </c>
      <c r="AD36" s="25"/>
      <c r="AE36" s="21">
        <f>AE31*100</f>
        <v>10.819672131147541</v>
      </c>
      <c r="AF36" s="22">
        <f>AF31*100</f>
        <v>7.2131147540983616</v>
      </c>
      <c r="AG36" s="23">
        <f>AG31*100</f>
        <v>81.967213114754102</v>
      </c>
      <c r="AH36" s="25"/>
      <c r="AI36" s="21">
        <f>AI31*100</f>
        <v>9.5070422535211261</v>
      </c>
      <c r="AJ36" s="22">
        <f>AJ31*100</f>
        <v>4.5774647887323949</v>
      </c>
      <c r="AK36" s="23">
        <f>AK31*100</f>
        <v>85.91549295774648</v>
      </c>
      <c r="AL36" s="25"/>
      <c r="AM36" s="21">
        <f>AM31*100</f>
        <v>6.1151079136690649</v>
      </c>
      <c r="AN36" s="22">
        <f>AN31*100</f>
        <v>6.8345323741007196</v>
      </c>
      <c r="AO36" s="23">
        <f>AO31*100</f>
        <v>87.050359712230218</v>
      </c>
      <c r="AP36" s="25"/>
      <c r="AQ36" s="21">
        <f>AQ31*100</f>
        <v>8.1911262798634805</v>
      </c>
      <c r="AR36" s="22">
        <f>AR31*100</f>
        <v>4.0955631399317403</v>
      </c>
      <c r="AS36" s="23">
        <f>AS31*100</f>
        <v>87.713310580204777</v>
      </c>
      <c r="AT36" s="25"/>
      <c r="AU36" s="39"/>
      <c r="AV36" s="39"/>
      <c r="AW36" s="39"/>
      <c r="AX36" s="42"/>
      <c r="AY36" s="42"/>
      <c r="AZ36" s="42"/>
    </row>
    <row r="37" spans="2:52" ht="16.5" thickTop="1" thickBot="1" x14ac:dyDescent="0.3">
      <c r="B37" s="93"/>
      <c r="C37" s="26">
        <f>C33*100</f>
        <v>39.705882352941174</v>
      </c>
      <c r="D37" s="27">
        <f>D33*100</f>
        <v>11.213235294117647</v>
      </c>
      <c r="E37" s="28">
        <f>E33*100</f>
        <v>49.080882352941174</v>
      </c>
      <c r="F37" s="29"/>
      <c r="G37" s="26">
        <f>G33*100</f>
        <v>36.619718309859159</v>
      </c>
      <c r="H37" s="27">
        <f>H33*100</f>
        <v>8.4507042253521121</v>
      </c>
      <c r="I37" s="28">
        <f>I33*100</f>
        <v>54.929577464788736</v>
      </c>
      <c r="J37" s="29"/>
      <c r="K37" s="26">
        <f>K33*100</f>
        <v>29.139072847682119</v>
      </c>
      <c r="L37" s="27">
        <f>L33*100</f>
        <v>11.920529801324504</v>
      </c>
      <c r="M37" s="28">
        <f>M33*100</f>
        <v>58.940397350993379</v>
      </c>
      <c r="N37" s="29"/>
      <c r="O37" s="26">
        <f>O33*100</f>
        <v>26.978417266187048</v>
      </c>
      <c r="P37" s="27">
        <f>P33*100</f>
        <v>8.2733812949640289</v>
      </c>
      <c r="Q37" s="28">
        <f>Q33*100</f>
        <v>64.748201438848923</v>
      </c>
      <c r="R37" s="29"/>
      <c r="S37" s="26">
        <f>S33*100</f>
        <v>26.349206349206352</v>
      </c>
      <c r="T37" s="27">
        <f>T33*100</f>
        <v>4.7619047619047619</v>
      </c>
      <c r="U37" s="28">
        <f>U33*100</f>
        <v>68.888888888888886</v>
      </c>
      <c r="V37" s="29"/>
      <c r="W37" s="26">
        <f>W33*100</f>
        <v>16.887417218543046</v>
      </c>
      <c r="X37" s="27">
        <f>X33*100</f>
        <v>8.9403973509933774</v>
      </c>
      <c r="Y37" s="28">
        <f>Y33*100</f>
        <v>74.172185430463571</v>
      </c>
      <c r="Z37" s="29"/>
      <c r="AA37" s="26">
        <f>AA33*100</f>
        <v>13.186813186813188</v>
      </c>
      <c r="AB37" s="27">
        <f>AB33*100</f>
        <v>5.4945054945054945</v>
      </c>
      <c r="AC37" s="28">
        <f>AC33*100</f>
        <v>81.318681318681314</v>
      </c>
      <c r="AD37" s="29"/>
      <c r="AE37" s="26">
        <f>AE33*100</f>
        <v>8.2474226804123703</v>
      </c>
      <c r="AF37" s="27">
        <f>AF33*100</f>
        <v>5.8419243986254292</v>
      </c>
      <c r="AG37" s="28">
        <f>AG33*100</f>
        <v>85.910652920962193</v>
      </c>
      <c r="AH37" s="29"/>
      <c r="AI37" s="26">
        <f>AI33*100</f>
        <v>6.506849315068493</v>
      </c>
      <c r="AJ37" s="27">
        <f>AJ33*100</f>
        <v>6.506849315068493</v>
      </c>
      <c r="AK37" s="28">
        <f>AK33*100</f>
        <v>86.986301369863014</v>
      </c>
      <c r="AL37" s="29"/>
      <c r="AM37" s="26">
        <f>AM33*100</f>
        <v>7.9584775086505193</v>
      </c>
      <c r="AN37" s="27">
        <f>AN33*100</f>
        <v>4.1522491349480966</v>
      </c>
      <c r="AO37" s="28">
        <f>AO33*100</f>
        <v>87.889273356401389</v>
      </c>
      <c r="AP37" s="29"/>
      <c r="AQ37" s="26">
        <f>AQ33*100</f>
        <v>7.098765432098765</v>
      </c>
      <c r="AR37" s="27">
        <f>AR33*100</f>
        <v>5.8641975308641969</v>
      </c>
      <c r="AS37" s="28">
        <f>AS33*100</f>
        <v>87.037037037037038</v>
      </c>
      <c r="AT37" s="29"/>
      <c r="AU37" s="39"/>
      <c r="AV37" s="39"/>
      <c r="AW37" s="39"/>
      <c r="AX37" s="42"/>
      <c r="AY37" s="42"/>
      <c r="AZ37" s="42"/>
    </row>
    <row r="38" spans="2:52" ht="16.5" thickTop="1" thickBot="1" x14ac:dyDescent="0.3">
      <c r="B38" s="30" t="s">
        <v>20</v>
      </c>
      <c r="C38" s="31">
        <f>AVERAGE(C34:C37)</f>
        <v>37.992284530978907</v>
      </c>
      <c r="D38" s="32">
        <f>AVERAGE(D34:D37)</f>
        <v>12.831510364381037</v>
      </c>
      <c r="E38" s="33">
        <f>AVERAGE(E34:E37)</f>
        <v>49.176205104640047</v>
      </c>
      <c r="F38" s="34"/>
      <c r="G38" s="31">
        <f>AVERAGE(G34:G37)</f>
        <v>35.994900030420432</v>
      </c>
      <c r="H38" s="32">
        <f>AVERAGE(H34:H37)</f>
        <v>9.7627251457746098</v>
      </c>
      <c r="I38" s="33">
        <f>AVERAGE(I34:I37)</f>
        <v>54.242374823804965</v>
      </c>
      <c r="J38" s="34"/>
      <c r="K38" s="31">
        <f>AVERAGE(K34:K37)</f>
        <v>32.159022336174658</v>
      </c>
      <c r="L38" s="32">
        <f>AVERAGE(L34:L37)</f>
        <v>10.27374424394292</v>
      </c>
      <c r="M38" s="33">
        <f>AVERAGE(M34:M37)</f>
        <v>57.567233419882427</v>
      </c>
      <c r="N38" s="34"/>
      <c r="O38" s="31">
        <f>AVERAGE(O34:O37)</f>
        <v>29.967925369788219</v>
      </c>
      <c r="P38" s="32">
        <f>AVERAGE(P34:P37)</f>
        <v>9.1669459080119928</v>
      </c>
      <c r="Q38" s="33">
        <f>AVERAGE(Q34:Q37)</f>
        <v>60.865128722199785</v>
      </c>
      <c r="R38" s="34"/>
      <c r="S38" s="31">
        <f>AVERAGE(S34:S37)</f>
        <v>24.780136584159948</v>
      </c>
      <c r="T38" s="32">
        <f>AVERAGE(T34:T37)</f>
        <v>8.2149294933201489</v>
      </c>
      <c r="U38" s="33">
        <f>AVERAGE(U34:U37)</f>
        <v>67.004933922519911</v>
      </c>
      <c r="V38" s="34"/>
      <c r="W38" s="31">
        <f>AVERAGE(W34:W37)</f>
        <v>16.547847708665703</v>
      </c>
      <c r="X38" s="32">
        <f>AVERAGE(X34:X37)</f>
        <v>9.8068010455375578</v>
      </c>
      <c r="Y38" s="33">
        <f>AVERAGE(Y34:Y37)</f>
        <v>73.645351245796746</v>
      </c>
      <c r="Z38" s="34"/>
      <c r="AA38" s="31">
        <f>AVERAGE(AA34:AA37)</f>
        <v>13.976891372008003</v>
      </c>
      <c r="AB38" s="32">
        <f>AVERAGE(AB34:AB37)</f>
        <v>5.5098690939436032</v>
      </c>
      <c r="AC38" s="33">
        <f>AVERAGE(AC34:AC37)</f>
        <v>80.513239534048381</v>
      </c>
      <c r="AD38" s="34"/>
      <c r="AE38" s="31">
        <f>AVERAGE(AE34:AE37)</f>
        <v>10.316885337720045</v>
      </c>
      <c r="AF38" s="32">
        <f>AVERAGE(AF34:AF37)</f>
        <v>6.6928096517383775</v>
      </c>
      <c r="AG38" s="33">
        <f>AVERAGE(AG34:AG37)</f>
        <v>82.990305010541576</v>
      </c>
      <c r="AH38" s="34"/>
      <c r="AI38" s="31">
        <f>AVERAGE(AI34:AI37)</f>
        <v>9.4457549629506019</v>
      </c>
      <c r="AJ38" s="32">
        <f>AVERAGE(AJ34:AJ37)</f>
        <v>5.608202621877135</v>
      </c>
      <c r="AK38" s="33">
        <f>AVERAGE(AK34:AK37)</f>
        <v>84.946042415172258</v>
      </c>
      <c r="AL38" s="34"/>
      <c r="AM38" s="31">
        <f>AVERAGE(AM34:AM37)</f>
        <v>8.2839546544930638</v>
      </c>
      <c r="AN38" s="32">
        <f>AVERAGE(AN34:AN37)</f>
        <v>5.7175978393615656</v>
      </c>
      <c r="AO38" s="33">
        <f>AVERAGE(AO34:AO37)</f>
        <v>85.998447506145368</v>
      </c>
      <c r="AP38" s="34"/>
      <c r="AQ38" s="31">
        <f>AVERAGE(AQ34:AQ37)</f>
        <v>7.9852993488814992</v>
      </c>
      <c r="AR38" s="32">
        <f>AVERAGE(AR34:AR37)</f>
        <v>4.8900937775300131</v>
      </c>
      <c r="AS38" s="33">
        <f>AVERAGE(AS34:AS37)</f>
        <v>87.124606873588476</v>
      </c>
      <c r="AT38" s="34"/>
      <c r="AU38" s="43"/>
      <c r="AV38" s="43"/>
      <c r="AW38" s="43"/>
      <c r="AX38" s="42"/>
      <c r="AY38" s="42"/>
      <c r="AZ38" s="42"/>
    </row>
    <row r="39" spans="2:52" ht="16.5" thickTop="1" thickBot="1" x14ac:dyDescent="0.3">
      <c r="B39" s="35" t="s">
        <v>19</v>
      </c>
      <c r="C39" s="90">
        <f>SUM(C26,D26,C28,D28,C30,D30,C32,D32)</f>
        <v>944</v>
      </c>
      <c r="D39" s="91"/>
      <c r="E39" s="36">
        <f>SUM(E26,E28,E30,E32)</f>
        <v>913</v>
      </c>
      <c r="F39" s="37"/>
      <c r="G39" s="90">
        <f>SUM(G26,H26,G28,H28,G30,H30,G32,H32)</f>
        <v>496</v>
      </c>
      <c r="H39" s="91"/>
      <c r="I39" s="36">
        <f>SUM(I26,I28,I30,I32)</f>
        <v>587</v>
      </c>
      <c r="J39" s="37"/>
      <c r="K39" s="90">
        <f>SUM(K26,L26,K28,L28,K30,L30,K32,L32)</f>
        <v>489</v>
      </c>
      <c r="L39" s="91"/>
      <c r="M39" s="36">
        <f>SUM(M26,M28,M30,M32)</f>
        <v>664</v>
      </c>
      <c r="N39" s="37"/>
      <c r="O39" s="90">
        <f>SUM(O26,P26,O28,P28,O30,P30,O32,P32)</f>
        <v>491</v>
      </c>
      <c r="P39" s="91"/>
      <c r="Q39" s="36">
        <f>SUM(Q26,Q28,Q30,Q32)</f>
        <v>759</v>
      </c>
      <c r="R39" s="37"/>
      <c r="S39" s="90">
        <f>SUM(S26,T26,S28,T28,S30,T30,S32,T32)</f>
        <v>425</v>
      </c>
      <c r="T39" s="91"/>
      <c r="U39" s="36">
        <f>SUM(U26,U28,U30,U32)</f>
        <v>862</v>
      </c>
      <c r="V39" s="37"/>
      <c r="W39" s="90">
        <f>SUM(W26,X26,W28,X28,W30,X30,W32,X32)</f>
        <v>315</v>
      </c>
      <c r="X39" s="91"/>
      <c r="Y39" s="36">
        <f>SUM(Y26,Y28,Y30,Y32)</f>
        <v>880</v>
      </c>
      <c r="Z39" s="37"/>
      <c r="AA39" s="90">
        <f>SUM(AA26,AB26,AA28,AB28,AA30,AB30,AA32,AB32)</f>
        <v>223</v>
      </c>
      <c r="AB39" s="91"/>
      <c r="AC39" s="36">
        <f>SUM(AC26,AC28,AC30,AC32)</f>
        <v>918</v>
      </c>
      <c r="AD39" s="37"/>
      <c r="AE39" s="90">
        <f>SUM(AE26,AF26,AE28,AF28,AE30,AF30,AE32,AF32)</f>
        <v>198</v>
      </c>
      <c r="AF39" s="91"/>
      <c r="AG39" s="36">
        <f>SUM(AG26,AG28,AG30,AG32)</f>
        <v>966</v>
      </c>
      <c r="AH39" s="37"/>
      <c r="AI39" s="90">
        <f>SUM(AI26,AJ26,AI28,AJ28,AI30,AJ30,AI32,AJ32)</f>
        <v>174</v>
      </c>
      <c r="AJ39" s="91"/>
      <c r="AK39" s="36">
        <f>SUM(AK26,AK28,AK30,AK32)</f>
        <v>982</v>
      </c>
      <c r="AL39" s="37"/>
      <c r="AM39" s="90">
        <f>SUM(AM26,AN26,AM28,AN28,AM30,AN30,AM32,AN32)</f>
        <v>162</v>
      </c>
      <c r="AN39" s="91"/>
      <c r="AO39" s="36">
        <f>SUM(AO26,AO28,AO30,AO32)</f>
        <v>994</v>
      </c>
      <c r="AP39" s="37"/>
      <c r="AQ39" s="90">
        <f>SUM(AQ26,AR26,AQ28,AR28,AQ30,AR30,AQ32,AR32)</f>
        <v>160</v>
      </c>
      <c r="AR39" s="91"/>
      <c r="AS39" s="36">
        <f>SUM(AS26,AS28,AS30,AS32)</f>
        <v>1082</v>
      </c>
      <c r="AT39" s="37"/>
      <c r="AU39" s="40"/>
      <c r="AV39" s="40"/>
      <c r="AW39" s="42"/>
      <c r="AX39" s="42"/>
      <c r="AY39" s="42"/>
      <c r="AZ39" s="42"/>
    </row>
    <row r="40" spans="2:52" ht="15.75" thickTop="1" x14ac:dyDescent="0.25">
      <c r="AU40" s="42"/>
      <c r="AV40" s="42"/>
      <c r="AW40" s="42"/>
      <c r="AX40" s="42"/>
      <c r="AY40" s="42"/>
      <c r="AZ40" s="42"/>
    </row>
    <row r="41" spans="2:52" x14ac:dyDescent="0.25">
      <c r="AU41" s="42"/>
      <c r="AV41" s="42"/>
      <c r="AW41" s="42"/>
      <c r="AX41" s="42"/>
      <c r="AY41" s="42"/>
      <c r="AZ41" s="42"/>
    </row>
    <row r="42" spans="2:52" x14ac:dyDescent="0.25">
      <c r="AU42" s="42"/>
      <c r="AV42" s="42"/>
      <c r="AW42" s="42"/>
      <c r="AX42" s="42"/>
      <c r="AY42" s="42"/>
      <c r="AZ42" s="42"/>
    </row>
    <row r="43" spans="2:52" x14ac:dyDescent="0.25">
      <c r="AU43" s="42"/>
      <c r="AV43" s="42"/>
      <c r="AW43" s="42"/>
      <c r="AX43" s="42"/>
      <c r="AY43" s="42"/>
      <c r="AZ43" s="42"/>
    </row>
    <row r="44" spans="2:52" x14ac:dyDescent="0.25">
      <c r="AU44" s="42"/>
      <c r="AV44" s="42"/>
      <c r="AW44" s="42"/>
      <c r="AX44" s="42"/>
      <c r="AY44" s="42"/>
      <c r="AZ44" s="42"/>
    </row>
    <row r="45" spans="2:52" x14ac:dyDescent="0.25">
      <c r="AU45" s="42"/>
      <c r="AV45" s="42"/>
      <c r="AW45" s="42"/>
      <c r="AX45" s="42"/>
      <c r="AY45" s="42"/>
      <c r="AZ45" s="42"/>
    </row>
    <row r="46" spans="2:52" x14ac:dyDescent="0.25">
      <c r="AU46" s="42"/>
      <c r="AV46" s="42"/>
      <c r="AW46" s="42"/>
      <c r="AX46" s="42"/>
      <c r="AY46" s="42"/>
      <c r="AZ46" s="42"/>
    </row>
  </sheetData>
  <mergeCells count="56">
    <mergeCell ref="AQ3:AT3"/>
    <mergeCell ref="C3:F3"/>
    <mergeCell ref="G3:J3"/>
    <mergeCell ref="K3:N3"/>
    <mergeCell ref="O3:R3"/>
    <mergeCell ref="S3:V3"/>
    <mergeCell ref="W3:Z3"/>
    <mergeCell ref="AE3:AH3"/>
    <mergeCell ref="AI3:AL3"/>
    <mergeCell ref="AM3:AP3"/>
    <mergeCell ref="AE18:AF18"/>
    <mergeCell ref="AI18:AJ18"/>
    <mergeCell ref="AM18:AN18"/>
    <mergeCell ref="AQ18:AR18"/>
    <mergeCell ref="G18:H18"/>
    <mergeCell ref="K18:L18"/>
    <mergeCell ref="O18:P18"/>
    <mergeCell ref="S18:T18"/>
    <mergeCell ref="W18:X18"/>
    <mergeCell ref="AA18:AB18"/>
    <mergeCell ref="AE24:AH24"/>
    <mergeCell ref="AI24:AL24"/>
    <mergeCell ref="AM24:AP24"/>
    <mergeCell ref="AQ24:AT24"/>
    <mergeCell ref="C39:D39"/>
    <mergeCell ref="G39:H39"/>
    <mergeCell ref="K39:L39"/>
    <mergeCell ref="O39:P39"/>
    <mergeCell ref="K24:N24"/>
    <mergeCell ref="O24:R24"/>
    <mergeCell ref="S24:V24"/>
    <mergeCell ref="W24:Z24"/>
    <mergeCell ref="AA24:AD24"/>
    <mergeCell ref="AM39:AN39"/>
    <mergeCell ref="AQ39:AR39"/>
    <mergeCell ref="AE39:AF39"/>
    <mergeCell ref="B3:B4"/>
    <mergeCell ref="B24:B25"/>
    <mergeCell ref="S39:T39"/>
    <mergeCell ref="W39:X39"/>
    <mergeCell ref="AA39:AB39"/>
    <mergeCell ref="C24:F24"/>
    <mergeCell ref="G24:J24"/>
    <mergeCell ref="B5:B6"/>
    <mergeCell ref="B7:B8"/>
    <mergeCell ref="B9:B10"/>
    <mergeCell ref="B11:B12"/>
    <mergeCell ref="B13:B16"/>
    <mergeCell ref="C18:D18"/>
    <mergeCell ref="AA3:AD3"/>
    <mergeCell ref="AI39:AJ39"/>
    <mergeCell ref="B26:B27"/>
    <mergeCell ref="B28:B29"/>
    <mergeCell ref="B30:B31"/>
    <mergeCell ref="B32:B33"/>
    <mergeCell ref="B34:B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2"/>
  <sheetViews>
    <sheetView tabSelected="1" workbookViewId="0">
      <selection activeCell="B3" sqref="B3:B6"/>
    </sheetView>
  </sheetViews>
  <sheetFormatPr baseColWidth="10" defaultRowHeight="15" x14ac:dyDescent="0.25"/>
  <cols>
    <col min="2" max="2" width="25.5703125" customWidth="1"/>
    <col min="3" max="7" width="14.7109375" customWidth="1"/>
    <col min="8" max="8" width="16.5703125" customWidth="1"/>
    <col min="9" max="10" width="14.7109375" customWidth="1"/>
    <col min="11" max="11" width="16.7109375" customWidth="1"/>
    <col min="12" max="12" width="14.5703125" customWidth="1"/>
    <col min="13" max="13" width="22.7109375" customWidth="1"/>
    <col min="14" max="14" width="13.85546875" customWidth="1"/>
    <col min="15" max="15" width="13" customWidth="1"/>
  </cols>
  <sheetData>
    <row r="1" spans="2:12" ht="15.75" thickBot="1" x14ac:dyDescent="0.3"/>
    <row r="2" spans="2:12" ht="16.5" thickTop="1" thickBot="1" x14ac:dyDescent="0.3">
      <c r="C2" s="98" t="s">
        <v>110</v>
      </c>
      <c r="D2" s="99"/>
      <c r="E2" s="99"/>
      <c r="F2" s="100"/>
      <c r="I2" s="98" t="s">
        <v>111</v>
      </c>
      <c r="J2" s="99"/>
      <c r="K2" s="99"/>
      <c r="L2" s="100"/>
    </row>
    <row r="3" spans="2:12" ht="15.75" thickTop="1" x14ac:dyDescent="0.25">
      <c r="B3" s="44" t="s">
        <v>85</v>
      </c>
      <c r="C3" s="45" t="s">
        <v>26</v>
      </c>
      <c r="D3" s="46" t="s">
        <v>27</v>
      </c>
      <c r="E3" s="46" t="s">
        <v>28</v>
      </c>
      <c r="F3" s="47" t="s">
        <v>29</v>
      </c>
      <c r="H3" s="44" t="s">
        <v>85</v>
      </c>
      <c r="I3" s="48" t="s">
        <v>30</v>
      </c>
      <c r="J3" s="46" t="s">
        <v>31</v>
      </c>
      <c r="K3" s="46" t="s">
        <v>32</v>
      </c>
      <c r="L3" s="47" t="s">
        <v>33</v>
      </c>
    </row>
    <row r="4" spans="2:12" x14ac:dyDescent="0.25">
      <c r="B4" s="49" t="s">
        <v>86</v>
      </c>
      <c r="C4" s="50">
        <v>1000</v>
      </c>
      <c r="D4" s="51">
        <v>100</v>
      </c>
      <c r="E4" s="51">
        <v>10</v>
      </c>
      <c r="F4" s="52">
        <v>1</v>
      </c>
      <c r="H4" s="49" t="s">
        <v>86</v>
      </c>
      <c r="I4" s="53">
        <v>1000</v>
      </c>
      <c r="J4" s="51">
        <v>100</v>
      </c>
      <c r="K4" s="51">
        <v>10</v>
      </c>
      <c r="L4" s="52">
        <v>1</v>
      </c>
    </row>
    <row r="5" spans="2:12" x14ac:dyDescent="0.25">
      <c r="B5" s="49" t="s">
        <v>87</v>
      </c>
      <c r="C5" s="50">
        <v>3</v>
      </c>
      <c r="D5" s="51">
        <v>2</v>
      </c>
      <c r="E5" s="51">
        <v>1</v>
      </c>
      <c r="F5" s="52">
        <v>0</v>
      </c>
      <c r="H5" s="49" t="s">
        <v>87</v>
      </c>
      <c r="I5" s="53">
        <v>3</v>
      </c>
      <c r="J5" s="51">
        <v>2</v>
      </c>
      <c r="K5" s="51">
        <v>1</v>
      </c>
      <c r="L5" s="52">
        <v>0</v>
      </c>
    </row>
    <row r="6" spans="2:12" ht="15.75" thickBot="1" x14ac:dyDescent="0.3">
      <c r="B6" s="54" t="s">
        <v>34</v>
      </c>
      <c r="C6" s="55">
        <v>22.77</v>
      </c>
      <c r="D6" s="56">
        <v>26.49</v>
      </c>
      <c r="E6" s="56">
        <v>29.67</v>
      </c>
      <c r="F6" s="57">
        <v>33.94</v>
      </c>
      <c r="H6" s="54" t="s">
        <v>34</v>
      </c>
      <c r="I6" s="58">
        <v>22.42</v>
      </c>
      <c r="J6" s="56">
        <v>26.11</v>
      </c>
      <c r="K6" s="56">
        <v>29.39</v>
      </c>
      <c r="L6" s="57">
        <v>33.54</v>
      </c>
    </row>
    <row r="7" spans="2:12" ht="15.75" thickTop="1" x14ac:dyDescent="0.25"/>
    <row r="19" spans="2:15" ht="15.75" thickBot="1" x14ac:dyDescent="0.3"/>
    <row r="20" spans="2:15" ht="16.5" thickTop="1" thickBot="1" x14ac:dyDescent="0.3">
      <c r="C20" s="98" t="s">
        <v>34</v>
      </c>
      <c r="D20" s="99"/>
      <c r="E20" s="99"/>
      <c r="F20" s="99"/>
      <c r="G20" s="99"/>
      <c r="H20" s="100"/>
      <c r="I20" s="98" t="s">
        <v>86</v>
      </c>
      <c r="J20" s="99"/>
      <c r="K20" s="99"/>
      <c r="L20" s="100"/>
      <c r="M20" s="94" t="s">
        <v>91</v>
      </c>
      <c r="N20" s="134" t="s">
        <v>109</v>
      </c>
      <c r="O20" s="135"/>
    </row>
    <row r="21" spans="2:15" ht="30.75" customHeight="1" x14ac:dyDescent="0.25">
      <c r="C21" s="138" t="s">
        <v>94</v>
      </c>
      <c r="D21" s="139"/>
      <c r="E21" s="140"/>
      <c r="F21" s="139" t="s">
        <v>95</v>
      </c>
      <c r="G21" s="139"/>
      <c r="H21" s="140"/>
      <c r="I21" s="138" t="s">
        <v>93</v>
      </c>
      <c r="J21" s="140"/>
      <c r="K21" s="141" t="s">
        <v>96</v>
      </c>
      <c r="L21" s="142"/>
      <c r="M21" s="132"/>
      <c r="N21" s="136"/>
      <c r="O21" s="137"/>
    </row>
    <row r="22" spans="2:15" ht="17.25" customHeight="1" thickBot="1" x14ac:dyDescent="0.3">
      <c r="C22" s="59" t="s">
        <v>85</v>
      </c>
      <c r="D22" s="60" t="s">
        <v>88</v>
      </c>
      <c r="E22" s="61" t="s">
        <v>89</v>
      </c>
      <c r="F22" s="59" t="s">
        <v>85</v>
      </c>
      <c r="G22" s="60" t="s">
        <v>88</v>
      </c>
      <c r="H22" s="61" t="s">
        <v>89</v>
      </c>
      <c r="I22" s="59" t="s">
        <v>90</v>
      </c>
      <c r="J22" s="62" t="s">
        <v>89</v>
      </c>
      <c r="K22" s="59" t="s">
        <v>90</v>
      </c>
      <c r="L22" s="62" t="s">
        <v>89</v>
      </c>
      <c r="M22" s="133"/>
      <c r="N22" s="63" t="s">
        <v>89</v>
      </c>
      <c r="O22" s="3" t="s">
        <v>92</v>
      </c>
    </row>
    <row r="23" spans="2:15" ht="16.5" thickTop="1" thickBot="1" x14ac:dyDescent="0.3">
      <c r="B23" s="127" t="s">
        <v>97</v>
      </c>
      <c r="C23" s="64" t="s">
        <v>37</v>
      </c>
      <c r="D23" s="65">
        <v>25.44</v>
      </c>
      <c r="E23" s="128">
        <f>AVERAGE(D23:D24)</f>
        <v>25.344999999999999</v>
      </c>
      <c r="F23" s="66" t="s">
        <v>38</v>
      </c>
      <c r="G23" s="65">
        <v>22.92</v>
      </c>
      <c r="H23" s="128">
        <f>AVERAGE(G23:G24)</f>
        <v>23.05</v>
      </c>
      <c r="I23" s="67">
        <f>EXP((D23-33.721)/-3.669)</f>
        <v>9.5545574552725938</v>
      </c>
      <c r="J23" s="147">
        <f>AVERAGE(I23:I24)</f>
        <v>9.8084675779153336</v>
      </c>
      <c r="K23" s="68">
        <f t="shared" ref="K23:K34" si="0">EXP((G23-33.361)/-3.664)</f>
        <v>17.281177508894523</v>
      </c>
      <c r="L23" s="126">
        <f>AVERAGE(K23:K24)</f>
        <v>16.689284222821257</v>
      </c>
      <c r="M23" s="131">
        <f>J23/L23</f>
        <v>0.58771050016051862</v>
      </c>
      <c r="N23" s="123">
        <f>AVERAGE(M23:M28)</f>
        <v>0.59968499192813118</v>
      </c>
      <c r="O23" s="126">
        <f>(M23/N23)/2</f>
        <v>0.49001601513395249</v>
      </c>
    </row>
    <row r="24" spans="2:15" ht="15.75" thickBot="1" x14ac:dyDescent="0.3">
      <c r="B24" s="114"/>
      <c r="C24" s="69" t="s">
        <v>39</v>
      </c>
      <c r="D24" s="70">
        <v>25.25</v>
      </c>
      <c r="E24" s="116"/>
      <c r="F24" s="71" t="s">
        <v>40</v>
      </c>
      <c r="G24" s="70">
        <v>23.18</v>
      </c>
      <c r="H24" s="116"/>
      <c r="I24" s="72">
        <f>EXP((D24-33.721)/-3.669)</f>
        <v>10.062377700558073</v>
      </c>
      <c r="J24" s="146"/>
      <c r="K24" s="73">
        <f t="shared" si="0"/>
        <v>16.097390936747988</v>
      </c>
      <c r="L24" s="121"/>
      <c r="M24" s="119"/>
      <c r="N24" s="124"/>
      <c r="O24" s="109"/>
    </row>
    <row r="25" spans="2:15" ht="15.75" thickBot="1" x14ac:dyDescent="0.3">
      <c r="B25" s="113" t="s">
        <v>98</v>
      </c>
      <c r="C25" s="74" t="s">
        <v>41</v>
      </c>
      <c r="D25" s="75">
        <v>25.25</v>
      </c>
      <c r="E25" s="115">
        <f>AVERAGE(D25:D26)</f>
        <v>25.22</v>
      </c>
      <c r="F25" s="76" t="s">
        <v>42</v>
      </c>
      <c r="G25" s="75">
        <v>22.89</v>
      </c>
      <c r="H25" s="115">
        <f>AVERAGE(G25:G26)</f>
        <v>23.12</v>
      </c>
      <c r="I25" s="77">
        <f t="shared" ref="I25:I34" si="1">EXP((D25-33.721)/-3.669)</f>
        <v>10.062377700558073</v>
      </c>
      <c r="J25" s="145">
        <f>AVERAGE(I25:I26)</f>
        <v>10.145330310706878</v>
      </c>
      <c r="K25" s="78">
        <f t="shared" si="0"/>
        <v>17.423252712257451</v>
      </c>
      <c r="L25" s="120">
        <f>AVERAGE(K25:K26)</f>
        <v>16.395414279589286</v>
      </c>
      <c r="M25" s="107">
        <f t="shared" ref="M25:M27" si="2">J25/L25</f>
        <v>0.61879072633967169</v>
      </c>
      <c r="N25" s="124"/>
      <c r="O25" s="120">
        <f>(M25/N23)/2</f>
        <v>0.51592980870682703</v>
      </c>
    </row>
    <row r="26" spans="2:15" ht="15.75" thickBot="1" x14ac:dyDescent="0.3">
      <c r="B26" s="114"/>
      <c r="C26" s="69" t="s">
        <v>43</v>
      </c>
      <c r="D26" s="70">
        <v>25.19</v>
      </c>
      <c r="E26" s="116"/>
      <c r="F26" s="71" t="s">
        <v>44</v>
      </c>
      <c r="G26" s="70">
        <v>23.35</v>
      </c>
      <c r="H26" s="116"/>
      <c r="I26" s="72">
        <f t="shared" si="1"/>
        <v>10.228282920855682</v>
      </c>
      <c r="J26" s="146"/>
      <c r="K26" s="73">
        <f t="shared" si="0"/>
        <v>15.367575846921119</v>
      </c>
      <c r="L26" s="121"/>
      <c r="M26" s="119"/>
      <c r="N26" s="124"/>
      <c r="O26" s="121"/>
    </row>
    <row r="27" spans="2:15" ht="15.75" thickBot="1" x14ac:dyDescent="0.3">
      <c r="B27" s="113" t="s">
        <v>99</v>
      </c>
      <c r="C27" s="79" t="s">
        <v>45</v>
      </c>
      <c r="D27" s="80">
        <v>25.17</v>
      </c>
      <c r="E27" s="115">
        <f t="shared" ref="E27" si="3">AVERAGE(D27:D28)</f>
        <v>25.215000000000003</v>
      </c>
      <c r="F27" s="81" t="s">
        <v>46</v>
      </c>
      <c r="G27" s="80">
        <v>22.86</v>
      </c>
      <c r="H27" s="115">
        <f t="shared" ref="H27" si="4">AVERAGE(G27:G28)</f>
        <v>22.95</v>
      </c>
      <c r="I27" s="77">
        <f t="shared" si="1"/>
        <v>10.284190313720279</v>
      </c>
      <c r="J27" s="145">
        <f>AVERAGE(I27:I28)</f>
        <v>10.159589979539884</v>
      </c>
      <c r="K27" s="78">
        <f t="shared" si="0"/>
        <v>17.566495970482404</v>
      </c>
      <c r="L27" s="120">
        <f>AVERAGE(K27:K28)</f>
        <v>17.145431940667883</v>
      </c>
      <c r="M27" s="107">
        <f t="shared" si="2"/>
        <v>0.59255374928420312</v>
      </c>
      <c r="N27" s="124"/>
      <c r="O27" s="120">
        <f>(M27/N23)/2</f>
        <v>0.49405417615922037</v>
      </c>
    </row>
    <row r="28" spans="2:15" ht="15.75" thickBot="1" x14ac:dyDescent="0.3">
      <c r="B28" s="114"/>
      <c r="C28" s="69" t="s">
        <v>47</v>
      </c>
      <c r="D28" s="70">
        <v>25.26</v>
      </c>
      <c r="E28" s="116"/>
      <c r="F28" s="71" t="s">
        <v>48</v>
      </c>
      <c r="G28" s="70">
        <v>23.04</v>
      </c>
      <c r="H28" s="116"/>
      <c r="I28" s="72">
        <f t="shared" si="1"/>
        <v>10.034989645359488</v>
      </c>
      <c r="J28" s="146"/>
      <c r="K28" s="73">
        <f t="shared" si="0"/>
        <v>16.724367910853367</v>
      </c>
      <c r="L28" s="121"/>
      <c r="M28" s="119"/>
      <c r="N28" s="125"/>
      <c r="O28" s="121"/>
    </row>
    <row r="29" spans="2:15" ht="15.75" thickBot="1" x14ac:dyDescent="0.3">
      <c r="B29" s="113" t="s">
        <v>100</v>
      </c>
      <c r="C29" s="74" t="s">
        <v>49</v>
      </c>
      <c r="D29" s="75">
        <v>24.4</v>
      </c>
      <c r="E29" s="115">
        <f t="shared" ref="E29" si="5">AVERAGE(D29:D30)</f>
        <v>24.664999999999999</v>
      </c>
      <c r="F29" s="76" t="s">
        <v>50</v>
      </c>
      <c r="G29" s="75">
        <v>23.89</v>
      </c>
      <c r="H29" s="115">
        <f t="shared" ref="H29" si="6">AVERAGE(G29:G30)</f>
        <v>24.035</v>
      </c>
      <c r="I29" s="77">
        <f t="shared" si="1"/>
        <v>12.685685650541414</v>
      </c>
      <c r="J29" s="145">
        <f>AVERAGE(I29:I30)</f>
        <v>11.832542409763414</v>
      </c>
      <c r="K29" s="78">
        <f t="shared" si="0"/>
        <v>13.26169643254228</v>
      </c>
      <c r="L29" s="120">
        <f>AVERAGE(K29:K30)</f>
        <v>12.757107057966198</v>
      </c>
      <c r="M29" s="107">
        <f t="shared" ref="M29" si="7">J29/L29</f>
        <v>0.92752552408616518</v>
      </c>
      <c r="N29" s="111"/>
      <c r="O29" s="109">
        <f>(M29/N23)/2</f>
        <v>0.77334395271753253</v>
      </c>
    </row>
    <row r="30" spans="2:15" ht="15.75" thickBot="1" x14ac:dyDescent="0.3">
      <c r="B30" s="114"/>
      <c r="C30" s="69" t="s">
        <v>51</v>
      </c>
      <c r="D30" s="70">
        <v>24.93</v>
      </c>
      <c r="E30" s="116"/>
      <c r="F30" s="71" t="s">
        <v>52</v>
      </c>
      <c r="G30" s="70">
        <v>24.18</v>
      </c>
      <c r="H30" s="116"/>
      <c r="I30" s="72">
        <f t="shared" si="1"/>
        <v>10.979399168985415</v>
      </c>
      <c r="J30" s="146"/>
      <c r="K30" s="73">
        <f t="shared" si="0"/>
        <v>12.252517683390117</v>
      </c>
      <c r="L30" s="121"/>
      <c r="M30" s="119"/>
      <c r="N30" s="111"/>
      <c r="O30" s="109"/>
    </row>
    <row r="31" spans="2:15" ht="15.75" thickBot="1" x14ac:dyDescent="0.3">
      <c r="B31" s="113" t="s">
        <v>101</v>
      </c>
      <c r="C31" s="74" t="s">
        <v>53</v>
      </c>
      <c r="D31" s="75">
        <v>24.66</v>
      </c>
      <c r="E31" s="115">
        <f t="shared" ref="E31" si="8">AVERAGE(D31:D32)</f>
        <v>24.68</v>
      </c>
      <c r="F31" s="76" t="s">
        <v>54</v>
      </c>
      <c r="G31" s="75">
        <v>23.72</v>
      </c>
      <c r="H31" s="115">
        <f t="shared" ref="H31" si="9">AVERAGE(G31:G32)</f>
        <v>23.9</v>
      </c>
      <c r="I31" s="77">
        <f t="shared" si="1"/>
        <v>11.817839927461806</v>
      </c>
      <c r="J31" s="145">
        <f>AVERAGE(I31:I32)</f>
        <v>11.753769862345251</v>
      </c>
      <c r="K31" s="78">
        <f t="shared" si="0"/>
        <v>13.891502087616475</v>
      </c>
      <c r="L31" s="120">
        <f>AVERAGE(K31:K32)</f>
        <v>13.241513851463981</v>
      </c>
      <c r="M31" s="107">
        <f t="shared" ref="M31" si="10">J31/L31</f>
        <v>0.88764547575092823</v>
      </c>
      <c r="N31" s="111"/>
      <c r="O31" s="120">
        <f>(M31/N23)/2</f>
        <v>0.74009312197136612</v>
      </c>
    </row>
    <row r="32" spans="2:15" ht="15.75" thickBot="1" x14ac:dyDescent="0.3">
      <c r="B32" s="114"/>
      <c r="C32" s="69" t="s">
        <v>55</v>
      </c>
      <c r="D32" s="70">
        <v>24.7</v>
      </c>
      <c r="E32" s="116"/>
      <c r="F32" s="71" t="s">
        <v>56</v>
      </c>
      <c r="G32" s="70">
        <v>24.08</v>
      </c>
      <c r="H32" s="116"/>
      <c r="I32" s="72">
        <f t="shared" si="1"/>
        <v>11.689699797228696</v>
      </c>
      <c r="J32" s="146"/>
      <c r="K32" s="73">
        <f t="shared" si="0"/>
        <v>12.591525615311488</v>
      </c>
      <c r="L32" s="121"/>
      <c r="M32" s="119"/>
      <c r="N32" s="111"/>
      <c r="O32" s="121"/>
    </row>
    <row r="33" spans="2:15" ht="15.75" thickBot="1" x14ac:dyDescent="0.3">
      <c r="B33" s="113" t="s">
        <v>102</v>
      </c>
      <c r="C33" s="82" t="s">
        <v>57</v>
      </c>
      <c r="D33" s="75">
        <v>24.48</v>
      </c>
      <c r="E33" s="101">
        <f>AVERAGE(D33:D34)</f>
        <v>24.509999999999998</v>
      </c>
      <c r="F33" s="83" t="s">
        <v>58</v>
      </c>
      <c r="G33" s="75">
        <v>23.88</v>
      </c>
      <c r="H33" s="101">
        <f>AVERAGE(G33:G34)</f>
        <v>23.945</v>
      </c>
      <c r="I33" s="84">
        <f t="shared" si="1"/>
        <v>12.412076839534972</v>
      </c>
      <c r="J33" s="143">
        <f>AVERAGE(I33:I34)</f>
        <v>12.311413396885417</v>
      </c>
      <c r="K33" s="85">
        <f t="shared" si="0"/>
        <v>13.297940456016653</v>
      </c>
      <c r="L33" s="109">
        <f>AVERAGE(K33:K34)</f>
        <v>13.066168655191099</v>
      </c>
      <c r="M33" s="107">
        <f t="shared" ref="M33" si="11">J33/L33</f>
        <v>0.94223591641717996</v>
      </c>
      <c r="N33" s="111"/>
      <c r="O33" s="109">
        <f>(M33/N23)/2</f>
        <v>0.78560905233568157</v>
      </c>
    </row>
    <row r="34" spans="2:15" ht="15.75" thickBot="1" x14ac:dyDescent="0.3">
      <c r="B34" s="122"/>
      <c r="C34" s="86" t="s">
        <v>59</v>
      </c>
      <c r="D34" s="2">
        <v>24.54</v>
      </c>
      <c r="E34" s="102"/>
      <c r="F34" s="87" t="s">
        <v>60</v>
      </c>
      <c r="G34" s="2">
        <v>24.01</v>
      </c>
      <c r="H34" s="102"/>
      <c r="I34" s="88">
        <f t="shared" si="1"/>
        <v>12.210749954235862</v>
      </c>
      <c r="J34" s="144"/>
      <c r="K34" s="89">
        <f t="shared" si="0"/>
        <v>12.834396854365545</v>
      </c>
      <c r="L34" s="110"/>
      <c r="M34" s="108"/>
      <c r="N34" s="112"/>
      <c r="O34" s="110"/>
    </row>
    <row r="35" spans="2:15" ht="15.75" thickTop="1" x14ac:dyDescent="0.25"/>
    <row r="36" spans="2:15" ht="15.75" thickBot="1" x14ac:dyDescent="0.3"/>
    <row r="37" spans="2:15" ht="16.5" customHeight="1" thickTop="1" thickBot="1" x14ac:dyDescent="0.3">
      <c r="C37" s="98" t="s">
        <v>34</v>
      </c>
      <c r="D37" s="99"/>
      <c r="E37" s="99"/>
      <c r="F37" s="99"/>
      <c r="G37" s="99"/>
      <c r="H37" s="100"/>
      <c r="I37" s="98" t="s">
        <v>86</v>
      </c>
      <c r="J37" s="99"/>
      <c r="K37" s="99"/>
      <c r="L37" s="100"/>
      <c r="M37" s="94" t="s">
        <v>91</v>
      </c>
      <c r="N37" s="134" t="s">
        <v>109</v>
      </c>
      <c r="O37" s="135"/>
    </row>
    <row r="38" spans="2:15" ht="15" customHeight="1" x14ac:dyDescent="0.25">
      <c r="C38" s="138" t="s">
        <v>94</v>
      </c>
      <c r="D38" s="139"/>
      <c r="E38" s="140"/>
      <c r="F38" s="139" t="s">
        <v>95</v>
      </c>
      <c r="G38" s="139"/>
      <c r="H38" s="140"/>
      <c r="I38" s="138" t="s">
        <v>93</v>
      </c>
      <c r="J38" s="140"/>
      <c r="K38" s="141" t="s">
        <v>96</v>
      </c>
      <c r="L38" s="142"/>
      <c r="M38" s="132"/>
      <c r="N38" s="136"/>
      <c r="O38" s="137"/>
    </row>
    <row r="39" spans="2:15" ht="15.75" thickBot="1" x14ac:dyDescent="0.3">
      <c r="C39" s="59" t="s">
        <v>85</v>
      </c>
      <c r="D39" s="60" t="s">
        <v>88</v>
      </c>
      <c r="E39" s="61" t="s">
        <v>89</v>
      </c>
      <c r="F39" s="59" t="s">
        <v>85</v>
      </c>
      <c r="G39" s="60" t="s">
        <v>88</v>
      </c>
      <c r="H39" s="61" t="s">
        <v>89</v>
      </c>
      <c r="I39" s="59" t="s">
        <v>90</v>
      </c>
      <c r="J39" s="62" t="s">
        <v>89</v>
      </c>
      <c r="K39" s="59" t="s">
        <v>90</v>
      </c>
      <c r="L39" s="62" t="s">
        <v>89</v>
      </c>
      <c r="M39" s="133"/>
      <c r="N39" s="63" t="s">
        <v>35</v>
      </c>
      <c r="O39" s="3" t="s">
        <v>36</v>
      </c>
    </row>
    <row r="40" spans="2:15" ht="16.5" thickTop="1" thickBot="1" x14ac:dyDescent="0.3">
      <c r="B40" s="127" t="s">
        <v>103</v>
      </c>
      <c r="C40" s="64" t="s">
        <v>61</v>
      </c>
      <c r="D40" s="65">
        <v>23.79</v>
      </c>
      <c r="E40" s="128">
        <f>AVERAGE(D40:D41)</f>
        <v>24.049999999999997</v>
      </c>
      <c r="F40" s="66" t="s">
        <v>62</v>
      </c>
      <c r="G40" s="65">
        <v>22.23</v>
      </c>
      <c r="H40" s="128">
        <f>AVERAGE(G40:G41)</f>
        <v>22.495000000000001</v>
      </c>
      <c r="I40" s="67">
        <f t="shared" ref="I40:I51" si="12">EXP((D40-33.721)/-3.669)</f>
        <v>14.980241202361579</v>
      </c>
      <c r="J40" s="129">
        <f>AVERAGE(I40:I41)</f>
        <v>13.990476361414602</v>
      </c>
      <c r="K40" s="68">
        <f t="shared" ref="K40:K51" si="13">EXP((G40-33.361)/-3.664)</f>
        <v>20.862153523374644</v>
      </c>
      <c r="L40" s="130">
        <f>AVERAGE(K40:K41)</f>
        <v>19.45734343190178</v>
      </c>
      <c r="M40" s="131">
        <f>J40/L40</f>
        <v>0.71903322313138407</v>
      </c>
      <c r="N40" s="123">
        <f>AVERAGE(M40:M45)</f>
        <v>0.75993442599308969</v>
      </c>
      <c r="O40" s="126">
        <f>(M40/N40)/2</f>
        <v>0.47308899198226512</v>
      </c>
    </row>
    <row r="41" spans="2:15" ht="15.75" thickBot="1" x14ac:dyDescent="0.3">
      <c r="B41" s="114"/>
      <c r="C41" s="69" t="s">
        <v>63</v>
      </c>
      <c r="D41" s="70">
        <v>24.31</v>
      </c>
      <c r="E41" s="116"/>
      <c r="F41" s="71" t="s">
        <v>64</v>
      </c>
      <c r="G41" s="70">
        <v>22.76</v>
      </c>
      <c r="H41" s="116"/>
      <c r="I41" s="72">
        <f t="shared" si="12"/>
        <v>13.000711520467625</v>
      </c>
      <c r="J41" s="117"/>
      <c r="K41" s="73">
        <f t="shared" si="13"/>
        <v>18.052533340428916</v>
      </c>
      <c r="L41" s="118"/>
      <c r="M41" s="119"/>
      <c r="N41" s="124"/>
      <c r="O41" s="109"/>
    </row>
    <row r="42" spans="2:15" ht="15.75" customHeight="1" thickBot="1" x14ac:dyDescent="0.3">
      <c r="B42" s="113" t="s">
        <v>104</v>
      </c>
      <c r="C42" s="74" t="s">
        <v>65</v>
      </c>
      <c r="D42" s="75">
        <v>23.53</v>
      </c>
      <c r="E42" s="115">
        <f>AVERAGE(D42:D43)</f>
        <v>23.895000000000003</v>
      </c>
      <c r="F42" s="76" t="s">
        <v>66</v>
      </c>
      <c r="G42" s="75">
        <v>22.49</v>
      </c>
      <c r="H42" s="115">
        <f>AVERAGE(G42:G43)</f>
        <v>22.619999999999997</v>
      </c>
      <c r="I42" s="77">
        <f t="shared" si="12"/>
        <v>16.080318571658164</v>
      </c>
      <c r="J42" s="103">
        <f>AVERAGE(I42:I43)</f>
        <v>14.629706243529554</v>
      </c>
      <c r="K42" s="78">
        <f t="shared" si="13"/>
        <v>19.433064724632814</v>
      </c>
      <c r="L42" s="105">
        <f>AVERAGE(K42:K43)</f>
        <v>18.767467688064137</v>
      </c>
      <c r="M42" s="107">
        <f t="shared" ref="M42" si="14">J42/L42</f>
        <v>0.77952478654506252</v>
      </c>
      <c r="N42" s="124"/>
      <c r="O42" s="120">
        <f>(M42/N40)/2</f>
        <v>0.51288950722713478</v>
      </c>
    </row>
    <row r="43" spans="2:15" ht="15.75" thickBot="1" x14ac:dyDescent="0.3">
      <c r="B43" s="114"/>
      <c r="C43" s="69" t="s">
        <v>67</v>
      </c>
      <c r="D43" s="70">
        <v>24.26</v>
      </c>
      <c r="E43" s="116"/>
      <c r="F43" s="71" t="s">
        <v>68</v>
      </c>
      <c r="G43" s="70">
        <v>22.75</v>
      </c>
      <c r="H43" s="116"/>
      <c r="I43" s="72">
        <f t="shared" si="12"/>
        <v>13.179093915400944</v>
      </c>
      <c r="J43" s="117"/>
      <c r="K43" s="73">
        <f t="shared" si="13"/>
        <v>18.10187065149546</v>
      </c>
      <c r="L43" s="118"/>
      <c r="M43" s="119"/>
      <c r="N43" s="124"/>
      <c r="O43" s="121"/>
    </row>
    <row r="44" spans="2:15" ht="15.75" customHeight="1" thickBot="1" x14ac:dyDescent="0.3">
      <c r="B44" s="113" t="s">
        <v>105</v>
      </c>
      <c r="C44" s="79" t="s">
        <v>69</v>
      </c>
      <c r="D44" s="80">
        <v>23.91</v>
      </c>
      <c r="E44" s="115">
        <f t="shared" ref="E44" si="15">AVERAGE(D44:D45)</f>
        <v>24.185000000000002</v>
      </c>
      <c r="F44" s="81" t="s">
        <v>70</v>
      </c>
      <c r="G44" s="80">
        <v>23.04</v>
      </c>
      <c r="H44" s="115">
        <f t="shared" ref="H44" si="16">AVERAGE(G44:G45)</f>
        <v>22.924999999999997</v>
      </c>
      <c r="I44" s="77">
        <f t="shared" si="12"/>
        <v>14.498216183917901</v>
      </c>
      <c r="J44" s="103">
        <f>AVERAGE(I44:I45)</f>
        <v>13.489068474068645</v>
      </c>
      <c r="K44" s="78">
        <f t="shared" si="13"/>
        <v>16.724367910853367</v>
      </c>
      <c r="L44" s="105">
        <f>AVERAGE(K44:K45)</f>
        <v>17.266112220266372</v>
      </c>
      <c r="M44" s="107">
        <f t="shared" ref="M44" si="17">J44/L44</f>
        <v>0.78124526830282259</v>
      </c>
      <c r="N44" s="124"/>
      <c r="O44" s="120">
        <f>(M44/N40)/2</f>
        <v>0.51402150079060027</v>
      </c>
    </row>
    <row r="45" spans="2:15" ht="15.75" thickBot="1" x14ac:dyDescent="0.3">
      <c r="B45" s="114"/>
      <c r="C45" s="69" t="s">
        <v>71</v>
      </c>
      <c r="D45" s="70">
        <v>24.46</v>
      </c>
      <c r="E45" s="116"/>
      <c r="F45" s="71" t="s">
        <v>72</v>
      </c>
      <c r="G45" s="70">
        <v>22.81</v>
      </c>
      <c r="H45" s="116"/>
      <c r="I45" s="72">
        <f t="shared" si="12"/>
        <v>12.479920764219388</v>
      </c>
      <c r="J45" s="117"/>
      <c r="K45" s="73">
        <f t="shared" si="13"/>
        <v>17.807856529679373</v>
      </c>
      <c r="L45" s="118"/>
      <c r="M45" s="119"/>
      <c r="N45" s="125"/>
      <c r="O45" s="121"/>
    </row>
    <row r="46" spans="2:15" ht="15.75" customHeight="1" thickBot="1" x14ac:dyDescent="0.3">
      <c r="B46" s="113" t="s">
        <v>106</v>
      </c>
      <c r="C46" s="74" t="s">
        <v>73</v>
      </c>
      <c r="D46" s="75">
        <v>24.21</v>
      </c>
      <c r="E46" s="115">
        <f t="shared" ref="E46" si="18">AVERAGE(D46:D47)</f>
        <v>24.395</v>
      </c>
      <c r="F46" s="76" t="s">
        <v>74</v>
      </c>
      <c r="G46" s="75">
        <v>22.78</v>
      </c>
      <c r="H46" s="115">
        <f t="shared" ref="H46" si="19">AVERAGE(G46:G47)</f>
        <v>22.914999999999999</v>
      </c>
      <c r="I46" s="77">
        <f t="shared" si="12"/>
        <v>13.359923890128053</v>
      </c>
      <c r="J46" s="103">
        <f>AVERAGE(I46:I47)</f>
        <v>12.719136707126426</v>
      </c>
      <c r="K46" s="78">
        <f t="shared" si="13"/>
        <v>17.954261763732987</v>
      </c>
      <c r="L46" s="105">
        <f>AVERAGE(K46:K47)</f>
        <v>17.316523398830959</v>
      </c>
      <c r="M46" s="107">
        <f t="shared" ref="M46" si="20">J46/L46</f>
        <v>0.73450867787844154</v>
      </c>
      <c r="N46" s="111"/>
      <c r="O46" s="109">
        <f>(M46/N40)/2</f>
        <v>0.48327109073824265</v>
      </c>
    </row>
    <row r="47" spans="2:15" ht="15.75" thickBot="1" x14ac:dyDescent="0.3">
      <c r="B47" s="114"/>
      <c r="C47" s="69" t="s">
        <v>75</v>
      </c>
      <c r="D47" s="70">
        <v>24.58</v>
      </c>
      <c r="E47" s="116"/>
      <c r="F47" s="71" t="s">
        <v>76</v>
      </c>
      <c r="G47" s="70">
        <v>23.05</v>
      </c>
      <c r="H47" s="116"/>
      <c r="I47" s="72">
        <f t="shared" si="12"/>
        <v>12.078349524124798</v>
      </c>
      <c r="J47" s="117"/>
      <c r="K47" s="73">
        <f t="shared" si="13"/>
        <v>16.678785033928936</v>
      </c>
      <c r="L47" s="118"/>
      <c r="M47" s="119"/>
      <c r="N47" s="111"/>
      <c r="O47" s="109"/>
    </row>
    <row r="48" spans="2:15" ht="15.75" customHeight="1" thickBot="1" x14ac:dyDescent="0.3">
      <c r="B48" s="113" t="s">
        <v>107</v>
      </c>
      <c r="C48" s="74" t="s">
        <v>77</v>
      </c>
      <c r="D48" s="75">
        <v>23.48</v>
      </c>
      <c r="E48" s="115">
        <f t="shared" ref="E48" si="21">AVERAGE(D48:D49)</f>
        <v>23.745000000000001</v>
      </c>
      <c r="F48" s="76" t="s">
        <v>78</v>
      </c>
      <c r="G48" s="75">
        <v>22.3</v>
      </c>
      <c r="H48" s="115">
        <f t="shared" ref="H48" si="22">AVERAGE(G48:G49)</f>
        <v>22.414999999999999</v>
      </c>
      <c r="I48" s="77">
        <f t="shared" si="12"/>
        <v>16.300956167807222</v>
      </c>
      <c r="J48" s="103">
        <f>AVERAGE(I48:I49)</f>
        <v>15.20467718408594</v>
      </c>
      <c r="K48" s="78">
        <f t="shared" si="13"/>
        <v>20.467369324860876</v>
      </c>
      <c r="L48" s="105">
        <f>AVERAGE(K48:K49)</f>
        <v>19.844718258354487</v>
      </c>
      <c r="M48" s="107">
        <f t="shared" ref="M48" si="23">J48/L48</f>
        <v>0.766182567378344</v>
      </c>
      <c r="N48" s="111"/>
      <c r="O48" s="120">
        <f>(M48/N40)/2</f>
        <v>0.50411097403377214</v>
      </c>
    </row>
    <row r="49" spans="2:15" ht="15.75" thickBot="1" x14ac:dyDescent="0.3">
      <c r="B49" s="114"/>
      <c r="C49" s="69" t="s">
        <v>79</v>
      </c>
      <c r="D49" s="70">
        <v>24.01</v>
      </c>
      <c r="E49" s="116"/>
      <c r="F49" s="71" t="s">
        <v>80</v>
      </c>
      <c r="G49" s="70">
        <v>22.53</v>
      </c>
      <c r="H49" s="116"/>
      <c r="I49" s="72">
        <f t="shared" si="12"/>
        <v>14.108398200364658</v>
      </c>
      <c r="J49" s="117"/>
      <c r="K49" s="73">
        <f t="shared" si="13"/>
        <v>19.222067191848097</v>
      </c>
      <c r="L49" s="118"/>
      <c r="M49" s="119"/>
      <c r="N49" s="111"/>
      <c r="O49" s="121"/>
    </row>
    <row r="50" spans="2:15" ht="15.75" customHeight="1" thickBot="1" x14ac:dyDescent="0.3">
      <c r="B50" s="113" t="s">
        <v>108</v>
      </c>
      <c r="C50" s="82" t="s">
        <v>81</v>
      </c>
      <c r="D50" s="75">
        <v>24.52</v>
      </c>
      <c r="E50" s="101">
        <f>AVERAGE(D50:D51)</f>
        <v>24.54</v>
      </c>
      <c r="F50" s="83" t="s">
        <v>82</v>
      </c>
      <c r="G50" s="75">
        <v>22.91</v>
      </c>
      <c r="H50" s="101">
        <f>AVERAGE(G50:G51)</f>
        <v>22.939999999999998</v>
      </c>
      <c r="I50" s="84">
        <f t="shared" si="12"/>
        <v>12.277493434069696</v>
      </c>
      <c r="J50" s="103">
        <f>AVERAGE(I50:I51)</f>
        <v>12.210931371237805</v>
      </c>
      <c r="K50" s="85">
        <f t="shared" si="13"/>
        <v>17.328406715691937</v>
      </c>
      <c r="L50" s="105">
        <f>AVERAGE(K50:K51)</f>
        <v>17.187681031007926</v>
      </c>
      <c r="M50" s="107">
        <f t="shared" ref="M50" si="24">J50/L50</f>
        <v>0.71044670594062842</v>
      </c>
      <c r="N50" s="111"/>
      <c r="O50" s="109">
        <f>(M50/N40)/2</f>
        <v>0.46743948006580288</v>
      </c>
    </row>
    <row r="51" spans="2:15" ht="15.75" thickBot="1" x14ac:dyDescent="0.3">
      <c r="B51" s="122"/>
      <c r="C51" s="86" t="s">
        <v>83</v>
      </c>
      <c r="D51" s="2">
        <v>24.56</v>
      </c>
      <c r="E51" s="102"/>
      <c r="F51" s="87" t="s">
        <v>84</v>
      </c>
      <c r="G51" s="2">
        <v>22.97</v>
      </c>
      <c r="H51" s="102"/>
      <c r="I51" s="88">
        <f t="shared" si="12"/>
        <v>12.144369308405917</v>
      </c>
      <c r="J51" s="104"/>
      <c r="K51" s="89">
        <f t="shared" si="13"/>
        <v>17.046955346323919</v>
      </c>
      <c r="L51" s="106"/>
      <c r="M51" s="108"/>
      <c r="N51" s="112"/>
      <c r="O51" s="110"/>
    </row>
    <row r="52" spans="2:15" ht="15.75" thickTop="1" x14ac:dyDescent="0.25"/>
  </sheetData>
  <mergeCells count="106">
    <mergeCell ref="C2:F2"/>
    <mergeCell ref="I2:L2"/>
    <mergeCell ref="C20:H20"/>
    <mergeCell ref="I20:L20"/>
    <mergeCell ref="M20:M22"/>
    <mergeCell ref="N20:O21"/>
    <mergeCell ref="C21:E21"/>
    <mergeCell ref="F21:H21"/>
    <mergeCell ref="I21:J21"/>
    <mergeCell ref="K21:L21"/>
    <mergeCell ref="E27:E28"/>
    <mergeCell ref="H27:H28"/>
    <mergeCell ref="J27:J28"/>
    <mergeCell ref="L27:L28"/>
    <mergeCell ref="M27:M28"/>
    <mergeCell ref="O27:O28"/>
    <mergeCell ref="N23:N28"/>
    <mergeCell ref="O23:O24"/>
    <mergeCell ref="B25:B26"/>
    <mergeCell ref="E25:E26"/>
    <mergeCell ref="H25:H26"/>
    <mergeCell ref="J25:J26"/>
    <mergeCell ref="L25:L26"/>
    <mergeCell ref="M25:M26"/>
    <mergeCell ref="O25:O26"/>
    <mergeCell ref="B27:B28"/>
    <mergeCell ref="B23:B24"/>
    <mergeCell ref="E23:E24"/>
    <mergeCell ref="H23:H24"/>
    <mergeCell ref="J23:J24"/>
    <mergeCell ref="L23:L24"/>
    <mergeCell ref="M23:M24"/>
    <mergeCell ref="B31:B32"/>
    <mergeCell ref="E31:E32"/>
    <mergeCell ref="H31:H32"/>
    <mergeCell ref="J31:J32"/>
    <mergeCell ref="L31:L32"/>
    <mergeCell ref="M31:M32"/>
    <mergeCell ref="O31:O32"/>
    <mergeCell ref="B33:B34"/>
    <mergeCell ref="B29:B30"/>
    <mergeCell ref="E29:E30"/>
    <mergeCell ref="H29:H30"/>
    <mergeCell ref="J29:J30"/>
    <mergeCell ref="L29:L30"/>
    <mergeCell ref="M29:M30"/>
    <mergeCell ref="C37:H37"/>
    <mergeCell ref="I37:L37"/>
    <mergeCell ref="M37:M39"/>
    <mergeCell ref="N37:O38"/>
    <mergeCell ref="C38:E38"/>
    <mergeCell ref="F38:H38"/>
    <mergeCell ref="I38:J38"/>
    <mergeCell ref="K38:L38"/>
    <mergeCell ref="E33:E34"/>
    <mergeCell ref="H33:H34"/>
    <mergeCell ref="J33:J34"/>
    <mergeCell ref="L33:L34"/>
    <mergeCell ref="M33:M34"/>
    <mergeCell ref="O33:O34"/>
    <mergeCell ref="N29:N34"/>
    <mergeCell ref="O29:O30"/>
    <mergeCell ref="E44:E45"/>
    <mergeCell ref="H44:H45"/>
    <mergeCell ref="J44:J45"/>
    <mergeCell ref="L44:L45"/>
    <mergeCell ref="M44:M45"/>
    <mergeCell ref="O44:O45"/>
    <mergeCell ref="N40:N45"/>
    <mergeCell ref="O40:O41"/>
    <mergeCell ref="B42:B43"/>
    <mergeCell ref="E42:E43"/>
    <mergeCell ref="H42:H43"/>
    <mergeCell ref="J42:J43"/>
    <mergeCell ref="L42:L43"/>
    <mergeCell ref="M42:M43"/>
    <mergeCell ref="O42:O43"/>
    <mergeCell ref="B44:B45"/>
    <mergeCell ref="B40:B41"/>
    <mergeCell ref="E40:E41"/>
    <mergeCell ref="H40:H41"/>
    <mergeCell ref="J40:J41"/>
    <mergeCell ref="L40:L41"/>
    <mergeCell ref="M40:M41"/>
    <mergeCell ref="E50:E51"/>
    <mergeCell ref="H50:H51"/>
    <mergeCell ref="J50:J51"/>
    <mergeCell ref="L50:L51"/>
    <mergeCell ref="M50:M51"/>
    <mergeCell ref="O50:O51"/>
    <mergeCell ref="N46:N51"/>
    <mergeCell ref="O46:O47"/>
    <mergeCell ref="B48:B49"/>
    <mergeCell ref="E48:E49"/>
    <mergeCell ref="H48:H49"/>
    <mergeCell ref="J48:J49"/>
    <mergeCell ref="L48:L49"/>
    <mergeCell ref="M48:M49"/>
    <mergeCell ref="O48:O49"/>
    <mergeCell ref="B50:B51"/>
    <mergeCell ref="B46:B47"/>
    <mergeCell ref="E46:E47"/>
    <mergeCell ref="H46:H47"/>
    <mergeCell ref="J46:J47"/>
    <mergeCell ref="L46:L47"/>
    <mergeCell ref="M46:M4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3"/>
  <sheetViews>
    <sheetView workbookViewId="0">
      <selection activeCell="M17" sqref="M17"/>
    </sheetView>
  </sheetViews>
  <sheetFormatPr baseColWidth="10" defaultRowHeight="15" x14ac:dyDescent="0.25"/>
  <cols>
    <col min="1" max="1" width="11.42578125" customWidth="1"/>
    <col min="2" max="2" width="22.140625" customWidth="1"/>
  </cols>
  <sheetData>
    <row r="1" spans="2:46" ht="15.75" thickBot="1" x14ac:dyDescent="0.3"/>
    <row r="2" spans="2:46" ht="15.75" thickTop="1" x14ac:dyDescent="0.25">
      <c r="B2" s="148" t="s">
        <v>24</v>
      </c>
      <c r="C2" s="98" t="s">
        <v>0</v>
      </c>
      <c r="D2" s="99"/>
      <c r="E2" s="99"/>
      <c r="F2" s="100"/>
      <c r="G2" s="98" t="s">
        <v>1</v>
      </c>
      <c r="H2" s="99"/>
      <c r="I2" s="99"/>
      <c r="J2" s="100"/>
      <c r="K2" s="98" t="s">
        <v>2</v>
      </c>
      <c r="L2" s="99"/>
      <c r="M2" s="99"/>
      <c r="N2" s="100"/>
      <c r="O2" s="98" t="s">
        <v>3</v>
      </c>
      <c r="P2" s="99"/>
      <c r="Q2" s="99"/>
      <c r="R2" s="100"/>
      <c r="S2" s="98" t="s">
        <v>4</v>
      </c>
      <c r="T2" s="99"/>
      <c r="U2" s="99"/>
      <c r="V2" s="100"/>
      <c r="W2" s="98" t="s">
        <v>5</v>
      </c>
      <c r="X2" s="99"/>
      <c r="Y2" s="99"/>
      <c r="Z2" s="100"/>
      <c r="AA2" s="98" t="s">
        <v>6</v>
      </c>
      <c r="AB2" s="99"/>
      <c r="AC2" s="99"/>
      <c r="AD2" s="100"/>
      <c r="AE2" s="98" t="s">
        <v>7</v>
      </c>
      <c r="AF2" s="99"/>
      <c r="AG2" s="99"/>
      <c r="AH2" s="100"/>
      <c r="AI2" s="98" t="s">
        <v>8</v>
      </c>
      <c r="AJ2" s="99"/>
      <c r="AK2" s="99"/>
      <c r="AL2" s="100"/>
      <c r="AM2" s="98" t="s">
        <v>9</v>
      </c>
      <c r="AN2" s="99"/>
      <c r="AO2" s="99"/>
      <c r="AP2" s="100"/>
      <c r="AQ2" s="98" t="s">
        <v>10</v>
      </c>
      <c r="AR2" s="99"/>
      <c r="AS2" s="99"/>
      <c r="AT2" s="100"/>
    </row>
    <row r="3" spans="2:46" ht="15.75" thickBot="1" x14ac:dyDescent="0.3">
      <c r="B3" s="97"/>
      <c r="C3" s="1" t="s">
        <v>11</v>
      </c>
      <c r="D3" s="2" t="s">
        <v>12</v>
      </c>
      <c r="E3" s="2" t="s">
        <v>13</v>
      </c>
      <c r="F3" s="3" t="s">
        <v>14</v>
      </c>
      <c r="G3" s="1" t="s">
        <v>11</v>
      </c>
      <c r="H3" s="2" t="s">
        <v>12</v>
      </c>
      <c r="I3" s="2" t="s">
        <v>13</v>
      </c>
      <c r="J3" s="3" t="s">
        <v>14</v>
      </c>
      <c r="K3" s="1" t="s">
        <v>11</v>
      </c>
      <c r="L3" s="2" t="s">
        <v>12</v>
      </c>
      <c r="M3" s="2" t="s">
        <v>13</v>
      </c>
      <c r="N3" s="3" t="s">
        <v>14</v>
      </c>
      <c r="O3" s="1" t="s">
        <v>11</v>
      </c>
      <c r="P3" s="2" t="s">
        <v>12</v>
      </c>
      <c r="Q3" s="2" t="s">
        <v>13</v>
      </c>
      <c r="R3" s="3" t="s">
        <v>14</v>
      </c>
      <c r="S3" s="1" t="s">
        <v>11</v>
      </c>
      <c r="T3" s="2" t="s">
        <v>12</v>
      </c>
      <c r="U3" s="2" t="s">
        <v>13</v>
      </c>
      <c r="V3" s="3" t="s">
        <v>14</v>
      </c>
      <c r="W3" s="1" t="s">
        <v>11</v>
      </c>
      <c r="X3" s="2" t="s">
        <v>12</v>
      </c>
      <c r="Y3" s="2" t="s">
        <v>13</v>
      </c>
      <c r="Z3" s="3" t="s">
        <v>14</v>
      </c>
      <c r="AA3" s="1" t="s">
        <v>11</v>
      </c>
      <c r="AB3" s="2" t="s">
        <v>12</v>
      </c>
      <c r="AC3" s="2" t="s">
        <v>13</v>
      </c>
      <c r="AD3" s="3" t="s">
        <v>14</v>
      </c>
      <c r="AE3" s="1" t="s">
        <v>11</v>
      </c>
      <c r="AF3" s="2" t="s">
        <v>12</v>
      </c>
      <c r="AG3" s="2" t="s">
        <v>13</v>
      </c>
      <c r="AH3" s="3" t="s">
        <v>14</v>
      </c>
      <c r="AI3" s="1" t="s">
        <v>11</v>
      </c>
      <c r="AJ3" s="2" t="s">
        <v>12</v>
      </c>
      <c r="AK3" s="2" t="s">
        <v>13</v>
      </c>
      <c r="AL3" s="3" t="s">
        <v>14</v>
      </c>
      <c r="AM3" s="1" t="s">
        <v>11</v>
      </c>
      <c r="AN3" s="2" t="s">
        <v>12</v>
      </c>
      <c r="AO3" s="2" t="s">
        <v>13</v>
      </c>
      <c r="AP3" s="3" t="s">
        <v>14</v>
      </c>
      <c r="AQ3" s="1" t="s">
        <v>11</v>
      </c>
      <c r="AR3" s="2" t="s">
        <v>12</v>
      </c>
      <c r="AS3" s="2" t="s">
        <v>13</v>
      </c>
      <c r="AT3" s="3" t="s">
        <v>14</v>
      </c>
    </row>
    <row r="4" spans="2:46" ht="15.75" thickTop="1" x14ac:dyDescent="0.25">
      <c r="B4" s="92" t="s">
        <v>15</v>
      </c>
      <c r="C4" s="4">
        <v>141</v>
      </c>
      <c r="D4" s="5">
        <v>62</v>
      </c>
      <c r="E4" s="5">
        <v>205</v>
      </c>
      <c r="F4" s="6">
        <f>SUM(C4:E4)</f>
        <v>408</v>
      </c>
      <c r="G4" s="4">
        <v>78</v>
      </c>
      <c r="H4" s="5">
        <v>44</v>
      </c>
      <c r="I4" s="5">
        <v>127</v>
      </c>
      <c r="J4" s="6">
        <f>SUM(G4:I4)</f>
        <v>249</v>
      </c>
      <c r="K4" s="4">
        <v>75</v>
      </c>
      <c r="L4" s="5">
        <v>49</v>
      </c>
      <c r="M4" s="5">
        <v>130</v>
      </c>
      <c r="N4" s="6">
        <f>SUM(K4:M4)</f>
        <v>254</v>
      </c>
      <c r="O4" s="4">
        <v>89</v>
      </c>
      <c r="P4" s="5">
        <v>59</v>
      </c>
      <c r="Q4" s="5">
        <v>154</v>
      </c>
      <c r="R4" s="6">
        <f>SUM(O4:Q4)</f>
        <v>302</v>
      </c>
      <c r="S4" s="4">
        <v>75</v>
      </c>
      <c r="T4" s="5">
        <v>59</v>
      </c>
      <c r="U4" s="5">
        <v>136</v>
      </c>
      <c r="V4" s="6">
        <f>SUM(S4:U4)</f>
        <v>270</v>
      </c>
      <c r="W4" s="4">
        <v>84</v>
      </c>
      <c r="X4" s="5">
        <v>51</v>
      </c>
      <c r="Y4" s="5">
        <v>128</v>
      </c>
      <c r="Z4" s="6">
        <f>SUM(W4:Y4)</f>
        <v>263</v>
      </c>
      <c r="AA4" s="4">
        <v>64</v>
      </c>
      <c r="AB4" s="5">
        <v>56</v>
      </c>
      <c r="AC4" s="5">
        <v>127</v>
      </c>
      <c r="AD4" s="6">
        <f>SUM(AA4:AC4)</f>
        <v>247</v>
      </c>
      <c r="AE4" s="4">
        <v>80</v>
      </c>
      <c r="AF4" s="5">
        <v>42</v>
      </c>
      <c r="AG4" s="5">
        <v>113</v>
      </c>
      <c r="AH4" s="6">
        <f>SUM(AE4:AG4)</f>
        <v>235</v>
      </c>
      <c r="AI4" s="4">
        <v>77</v>
      </c>
      <c r="AJ4" s="5">
        <v>35</v>
      </c>
      <c r="AK4" s="5">
        <v>120</v>
      </c>
      <c r="AL4" s="6">
        <f>SUM(AI4:AK4)</f>
        <v>232</v>
      </c>
      <c r="AM4" s="4">
        <v>89</v>
      </c>
      <c r="AN4" s="5">
        <v>53</v>
      </c>
      <c r="AO4" s="5">
        <v>138</v>
      </c>
      <c r="AP4" s="6">
        <f>SUM(AM4:AO4)</f>
        <v>280</v>
      </c>
      <c r="AQ4" s="4">
        <v>88</v>
      </c>
      <c r="AR4" s="5">
        <v>41</v>
      </c>
      <c r="AS4" s="5">
        <v>126</v>
      </c>
      <c r="AT4" s="6">
        <f>SUM(AQ4:AS4)</f>
        <v>255</v>
      </c>
    </row>
    <row r="5" spans="2:46" ht="15.75" thickBot="1" x14ac:dyDescent="0.3">
      <c r="B5" s="93"/>
      <c r="C5" s="7">
        <f>C4/F4</f>
        <v>0.34558823529411764</v>
      </c>
      <c r="D5" s="8">
        <f>D4/F4</f>
        <v>0.15196078431372548</v>
      </c>
      <c r="E5" s="8">
        <f>E4/F4</f>
        <v>0.50245098039215685</v>
      </c>
      <c r="F5" s="9"/>
      <c r="G5" s="7">
        <f>G4/J4</f>
        <v>0.31325301204819278</v>
      </c>
      <c r="H5" s="8">
        <f>H4/J4</f>
        <v>0.17670682730923695</v>
      </c>
      <c r="I5" s="8">
        <f>I4/J4</f>
        <v>0.51004016064257029</v>
      </c>
      <c r="J5" s="9"/>
      <c r="K5" s="7">
        <f>K4/N4</f>
        <v>0.29527559055118108</v>
      </c>
      <c r="L5" s="8">
        <f>L4/N4</f>
        <v>0.19291338582677164</v>
      </c>
      <c r="M5" s="8">
        <f>M4/N4</f>
        <v>0.51181102362204722</v>
      </c>
      <c r="N5" s="9"/>
      <c r="O5" s="7">
        <f>O4/R4</f>
        <v>0.29470198675496689</v>
      </c>
      <c r="P5" s="8">
        <f>P4/R4</f>
        <v>0.19536423841059603</v>
      </c>
      <c r="Q5" s="8">
        <f>Q4/R4</f>
        <v>0.50993377483443714</v>
      </c>
      <c r="R5" s="9"/>
      <c r="S5" s="7">
        <f>S4/V4</f>
        <v>0.27777777777777779</v>
      </c>
      <c r="T5" s="8">
        <f>T4/V4</f>
        <v>0.21851851851851853</v>
      </c>
      <c r="U5" s="8">
        <f>U4/V4</f>
        <v>0.50370370370370365</v>
      </c>
      <c r="V5" s="9"/>
      <c r="W5" s="7">
        <f>W4/Z4</f>
        <v>0.3193916349809886</v>
      </c>
      <c r="X5" s="8">
        <f>X4/Z4</f>
        <v>0.19391634980988592</v>
      </c>
      <c r="Y5" s="8">
        <f>Y4/Z4</f>
        <v>0.48669201520912547</v>
      </c>
      <c r="Z5" s="9"/>
      <c r="AA5" s="7">
        <f>AA4/AD4</f>
        <v>0.25910931174089069</v>
      </c>
      <c r="AB5" s="8">
        <f>AB4/AD4</f>
        <v>0.22672064777327935</v>
      </c>
      <c r="AC5" s="8">
        <f>AC4/AD4</f>
        <v>0.51417004048582993</v>
      </c>
      <c r="AD5" s="9"/>
      <c r="AE5" s="7">
        <f>AE4/AH4</f>
        <v>0.34042553191489361</v>
      </c>
      <c r="AF5" s="8">
        <f>AF4/AH4</f>
        <v>0.17872340425531916</v>
      </c>
      <c r="AG5" s="8">
        <f>AG4/AH4</f>
        <v>0.48085106382978721</v>
      </c>
      <c r="AH5" s="9"/>
      <c r="AI5" s="7">
        <f>AI4/AL4</f>
        <v>0.33189655172413796</v>
      </c>
      <c r="AJ5" s="8">
        <f>AJ4/AL4</f>
        <v>0.15086206896551724</v>
      </c>
      <c r="AK5" s="8">
        <f>AK4/AL4</f>
        <v>0.51724137931034486</v>
      </c>
      <c r="AL5" s="9"/>
      <c r="AM5" s="7">
        <f>AM4/AP4</f>
        <v>0.31785714285714284</v>
      </c>
      <c r="AN5" s="8">
        <f>AN4/AP4</f>
        <v>0.18928571428571428</v>
      </c>
      <c r="AO5" s="8">
        <f>AO4/AP4</f>
        <v>0.49285714285714288</v>
      </c>
      <c r="AP5" s="9"/>
      <c r="AQ5" s="7">
        <f>AQ4/AT4</f>
        <v>0.34509803921568627</v>
      </c>
      <c r="AR5" s="8">
        <f>AR4/AT4</f>
        <v>0.16078431372549021</v>
      </c>
      <c r="AS5" s="8">
        <f>AS4/AT4</f>
        <v>0.49411764705882355</v>
      </c>
      <c r="AT5" s="9"/>
    </row>
    <row r="6" spans="2:46" ht="15.75" thickTop="1" x14ac:dyDescent="0.25">
      <c r="B6" s="92" t="s">
        <v>16</v>
      </c>
      <c r="C6" s="10">
        <v>175</v>
      </c>
      <c r="D6" s="11">
        <v>99</v>
      </c>
      <c r="E6" s="11">
        <v>260</v>
      </c>
      <c r="F6" s="12">
        <f>SUM(C6:E6)</f>
        <v>534</v>
      </c>
      <c r="G6" s="10">
        <v>71</v>
      </c>
      <c r="H6" s="11">
        <v>54</v>
      </c>
      <c r="I6" s="11">
        <v>125</v>
      </c>
      <c r="J6" s="12">
        <f>SUM(G6:I6)</f>
        <v>250</v>
      </c>
      <c r="K6" s="10">
        <v>84</v>
      </c>
      <c r="L6" s="11">
        <v>55</v>
      </c>
      <c r="M6" s="11">
        <v>145</v>
      </c>
      <c r="N6" s="12">
        <f>SUM(K6:M6)</f>
        <v>284</v>
      </c>
      <c r="O6" s="10">
        <v>104</v>
      </c>
      <c r="P6" s="11">
        <v>52</v>
      </c>
      <c r="Q6" s="11">
        <v>156</v>
      </c>
      <c r="R6" s="12">
        <f>SUM(O6:Q6)</f>
        <v>312</v>
      </c>
      <c r="S6" s="10">
        <v>77</v>
      </c>
      <c r="T6" s="11">
        <v>41</v>
      </c>
      <c r="U6" s="11">
        <v>117</v>
      </c>
      <c r="V6" s="12">
        <f>SUM(S6:U6)</f>
        <v>235</v>
      </c>
      <c r="W6" s="10">
        <v>74</v>
      </c>
      <c r="X6" s="11">
        <v>56</v>
      </c>
      <c r="Y6" s="11">
        <v>113</v>
      </c>
      <c r="Z6" s="12">
        <f>SUM(W6:Y6)</f>
        <v>243</v>
      </c>
      <c r="AA6" s="10">
        <v>76</v>
      </c>
      <c r="AB6" s="11">
        <v>62</v>
      </c>
      <c r="AC6" s="11">
        <v>126</v>
      </c>
      <c r="AD6" s="12">
        <f>SUM(AA6:AC6)</f>
        <v>264</v>
      </c>
      <c r="AE6" s="10">
        <v>87</v>
      </c>
      <c r="AF6" s="11">
        <v>56</v>
      </c>
      <c r="AG6" s="11">
        <v>143</v>
      </c>
      <c r="AH6" s="12">
        <f>SUM(AE6:AG6)</f>
        <v>286</v>
      </c>
      <c r="AI6" s="10">
        <v>103</v>
      </c>
      <c r="AJ6" s="11">
        <v>48</v>
      </c>
      <c r="AK6" s="11">
        <v>133</v>
      </c>
      <c r="AL6" s="12">
        <f>SUM(AI6:AK6)</f>
        <v>284</v>
      </c>
      <c r="AM6" s="10">
        <v>75</v>
      </c>
      <c r="AN6" s="11">
        <v>59</v>
      </c>
      <c r="AO6" s="11">
        <v>118</v>
      </c>
      <c r="AP6" s="12">
        <f>SUM(AM6:AO6)</f>
        <v>252</v>
      </c>
      <c r="AQ6" s="10">
        <v>86</v>
      </c>
      <c r="AR6" s="11">
        <v>62</v>
      </c>
      <c r="AS6" s="11">
        <v>128</v>
      </c>
      <c r="AT6" s="12">
        <f>SUM(AQ6:AS6)</f>
        <v>276</v>
      </c>
    </row>
    <row r="7" spans="2:46" ht="15.75" thickBot="1" x14ac:dyDescent="0.3">
      <c r="B7" s="93"/>
      <c r="C7" s="7">
        <f>C6/F6</f>
        <v>0.32771535580524347</v>
      </c>
      <c r="D7" s="8">
        <f>D6/F6</f>
        <v>0.1853932584269663</v>
      </c>
      <c r="E7" s="8">
        <f>E6/F6</f>
        <v>0.48689138576779029</v>
      </c>
      <c r="F7" s="9"/>
      <c r="G7" s="7">
        <f>G6/J6</f>
        <v>0.28399999999999997</v>
      </c>
      <c r="H7" s="8">
        <f>H6/J6</f>
        <v>0.216</v>
      </c>
      <c r="I7" s="8">
        <f>I6/J6</f>
        <v>0.5</v>
      </c>
      <c r="J7" s="9"/>
      <c r="K7" s="7">
        <f>K6/N6</f>
        <v>0.29577464788732394</v>
      </c>
      <c r="L7" s="8">
        <f>L6/N6</f>
        <v>0.19366197183098591</v>
      </c>
      <c r="M7" s="8">
        <f>M6/N6</f>
        <v>0.51056338028169013</v>
      </c>
      <c r="N7" s="9"/>
      <c r="O7" s="7">
        <f>O6/R6</f>
        <v>0.33333333333333331</v>
      </c>
      <c r="P7" s="8">
        <f>P6/R6</f>
        <v>0.16666666666666666</v>
      </c>
      <c r="Q7" s="8">
        <f>Q6/R6</f>
        <v>0.5</v>
      </c>
      <c r="R7" s="9"/>
      <c r="S7" s="7">
        <f>S6/V6</f>
        <v>0.32765957446808508</v>
      </c>
      <c r="T7" s="8">
        <f>T6/V6</f>
        <v>0.17446808510638298</v>
      </c>
      <c r="U7" s="8">
        <f>U6/V6</f>
        <v>0.49787234042553191</v>
      </c>
      <c r="V7" s="9"/>
      <c r="W7" s="7">
        <f>W6/Z6</f>
        <v>0.30452674897119342</v>
      </c>
      <c r="X7" s="8">
        <f>X6/Z6</f>
        <v>0.23045267489711935</v>
      </c>
      <c r="Y7" s="8">
        <f>Y6/Z6</f>
        <v>0.46502057613168724</v>
      </c>
      <c r="Z7" s="9"/>
      <c r="AA7" s="7">
        <f>AA6/AD6</f>
        <v>0.2878787878787879</v>
      </c>
      <c r="AB7" s="8">
        <f>AB6/AD6</f>
        <v>0.23484848484848486</v>
      </c>
      <c r="AC7" s="8">
        <f>AC6/AD6</f>
        <v>0.47727272727272729</v>
      </c>
      <c r="AD7" s="9"/>
      <c r="AE7" s="7">
        <f>AE6/AH6</f>
        <v>0.30419580419580422</v>
      </c>
      <c r="AF7" s="8">
        <f>AF6/AH6</f>
        <v>0.19580419580419581</v>
      </c>
      <c r="AG7" s="8">
        <f>AG6/AH6</f>
        <v>0.5</v>
      </c>
      <c r="AH7" s="9"/>
      <c r="AI7" s="7">
        <f>AI6/AL6</f>
        <v>0.36267605633802819</v>
      </c>
      <c r="AJ7" s="8">
        <f>AJ6/AL6</f>
        <v>0.16901408450704225</v>
      </c>
      <c r="AK7" s="8">
        <f>AK6/AL6</f>
        <v>0.46830985915492956</v>
      </c>
      <c r="AL7" s="9"/>
      <c r="AM7" s="7">
        <f>AM6/AP6</f>
        <v>0.29761904761904762</v>
      </c>
      <c r="AN7" s="8">
        <f>AN6/AP6</f>
        <v>0.23412698412698413</v>
      </c>
      <c r="AO7" s="8">
        <f>AO6/AP6</f>
        <v>0.46825396825396826</v>
      </c>
      <c r="AP7" s="9"/>
      <c r="AQ7" s="7">
        <f>AQ6/AT6</f>
        <v>0.31159420289855072</v>
      </c>
      <c r="AR7" s="8">
        <f>AR6/AT6</f>
        <v>0.22463768115942029</v>
      </c>
      <c r="AS7" s="8">
        <f>AS6/AT6</f>
        <v>0.46376811594202899</v>
      </c>
      <c r="AT7" s="9"/>
    </row>
    <row r="8" spans="2:46" ht="15.75" thickTop="1" x14ac:dyDescent="0.25">
      <c r="B8" s="92" t="s">
        <v>17</v>
      </c>
      <c r="C8" s="10">
        <v>184</v>
      </c>
      <c r="D8" s="11">
        <v>60</v>
      </c>
      <c r="E8" s="11">
        <v>245</v>
      </c>
      <c r="F8" s="12">
        <f>SUM(C8:E8)</f>
        <v>489</v>
      </c>
      <c r="G8" s="10">
        <v>63</v>
      </c>
      <c r="H8" s="11">
        <v>54</v>
      </c>
      <c r="I8" s="11">
        <v>141</v>
      </c>
      <c r="J8" s="12">
        <f>SUM(G8:I8)</f>
        <v>258</v>
      </c>
      <c r="K8" s="10">
        <v>64</v>
      </c>
      <c r="L8" s="11">
        <v>56</v>
      </c>
      <c r="M8" s="11">
        <v>144</v>
      </c>
      <c r="N8" s="12">
        <f>SUM(K8:M8)</f>
        <v>264</v>
      </c>
      <c r="O8" s="10">
        <v>95</v>
      </c>
      <c r="P8" s="11">
        <v>88</v>
      </c>
      <c r="Q8" s="11">
        <v>202</v>
      </c>
      <c r="R8" s="12">
        <f>SUM(O8:Q8)</f>
        <v>385</v>
      </c>
      <c r="S8" s="10">
        <v>62</v>
      </c>
      <c r="T8" s="11">
        <v>55</v>
      </c>
      <c r="U8" s="11">
        <v>133</v>
      </c>
      <c r="V8" s="12">
        <f>SUM(S8:U8)</f>
        <v>250</v>
      </c>
      <c r="W8" s="10">
        <v>71</v>
      </c>
      <c r="X8" s="11">
        <v>60</v>
      </c>
      <c r="Y8" s="11">
        <v>147</v>
      </c>
      <c r="Z8" s="12">
        <f>SUM(W8:Y8)</f>
        <v>278</v>
      </c>
      <c r="AA8" s="10">
        <v>58</v>
      </c>
      <c r="AB8" s="11">
        <v>69</v>
      </c>
      <c r="AC8" s="11">
        <v>139</v>
      </c>
      <c r="AD8" s="12">
        <f>SUM(AA8:AC8)</f>
        <v>266</v>
      </c>
      <c r="AE8" s="10">
        <v>67</v>
      </c>
      <c r="AF8" s="11">
        <v>65</v>
      </c>
      <c r="AG8" s="11">
        <v>140</v>
      </c>
      <c r="AH8" s="12">
        <f>SUM(AE8:AG8)</f>
        <v>272</v>
      </c>
      <c r="AI8" s="10">
        <v>68</v>
      </c>
      <c r="AJ8" s="11">
        <v>45</v>
      </c>
      <c r="AK8" s="11">
        <v>147</v>
      </c>
      <c r="AL8" s="12">
        <f>SUM(AI8:AK8)</f>
        <v>260</v>
      </c>
      <c r="AM8" s="10">
        <v>57</v>
      </c>
      <c r="AN8" s="11">
        <v>57</v>
      </c>
      <c r="AO8" s="11">
        <v>141</v>
      </c>
      <c r="AP8" s="12">
        <f>SUM(AM8:AO8)</f>
        <v>255</v>
      </c>
      <c r="AQ8" s="10">
        <v>59</v>
      </c>
      <c r="AR8" s="11">
        <v>56</v>
      </c>
      <c r="AS8" s="11">
        <v>149</v>
      </c>
      <c r="AT8" s="12">
        <f>SUM(AQ8:AS8)</f>
        <v>264</v>
      </c>
    </row>
    <row r="9" spans="2:46" ht="15.75" thickBot="1" x14ac:dyDescent="0.3">
      <c r="B9" s="93"/>
      <c r="C9" s="7">
        <f>C8/F8</f>
        <v>0.37627811860940696</v>
      </c>
      <c r="D9" s="8">
        <f>D8/F8</f>
        <v>0.12269938650306748</v>
      </c>
      <c r="E9" s="8">
        <f>E8/F8</f>
        <v>0.50102249488752559</v>
      </c>
      <c r="F9" s="9"/>
      <c r="G9" s="7">
        <f>G8/J8</f>
        <v>0.2441860465116279</v>
      </c>
      <c r="H9" s="8">
        <f>H8/J8</f>
        <v>0.20930232558139536</v>
      </c>
      <c r="I9" s="8">
        <f>I8/J8</f>
        <v>0.54651162790697672</v>
      </c>
      <c r="J9" s="9"/>
      <c r="K9" s="7">
        <f>K8/N8</f>
        <v>0.24242424242424243</v>
      </c>
      <c r="L9" s="8">
        <f>L8/N8</f>
        <v>0.21212121212121213</v>
      </c>
      <c r="M9" s="8">
        <f>M8/N8</f>
        <v>0.54545454545454541</v>
      </c>
      <c r="N9" s="9"/>
      <c r="O9" s="7">
        <f>O8/R8</f>
        <v>0.24675324675324675</v>
      </c>
      <c r="P9" s="8">
        <f>P8/R8</f>
        <v>0.22857142857142856</v>
      </c>
      <c r="Q9" s="8">
        <f>Q8/R8</f>
        <v>0.52467532467532463</v>
      </c>
      <c r="R9" s="9"/>
      <c r="S9" s="7">
        <f>S8/V8</f>
        <v>0.248</v>
      </c>
      <c r="T9" s="8">
        <f>T8/V8</f>
        <v>0.22</v>
      </c>
      <c r="U9" s="8">
        <f>U8/V8</f>
        <v>0.53200000000000003</v>
      </c>
      <c r="V9" s="9"/>
      <c r="W9" s="7">
        <f>W8/Z8</f>
        <v>0.25539568345323743</v>
      </c>
      <c r="X9" s="8">
        <f>X8/Z8</f>
        <v>0.21582733812949639</v>
      </c>
      <c r="Y9" s="8">
        <f>Y8/Z8</f>
        <v>0.52877697841726623</v>
      </c>
      <c r="Z9" s="9"/>
      <c r="AA9" s="7">
        <f>AA8/AD8</f>
        <v>0.21804511278195488</v>
      </c>
      <c r="AB9" s="8">
        <f>AB8/AD8</f>
        <v>0.25939849624060152</v>
      </c>
      <c r="AC9" s="8">
        <f>AC8/AD8</f>
        <v>0.52255639097744366</v>
      </c>
      <c r="AD9" s="9"/>
      <c r="AE9" s="7">
        <f>AE8/AH8</f>
        <v>0.24632352941176472</v>
      </c>
      <c r="AF9" s="8">
        <f>AF8/AH8</f>
        <v>0.23897058823529413</v>
      </c>
      <c r="AG9" s="8">
        <f>AG8/AH8</f>
        <v>0.51470588235294112</v>
      </c>
      <c r="AH9" s="9"/>
      <c r="AI9" s="7">
        <f>AI8/AL8</f>
        <v>0.26153846153846155</v>
      </c>
      <c r="AJ9" s="8">
        <f>AJ8/AL8</f>
        <v>0.17307692307692307</v>
      </c>
      <c r="AK9" s="8">
        <f>AK8/AL8</f>
        <v>0.56538461538461537</v>
      </c>
      <c r="AL9" s="9"/>
      <c r="AM9" s="7">
        <f>AM8/AP8</f>
        <v>0.22352941176470589</v>
      </c>
      <c r="AN9" s="8">
        <f>AN8/AP8</f>
        <v>0.22352941176470589</v>
      </c>
      <c r="AO9" s="8">
        <f>AO8/AP8</f>
        <v>0.55294117647058827</v>
      </c>
      <c r="AP9" s="9"/>
      <c r="AQ9" s="7">
        <f>AQ8/AT8</f>
        <v>0.22348484848484848</v>
      </c>
      <c r="AR9" s="8">
        <f>AR8/AT8</f>
        <v>0.21212121212121213</v>
      </c>
      <c r="AS9" s="8">
        <f>AS8/AT8</f>
        <v>0.56439393939393945</v>
      </c>
      <c r="AT9" s="9"/>
    </row>
    <row r="10" spans="2:46" ht="15.75" customHeight="1" thickTop="1" x14ac:dyDescent="0.25">
      <c r="B10" s="94" t="s">
        <v>21</v>
      </c>
      <c r="C10" s="13">
        <f>C5*100</f>
        <v>34.558823529411761</v>
      </c>
      <c r="D10" s="14">
        <f>D5*100</f>
        <v>15.196078431372548</v>
      </c>
      <c r="E10" s="15">
        <f>E5*100</f>
        <v>50.245098039215684</v>
      </c>
      <c r="F10" s="16"/>
      <c r="G10" s="13">
        <f>G5*100</f>
        <v>31.325301204819279</v>
      </c>
      <c r="H10" s="14">
        <f>H5*100</f>
        <v>17.670682730923694</v>
      </c>
      <c r="I10" s="15">
        <f>I5*100</f>
        <v>51.00401606425703</v>
      </c>
      <c r="J10" s="16"/>
      <c r="K10" s="13">
        <f>K5*100</f>
        <v>29.527559055118108</v>
      </c>
      <c r="L10" s="14">
        <f>L5*100</f>
        <v>19.291338582677163</v>
      </c>
      <c r="M10" s="15">
        <f>M5*100</f>
        <v>51.181102362204726</v>
      </c>
      <c r="N10" s="16"/>
      <c r="O10" s="13">
        <f>O5*100</f>
        <v>29.47019867549669</v>
      </c>
      <c r="P10" s="14">
        <f>P5*100</f>
        <v>19.536423841059602</v>
      </c>
      <c r="Q10" s="15">
        <f>Q5*100</f>
        <v>50.993377483443716</v>
      </c>
      <c r="R10" s="16"/>
      <c r="S10" s="13">
        <f>S5*100</f>
        <v>27.777777777777779</v>
      </c>
      <c r="T10" s="14">
        <f>T5*100</f>
        <v>21.851851851851851</v>
      </c>
      <c r="U10" s="15">
        <f>U5*100</f>
        <v>50.370370370370367</v>
      </c>
      <c r="V10" s="16"/>
      <c r="W10" s="13">
        <f>W5*100</f>
        <v>31.939163498098861</v>
      </c>
      <c r="X10" s="14">
        <f>X5*100</f>
        <v>19.391634980988592</v>
      </c>
      <c r="Y10" s="15">
        <f>Y5*100</f>
        <v>48.669201520912544</v>
      </c>
      <c r="Z10" s="16"/>
      <c r="AA10" s="13">
        <f>AA5*100</f>
        <v>25.910931174089068</v>
      </c>
      <c r="AB10" s="14">
        <f>AB5*100</f>
        <v>22.672064777327936</v>
      </c>
      <c r="AC10" s="15">
        <f>AC5*100</f>
        <v>51.417004048582996</v>
      </c>
      <c r="AD10" s="16"/>
      <c r="AE10" s="13">
        <f>AE5*100</f>
        <v>34.042553191489361</v>
      </c>
      <c r="AF10" s="14">
        <f>AF5*100</f>
        <v>17.872340425531917</v>
      </c>
      <c r="AG10" s="15">
        <f>AG5*100</f>
        <v>48.085106382978722</v>
      </c>
      <c r="AH10" s="16"/>
      <c r="AI10" s="13">
        <f>AI5*100</f>
        <v>33.189655172413794</v>
      </c>
      <c r="AJ10" s="14">
        <f>AJ5*100</f>
        <v>15.086206896551724</v>
      </c>
      <c r="AK10" s="15">
        <f>AK5*100</f>
        <v>51.724137931034484</v>
      </c>
      <c r="AL10" s="16"/>
      <c r="AM10" s="13">
        <f>AM5*100</f>
        <v>31.785714285714285</v>
      </c>
      <c r="AN10" s="14">
        <f>AN5*100</f>
        <v>18.928571428571427</v>
      </c>
      <c r="AO10" s="15">
        <f>AO5*100</f>
        <v>49.285714285714292</v>
      </c>
      <c r="AP10" s="16"/>
      <c r="AQ10" s="13">
        <f>AQ5*100</f>
        <v>34.509803921568626</v>
      </c>
      <c r="AR10" s="14">
        <f>AR5*100</f>
        <v>16.078431372549019</v>
      </c>
      <c r="AS10" s="15">
        <f>AS5*100</f>
        <v>49.411764705882355</v>
      </c>
      <c r="AT10" s="16"/>
    </row>
    <row r="11" spans="2:46" x14ac:dyDescent="0.25">
      <c r="B11" s="95"/>
      <c r="C11" s="17">
        <f>C7*100</f>
        <v>32.771535580524343</v>
      </c>
      <c r="D11" s="18">
        <f>D7*100</f>
        <v>18.539325842696631</v>
      </c>
      <c r="E11" s="19">
        <f>E7*100</f>
        <v>48.68913857677903</v>
      </c>
      <c r="F11" s="20"/>
      <c r="G11" s="17">
        <f>G7*100</f>
        <v>28.4</v>
      </c>
      <c r="H11" s="18">
        <f>H7*100</f>
        <v>21.6</v>
      </c>
      <c r="I11" s="19">
        <f>I7*100</f>
        <v>50</v>
      </c>
      <c r="J11" s="20"/>
      <c r="K11" s="17">
        <f>K7*100</f>
        <v>29.577464788732392</v>
      </c>
      <c r="L11" s="18">
        <f>L7*100</f>
        <v>19.366197183098592</v>
      </c>
      <c r="M11" s="19">
        <f>M7*100</f>
        <v>51.056338028169016</v>
      </c>
      <c r="N11" s="20"/>
      <c r="O11" s="17">
        <f>O7*100</f>
        <v>33.333333333333329</v>
      </c>
      <c r="P11" s="18">
        <f>P7*100</f>
        <v>16.666666666666664</v>
      </c>
      <c r="Q11" s="19">
        <f>Q7*100</f>
        <v>50</v>
      </c>
      <c r="R11" s="20"/>
      <c r="S11" s="17">
        <f>S7*100</f>
        <v>32.765957446808507</v>
      </c>
      <c r="T11" s="18">
        <f>T7*100</f>
        <v>17.446808510638299</v>
      </c>
      <c r="U11" s="19">
        <f>U7*100</f>
        <v>49.787234042553195</v>
      </c>
      <c r="V11" s="20"/>
      <c r="W11" s="17">
        <f>W7*100</f>
        <v>30.452674897119341</v>
      </c>
      <c r="X11" s="18">
        <f>X7*100</f>
        <v>23.045267489711936</v>
      </c>
      <c r="Y11" s="19">
        <f>Y7*100</f>
        <v>46.502057613168724</v>
      </c>
      <c r="Z11" s="20"/>
      <c r="AA11" s="17">
        <f>AA7*100</f>
        <v>28.787878787878789</v>
      </c>
      <c r="AB11" s="18">
        <f>AB7*100</f>
        <v>23.484848484848484</v>
      </c>
      <c r="AC11" s="19">
        <f>AC7*100</f>
        <v>47.727272727272727</v>
      </c>
      <c r="AD11" s="20"/>
      <c r="AE11" s="17">
        <f>AE7*100</f>
        <v>30.419580419580424</v>
      </c>
      <c r="AF11" s="18">
        <f>AF7*100</f>
        <v>19.58041958041958</v>
      </c>
      <c r="AG11" s="19">
        <f>AG7*100</f>
        <v>50</v>
      </c>
      <c r="AH11" s="20"/>
      <c r="AI11" s="17">
        <f>AI7*100</f>
        <v>36.267605633802816</v>
      </c>
      <c r="AJ11" s="18">
        <f>AJ7*100</f>
        <v>16.901408450704224</v>
      </c>
      <c r="AK11" s="19">
        <f>AK7*100</f>
        <v>46.83098591549296</v>
      </c>
      <c r="AL11" s="20"/>
      <c r="AM11" s="17">
        <f>AM7*100</f>
        <v>29.761904761904763</v>
      </c>
      <c r="AN11" s="18">
        <f>AN7*100</f>
        <v>23.412698412698411</v>
      </c>
      <c r="AO11" s="19">
        <f>AO7*100</f>
        <v>46.825396825396822</v>
      </c>
      <c r="AP11" s="20"/>
      <c r="AQ11" s="17">
        <f>AQ7*100</f>
        <v>31.159420289855071</v>
      </c>
      <c r="AR11" s="18">
        <f>AR7*100</f>
        <v>22.463768115942027</v>
      </c>
      <c r="AS11" s="19">
        <f>AS7*100</f>
        <v>46.376811594202898</v>
      </c>
      <c r="AT11" s="20"/>
    </row>
    <row r="12" spans="2:46" ht="15.75" thickBot="1" x14ac:dyDescent="0.3">
      <c r="B12" s="93"/>
      <c r="C12" s="26">
        <f>C9*100</f>
        <v>37.627811860940696</v>
      </c>
      <c r="D12" s="27">
        <f>D9*100</f>
        <v>12.269938650306749</v>
      </c>
      <c r="E12" s="28">
        <f>E9*100</f>
        <v>50.102249488752562</v>
      </c>
      <c r="F12" s="25"/>
      <c r="G12" s="26">
        <f>G9*100</f>
        <v>24.418604651162788</v>
      </c>
      <c r="H12" s="27">
        <f>H9*100</f>
        <v>20.930232558139537</v>
      </c>
      <c r="I12" s="28">
        <f>I9*100</f>
        <v>54.651162790697668</v>
      </c>
      <c r="J12" s="25"/>
      <c r="K12" s="26">
        <f>K9*100</f>
        <v>24.242424242424242</v>
      </c>
      <c r="L12" s="27">
        <f>L9*100</f>
        <v>21.212121212121211</v>
      </c>
      <c r="M12" s="28">
        <f>M9*100</f>
        <v>54.54545454545454</v>
      </c>
      <c r="N12" s="25"/>
      <c r="O12" s="26">
        <f>O9*100</f>
        <v>24.675324675324674</v>
      </c>
      <c r="P12" s="27">
        <f>P9*100</f>
        <v>22.857142857142858</v>
      </c>
      <c r="Q12" s="28">
        <f>Q9*100</f>
        <v>52.467532467532465</v>
      </c>
      <c r="R12" s="25"/>
      <c r="S12" s="26">
        <f>S9*100</f>
        <v>24.8</v>
      </c>
      <c r="T12" s="27">
        <f>T9*100</f>
        <v>22</v>
      </c>
      <c r="U12" s="28">
        <f>U9*100</f>
        <v>53.2</v>
      </c>
      <c r="V12" s="25"/>
      <c r="W12" s="26">
        <f>W9*100</f>
        <v>25.539568345323744</v>
      </c>
      <c r="X12" s="27">
        <f>X9*100</f>
        <v>21.582733812949641</v>
      </c>
      <c r="Y12" s="28">
        <f>Y9*100</f>
        <v>52.877697841726622</v>
      </c>
      <c r="Z12" s="25"/>
      <c r="AA12" s="26">
        <f>AA9*100</f>
        <v>21.804511278195488</v>
      </c>
      <c r="AB12" s="27">
        <f>AB9*100</f>
        <v>25.939849624060152</v>
      </c>
      <c r="AC12" s="28">
        <f>AC9*100</f>
        <v>52.255639097744364</v>
      </c>
      <c r="AD12" s="25"/>
      <c r="AE12" s="26">
        <f>AE9*100</f>
        <v>24.632352941176471</v>
      </c>
      <c r="AF12" s="27">
        <f>AF9*100</f>
        <v>23.897058823529413</v>
      </c>
      <c r="AG12" s="28">
        <f>AG9*100</f>
        <v>51.470588235294116</v>
      </c>
      <c r="AH12" s="25"/>
      <c r="AI12" s="26">
        <f>AI9*100</f>
        <v>26.153846153846157</v>
      </c>
      <c r="AJ12" s="27">
        <f>AJ9*100</f>
        <v>17.307692307692307</v>
      </c>
      <c r="AK12" s="28">
        <f>AK9*100</f>
        <v>56.53846153846154</v>
      </c>
      <c r="AL12" s="25"/>
      <c r="AM12" s="26">
        <f>AM9*100</f>
        <v>22.352941176470591</v>
      </c>
      <c r="AN12" s="27">
        <f>AN9*100</f>
        <v>22.352941176470591</v>
      </c>
      <c r="AO12" s="28">
        <f>AO9*100</f>
        <v>55.294117647058826</v>
      </c>
      <c r="AP12" s="25"/>
      <c r="AQ12" s="26">
        <f>AQ9*100</f>
        <v>22.348484848484848</v>
      </c>
      <c r="AR12" s="27">
        <f>AR9*100</f>
        <v>21.212121212121211</v>
      </c>
      <c r="AS12" s="28">
        <f>AS9*100</f>
        <v>56.439393939393945</v>
      </c>
      <c r="AT12" s="25"/>
    </row>
    <row r="13" spans="2:46" ht="16.5" thickTop="1" thickBot="1" x14ac:dyDescent="0.3">
      <c r="B13" s="30" t="s">
        <v>20</v>
      </c>
      <c r="C13" s="31">
        <f>AVERAGE(C10:C12)</f>
        <v>34.986056990292262</v>
      </c>
      <c r="D13" s="32">
        <f>AVERAGE(D10:D12)</f>
        <v>15.335114308125311</v>
      </c>
      <c r="E13" s="33">
        <f>AVERAGE(E10:E12)</f>
        <v>49.678828701582425</v>
      </c>
      <c r="F13" s="34"/>
      <c r="G13" s="31">
        <f>AVERAGE(G10:G12)</f>
        <v>28.04796861866069</v>
      </c>
      <c r="H13" s="32">
        <f>AVERAGE(H10:H12)</f>
        <v>20.066971763021076</v>
      </c>
      <c r="I13" s="33">
        <f>AVERAGE(I10:I12)</f>
        <v>51.88505961831823</v>
      </c>
      <c r="J13" s="34"/>
      <c r="K13" s="31">
        <f>AVERAGE(K10:K12)</f>
        <v>27.782482695424914</v>
      </c>
      <c r="L13" s="32">
        <f>AVERAGE(L10:L12)</f>
        <v>19.956552325965657</v>
      </c>
      <c r="M13" s="33">
        <f>AVERAGE(M10:M12)</f>
        <v>52.260964978609422</v>
      </c>
      <c r="N13" s="34"/>
      <c r="O13" s="31">
        <f>AVERAGE(O10:O12)</f>
        <v>29.159618894718232</v>
      </c>
      <c r="P13" s="32">
        <f>AVERAGE(P10:P12)</f>
        <v>19.686744454956372</v>
      </c>
      <c r="Q13" s="33">
        <f>AVERAGE(Q10:Q12)</f>
        <v>51.153636650325389</v>
      </c>
      <c r="R13" s="34"/>
      <c r="S13" s="31">
        <f>AVERAGE(S10:S12)</f>
        <v>28.44791174152876</v>
      </c>
      <c r="T13" s="32">
        <f>AVERAGE(T10:T12)</f>
        <v>20.432886787496717</v>
      </c>
      <c r="U13" s="33">
        <f>AVERAGE(U10:U12)</f>
        <v>51.119201470974524</v>
      </c>
      <c r="V13" s="34"/>
      <c r="W13" s="31">
        <f>AVERAGE(W10:W12)</f>
        <v>29.310468913513983</v>
      </c>
      <c r="X13" s="32">
        <f>AVERAGE(X10:X12)</f>
        <v>21.339878761216724</v>
      </c>
      <c r="Y13" s="33">
        <f>AVERAGE(Y10:Y12)</f>
        <v>49.349652325269297</v>
      </c>
      <c r="Z13" s="34"/>
      <c r="AA13" s="31">
        <f>AVERAGE(AA10:AA12)</f>
        <v>25.501107080054449</v>
      </c>
      <c r="AB13" s="32">
        <f>AVERAGE(AB10:AB12)</f>
        <v>24.032254295412191</v>
      </c>
      <c r="AC13" s="33">
        <f>AVERAGE(AC10:AC12)</f>
        <v>50.466638624533367</v>
      </c>
      <c r="AD13" s="34"/>
      <c r="AE13" s="31">
        <f>AVERAGE(AE10:AE12)</f>
        <v>29.698162184082083</v>
      </c>
      <c r="AF13" s="32">
        <f>AVERAGE(AF10:AF12)</f>
        <v>20.44993960982697</v>
      </c>
      <c r="AG13" s="33">
        <f>AVERAGE(AG10:AG12)</f>
        <v>49.851898206090944</v>
      </c>
      <c r="AH13" s="34"/>
      <c r="AI13" s="31">
        <f>AVERAGE(AI10:AI12)</f>
        <v>31.870368986687591</v>
      </c>
      <c r="AJ13" s="32">
        <f>AVERAGE(AJ10:AJ12)</f>
        <v>16.431769218316084</v>
      </c>
      <c r="AK13" s="33">
        <f>AVERAGE(AK10:AK12)</f>
        <v>51.697861794996328</v>
      </c>
      <c r="AL13" s="34"/>
      <c r="AM13" s="31">
        <f>AVERAGE(AM10:AM12)</f>
        <v>27.966853408029881</v>
      </c>
      <c r="AN13" s="32">
        <f>AVERAGE(AN10:AN12)</f>
        <v>21.564737005913475</v>
      </c>
      <c r="AO13" s="33">
        <f>AVERAGE(AO10:AO12)</f>
        <v>50.468409586056644</v>
      </c>
      <c r="AP13" s="34"/>
      <c r="AQ13" s="31">
        <f>AVERAGE(AQ10:AQ12)</f>
        <v>29.339236353302848</v>
      </c>
      <c r="AR13" s="32">
        <f>AVERAGE(AR10:AR12)</f>
        <v>19.918106900204087</v>
      </c>
      <c r="AS13" s="33">
        <f>AVERAGE(AS10:AS12)</f>
        <v>50.742656746493061</v>
      </c>
      <c r="AT13" s="34"/>
    </row>
    <row r="14" spans="2:46" ht="16.5" thickTop="1" thickBot="1" x14ac:dyDescent="0.3">
      <c r="B14" s="35" t="s">
        <v>19</v>
      </c>
      <c r="C14" s="90">
        <f>SUM(C4,D4,C6,D6,C8,D8)</f>
        <v>721</v>
      </c>
      <c r="D14" s="91"/>
      <c r="E14" s="36">
        <f>SUM(E4,E6,E8)</f>
        <v>710</v>
      </c>
      <c r="F14" s="37"/>
      <c r="G14" s="90">
        <f>SUM(G4,H4,G6,H6,G8,H8)</f>
        <v>364</v>
      </c>
      <c r="H14" s="91"/>
      <c r="I14" s="36">
        <f>SUM(I4,I6,I8)</f>
        <v>393</v>
      </c>
      <c r="J14" s="37"/>
      <c r="K14" s="90">
        <f>SUM(K4,L4,K6,L6,K8,L8)</f>
        <v>383</v>
      </c>
      <c r="L14" s="91"/>
      <c r="M14" s="36">
        <f>SUM(M4,M6,M8)</f>
        <v>419</v>
      </c>
      <c r="N14" s="37"/>
      <c r="O14" s="90">
        <f>SUM(O4,P4,O6,P6,O8,P8)</f>
        <v>487</v>
      </c>
      <c r="P14" s="91"/>
      <c r="Q14" s="36">
        <f>SUM(Q4,Q6,Q8)</f>
        <v>512</v>
      </c>
      <c r="R14" s="37"/>
      <c r="S14" s="90">
        <f>SUM(S4,T4,S6,T6,S8,T8)</f>
        <v>369</v>
      </c>
      <c r="T14" s="91"/>
      <c r="U14" s="36">
        <f>SUM(U4,U6,U8)</f>
        <v>386</v>
      </c>
      <c r="V14" s="37"/>
      <c r="W14" s="90">
        <f>SUM(W4,X4,W6,X6,W8,X8)</f>
        <v>396</v>
      </c>
      <c r="X14" s="91"/>
      <c r="Y14" s="36">
        <f>SUM(Y4,Y6,Y8)</f>
        <v>388</v>
      </c>
      <c r="Z14" s="37"/>
      <c r="AA14" s="90">
        <f>SUM(AA4,AB4,AA6,AB6,AA8,AB8)</f>
        <v>385</v>
      </c>
      <c r="AB14" s="91"/>
      <c r="AC14" s="36">
        <f>SUM(AC4,AC6,AC8)</f>
        <v>392</v>
      </c>
      <c r="AD14" s="37"/>
      <c r="AE14" s="90">
        <f>SUM(AE4,AF4,AE6,AF6,AE8,AF8)</f>
        <v>397</v>
      </c>
      <c r="AF14" s="91"/>
      <c r="AG14" s="36">
        <f>SUM(AG4,AG6,AG8)</f>
        <v>396</v>
      </c>
      <c r="AH14" s="37"/>
      <c r="AI14" s="90">
        <f>SUM(AI4,AJ4,AI6,AJ6,AI8,AJ8)</f>
        <v>376</v>
      </c>
      <c r="AJ14" s="91"/>
      <c r="AK14" s="36">
        <f>SUM(AK4,AK6,AK8)</f>
        <v>400</v>
      </c>
      <c r="AL14" s="37"/>
      <c r="AM14" s="90">
        <f>SUM(AM4,AN4,AM6,AN6,AM8,AN8)</f>
        <v>390</v>
      </c>
      <c r="AN14" s="91"/>
      <c r="AO14" s="36">
        <f>SUM(AO4,AO6,AO8)</f>
        <v>397</v>
      </c>
      <c r="AP14" s="37"/>
      <c r="AQ14" s="90">
        <f>SUM(AQ4,AR4,AQ6,AR6,AQ8,AR8)</f>
        <v>392</v>
      </c>
      <c r="AR14" s="91"/>
      <c r="AS14" s="36">
        <f>SUM(AS4,AS6,AS8)</f>
        <v>403</v>
      </c>
      <c r="AT14" s="37"/>
    </row>
    <row r="15" spans="2:46" ht="15.75" thickTop="1" x14ac:dyDescent="0.25"/>
    <row r="19" spans="2:46" ht="15.75" thickBot="1" x14ac:dyDescent="0.3"/>
    <row r="20" spans="2:46" ht="15.75" thickTop="1" x14ac:dyDescent="0.25">
      <c r="B20" s="148" t="s">
        <v>25</v>
      </c>
      <c r="C20" s="98" t="s">
        <v>0</v>
      </c>
      <c r="D20" s="99"/>
      <c r="E20" s="99"/>
      <c r="F20" s="100"/>
      <c r="G20" s="98" t="s">
        <v>1</v>
      </c>
      <c r="H20" s="99"/>
      <c r="I20" s="99"/>
      <c r="J20" s="100"/>
      <c r="K20" s="98" t="s">
        <v>2</v>
      </c>
      <c r="L20" s="99"/>
      <c r="M20" s="99"/>
      <c r="N20" s="100"/>
      <c r="O20" s="98" t="s">
        <v>3</v>
      </c>
      <c r="P20" s="99"/>
      <c r="Q20" s="99"/>
      <c r="R20" s="100"/>
      <c r="S20" s="98" t="s">
        <v>4</v>
      </c>
      <c r="T20" s="99"/>
      <c r="U20" s="99"/>
      <c r="V20" s="100"/>
      <c r="W20" s="98" t="s">
        <v>5</v>
      </c>
      <c r="X20" s="99"/>
      <c r="Y20" s="99"/>
      <c r="Z20" s="100"/>
      <c r="AA20" s="98" t="s">
        <v>6</v>
      </c>
      <c r="AB20" s="99"/>
      <c r="AC20" s="99"/>
      <c r="AD20" s="100"/>
      <c r="AE20" s="98" t="s">
        <v>7</v>
      </c>
      <c r="AF20" s="99"/>
      <c r="AG20" s="99"/>
      <c r="AH20" s="100"/>
      <c r="AI20" s="98" t="s">
        <v>8</v>
      </c>
      <c r="AJ20" s="99"/>
      <c r="AK20" s="99"/>
      <c r="AL20" s="100"/>
      <c r="AM20" s="98" t="s">
        <v>9</v>
      </c>
      <c r="AN20" s="99"/>
      <c r="AO20" s="99"/>
      <c r="AP20" s="100"/>
      <c r="AQ20" s="98" t="s">
        <v>10</v>
      </c>
      <c r="AR20" s="99"/>
      <c r="AS20" s="99"/>
      <c r="AT20" s="100"/>
    </row>
    <row r="21" spans="2:46" ht="15.75" thickBot="1" x14ac:dyDescent="0.3">
      <c r="B21" s="97"/>
      <c r="C21" s="1" t="s">
        <v>11</v>
      </c>
      <c r="D21" s="2" t="s">
        <v>12</v>
      </c>
      <c r="E21" s="2" t="s">
        <v>13</v>
      </c>
      <c r="F21" s="3" t="s">
        <v>14</v>
      </c>
      <c r="G21" s="1" t="s">
        <v>11</v>
      </c>
      <c r="H21" s="2" t="s">
        <v>12</v>
      </c>
      <c r="I21" s="2" t="s">
        <v>13</v>
      </c>
      <c r="J21" s="3" t="s">
        <v>14</v>
      </c>
      <c r="K21" s="1" t="s">
        <v>11</v>
      </c>
      <c r="L21" s="2" t="s">
        <v>12</v>
      </c>
      <c r="M21" s="2" t="s">
        <v>13</v>
      </c>
      <c r="N21" s="3" t="s">
        <v>14</v>
      </c>
      <c r="O21" s="1" t="s">
        <v>11</v>
      </c>
      <c r="P21" s="2" t="s">
        <v>12</v>
      </c>
      <c r="Q21" s="2" t="s">
        <v>13</v>
      </c>
      <c r="R21" s="3" t="s">
        <v>14</v>
      </c>
      <c r="S21" s="1" t="s">
        <v>11</v>
      </c>
      <c r="T21" s="2" t="s">
        <v>12</v>
      </c>
      <c r="U21" s="2" t="s">
        <v>13</v>
      </c>
      <c r="V21" s="3" t="s">
        <v>14</v>
      </c>
      <c r="W21" s="1" t="s">
        <v>11</v>
      </c>
      <c r="X21" s="2" t="s">
        <v>12</v>
      </c>
      <c r="Y21" s="2" t="s">
        <v>13</v>
      </c>
      <c r="Z21" s="3" t="s">
        <v>14</v>
      </c>
      <c r="AA21" s="1" t="s">
        <v>11</v>
      </c>
      <c r="AB21" s="2" t="s">
        <v>12</v>
      </c>
      <c r="AC21" s="2" t="s">
        <v>13</v>
      </c>
      <c r="AD21" s="3" t="s">
        <v>14</v>
      </c>
      <c r="AE21" s="1" t="s">
        <v>11</v>
      </c>
      <c r="AF21" s="2" t="s">
        <v>12</v>
      </c>
      <c r="AG21" s="2" t="s">
        <v>13</v>
      </c>
      <c r="AH21" s="3" t="s">
        <v>14</v>
      </c>
      <c r="AI21" s="1" t="s">
        <v>11</v>
      </c>
      <c r="AJ21" s="2" t="s">
        <v>12</v>
      </c>
      <c r="AK21" s="2" t="s">
        <v>13</v>
      </c>
      <c r="AL21" s="3" t="s">
        <v>14</v>
      </c>
      <c r="AM21" s="1" t="s">
        <v>11</v>
      </c>
      <c r="AN21" s="2" t="s">
        <v>12</v>
      </c>
      <c r="AO21" s="2" t="s">
        <v>13</v>
      </c>
      <c r="AP21" s="3" t="s">
        <v>14</v>
      </c>
      <c r="AQ21" s="1" t="s">
        <v>11</v>
      </c>
      <c r="AR21" s="2" t="s">
        <v>12</v>
      </c>
      <c r="AS21" s="2" t="s">
        <v>13</v>
      </c>
      <c r="AT21" s="3" t="s">
        <v>14</v>
      </c>
    </row>
    <row r="22" spans="2:46" ht="15.75" thickTop="1" x14ac:dyDescent="0.25">
      <c r="B22" s="92" t="s">
        <v>15</v>
      </c>
      <c r="C22" s="4">
        <v>167</v>
      </c>
      <c r="D22" s="5">
        <v>72</v>
      </c>
      <c r="E22" s="5">
        <v>233</v>
      </c>
      <c r="F22" s="6">
        <f>SUM(C22:E22)</f>
        <v>472</v>
      </c>
      <c r="G22" s="4">
        <v>82</v>
      </c>
      <c r="H22" s="5">
        <v>46</v>
      </c>
      <c r="I22" s="5">
        <v>162</v>
      </c>
      <c r="J22" s="6">
        <f>SUM(G22:I22)</f>
        <v>290</v>
      </c>
      <c r="K22" s="4">
        <v>58</v>
      </c>
      <c r="L22" s="5">
        <v>67</v>
      </c>
      <c r="M22" s="5">
        <v>178</v>
      </c>
      <c r="N22" s="6">
        <f>SUM(K22:M22)</f>
        <v>303</v>
      </c>
      <c r="O22" s="4">
        <v>71</v>
      </c>
      <c r="P22" s="5">
        <v>65</v>
      </c>
      <c r="Q22" s="5">
        <v>179</v>
      </c>
      <c r="R22" s="6">
        <f>SUM(O22:Q22)</f>
        <v>315</v>
      </c>
      <c r="S22" s="4">
        <v>59</v>
      </c>
      <c r="T22" s="5">
        <v>48</v>
      </c>
      <c r="U22" s="5">
        <v>156</v>
      </c>
      <c r="V22" s="6">
        <f>SUM(S22:U22)</f>
        <v>263</v>
      </c>
      <c r="W22" s="4">
        <v>41</v>
      </c>
      <c r="X22" s="5">
        <v>57</v>
      </c>
      <c r="Y22" s="5">
        <v>171</v>
      </c>
      <c r="Z22" s="6">
        <f>SUM(W22:Y22)</f>
        <v>269</v>
      </c>
      <c r="AA22" s="4">
        <v>42</v>
      </c>
      <c r="AB22" s="5">
        <v>45</v>
      </c>
      <c r="AC22" s="5">
        <v>217</v>
      </c>
      <c r="AD22" s="6">
        <f>SUM(AA22:AC22)</f>
        <v>304</v>
      </c>
      <c r="AE22" s="4">
        <v>42</v>
      </c>
      <c r="AF22" s="5">
        <v>41</v>
      </c>
      <c r="AG22" s="5">
        <v>174</v>
      </c>
      <c r="AH22" s="6">
        <f>SUM(AE22:AG22)</f>
        <v>257</v>
      </c>
      <c r="AI22" s="4">
        <v>36</v>
      </c>
      <c r="AJ22" s="5">
        <v>40</v>
      </c>
      <c r="AK22" s="5">
        <v>224</v>
      </c>
      <c r="AL22" s="6">
        <f>SUM(AI22:AK22)</f>
        <v>300</v>
      </c>
      <c r="AM22" s="4">
        <v>26</v>
      </c>
      <c r="AN22" s="5">
        <v>33</v>
      </c>
      <c r="AO22" s="5">
        <v>209</v>
      </c>
      <c r="AP22" s="6">
        <f>SUM(AM22:AO22)</f>
        <v>268</v>
      </c>
      <c r="AQ22" s="4">
        <v>20</v>
      </c>
      <c r="AR22" s="5">
        <v>36</v>
      </c>
      <c r="AS22" s="5">
        <v>235</v>
      </c>
      <c r="AT22" s="6">
        <f>SUM(AQ22:AS22)</f>
        <v>291</v>
      </c>
    </row>
    <row r="23" spans="2:46" ht="15.75" thickBot="1" x14ac:dyDescent="0.3">
      <c r="B23" s="93"/>
      <c r="C23" s="7">
        <f>C22/F22</f>
        <v>0.3538135593220339</v>
      </c>
      <c r="D23" s="8">
        <f>D22/F22</f>
        <v>0.15254237288135594</v>
      </c>
      <c r="E23" s="8">
        <f>E22/F22</f>
        <v>0.49364406779661019</v>
      </c>
      <c r="F23" s="9"/>
      <c r="G23" s="7">
        <f>G22/J22</f>
        <v>0.28275862068965518</v>
      </c>
      <c r="H23" s="8">
        <f>H22/J22</f>
        <v>0.15862068965517243</v>
      </c>
      <c r="I23" s="8">
        <f>I22/J22</f>
        <v>0.55862068965517242</v>
      </c>
      <c r="J23" s="9"/>
      <c r="K23" s="7">
        <f>K22/N22</f>
        <v>0.19141914191419143</v>
      </c>
      <c r="L23" s="8">
        <f>L22/N22</f>
        <v>0.22112211221122113</v>
      </c>
      <c r="M23" s="8">
        <f>M22/N22</f>
        <v>0.58745874587458746</v>
      </c>
      <c r="N23" s="9"/>
      <c r="O23" s="7">
        <f>O22/R22</f>
        <v>0.2253968253968254</v>
      </c>
      <c r="P23" s="8">
        <f>P22/R22</f>
        <v>0.20634920634920634</v>
      </c>
      <c r="Q23" s="8">
        <f>Q22/R22</f>
        <v>0.56825396825396823</v>
      </c>
      <c r="R23" s="9"/>
      <c r="S23" s="7">
        <f>S22/V22</f>
        <v>0.22433460076045628</v>
      </c>
      <c r="T23" s="8">
        <f>T22/V22</f>
        <v>0.18250950570342206</v>
      </c>
      <c r="U23" s="8">
        <f>U22/V22</f>
        <v>0.59315589353612164</v>
      </c>
      <c r="V23" s="9"/>
      <c r="W23" s="7">
        <f>W22/Z22</f>
        <v>0.15241635687732341</v>
      </c>
      <c r="X23" s="8">
        <f>X22/Z22</f>
        <v>0.21189591078066913</v>
      </c>
      <c r="Y23" s="8">
        <f>Y22/Z22</f>
        <v>0.63568773234200748</v>
      </c>
      <c r="Z23" s="9"/>
      <c r="AA23" s="7">
        <f>AA22/AD22</f>
        <v>0.13815789473684212</v>
      </c>
      <c r="AB23" s="8">
        <f>AB22/AD22</f>
        <v>0.14802631578947367</v>
      </c>
      <c r="AC23" s="8">
        <f>AC22/AD22</f>
        <v>0.71381578947368418</v>
      </c>
      <c r="AD23" s="9"/>
      <c r="AE23" s="7">
        <f>AE22/AH22</f>
        <v>0.16342412451361868</v>
      </c>
      <c r="AF23" s="8">
        <f>AF22/AH22</f>
        <v>0.15953307392996108</v>
      </c>
      <c r="AG23" s="8">
        <f>AG22/AH22</f>
        <v>0.67704280155642027</v>
      </c>
      <c r="AH23" s="9"/>
      <c r="AI23" s="7">
        <f>AI22/AL22</f>
        <v>0.12</v>
      </c>
      <c r="AJ23" s="8">
        <f>AJ22/AL22</f>
        <v>0.13333333333333333</v>
      </c>
      <c r="AK23" s="8">
        <f>AK22/AL22</f>
        <v>0.7466666666666667</v>
      </c>
      <c r="AL23" s="9"/>
      <c r="AM23" s="7">
        <f>AM22/AP22</f>
        <v>9.7014925373134331E-2</v>
      </c>
      <c r="AN23" s="8">
        <f>AN22/AP22</f>
        <v>0.12313432835820895</v>
      </c>
      <c r="AO23" s="8">
        <f>AO22/AP22</f>
        <v>0.77985074626865669</v>
      </c>
      <c r="AP23" s="9"/>
      <c r="AQ23" s="7">
        <f>AQ22/AT22</f>
        <v>6.8728522336769765E-2</v>
      </c>
      <c r="AR23" s="8">
        <f>AR22/AT22</f>
        <v>0.12371134020618557</v>
      </c>
      <c r="AS23" s="8">
        <f>AS22/AT22</f>
        <v>0.80756013745704469</v>
      </c>
      <c r="AT23" s="9"/>
    </row>
    <row r="24" spans="2:46" ht="15.75" thickTop="1" x14ac:dyDescent="0.25">
      <c r="B24" s="92" t="s">
        <v>16</v>
      </c>
      <c r="C24" s="10">
        <v>207</v>
      </c>
      <c r="D24" s="11">
        <v>55</v>
      </c>
      <c r="E24" s="11">
        <v>254</v>
      </c>
      <c r="F24" s="12">
        <f>SUM(C24:E24)</f>
        <v>516</v>
      </c>
      <c r="G24" s="10">
        <v>77</v>
      </c>
      <c r="H24" s="11">
        <v>45</v>
      </c>
      <c r="I24" s="11">
        <v>161</v>
      </c>
      <c r="J24" s="12">
        <f>SUM(G24:I24)</f>
        <v>283</v>
      </c>
      <c r="K24" s="10">
        <v>60</v>
      </c>
      <c r="L24" s="11">
        <v>62</v>
      </c>
      <c r="M24" s="11">
        <v>182</v>
      </c>
      <c r="N24" s="12">
        <f>SUM(K24:M24)</f>
        <v>304</v>
      </c>
      <c r="O24" s="10">
        <v>71</v>
      </c>
      <c r="P24" s="11">
        <v>62</v>
      </c>
      <c r="Q24" s="11">
        <v>208</v>
      </c>
      <c r="R24" s="12">
        <f>SUM(O24:Q24)</f>
        <v>341</v>
      </c>
      <c r="S24" s="10">
        <v>66</v>
      </c>
      <c r="T24" s="11">
        <v>41</v>
      </c>
      <c r="U24" s="11">
        <v>162</v>
      </c>
      <c r="V24" s="12">
        <f>SUM(S24:U24)</f>
        <v>269</v>
      </c>
      <c r="W24" s="10">
        <v>74</v>
      </c>
      <c r="X24" s="11">
        <v>53</v>
      </c>
      <c r="Y24" s="11">
        <v>192</v>
      </c>
      <c r="Z24" s="12">
        <f>SUM(W24:Y24)</f>
        <v>319</v>
      </c>
      <c r="AA24" s="10">
        <v>45</v>
      </c>
      <c r="AB24" s="11">
        <v>55</v>
      </c>
      <c r="AC24" s="11">
        <v>196</v>
      </c>
      <c r="AD24" s="12">
        <f>SUM(AA24:AC24)</f>
        <v>296</v>
      </c>
      <c r="AE24" s="10">
        <v>41</v>
      </c>
      <c r="AF24" s="11">
        <v>35</v>
      </c>
      <c r="AG24" s="11">
        <v>216</v>
      </c>
      <c r="AH24" s="12">
        <f>SUM(AE24:AG24)</f>
        <v>292</v>
      </c>
      <c r="AI24" s="10">
        <v>29</v>
      </c>
      <c r="AJ24" s="11">
        <v>30</v>
      </c>
      <c r="AK24" s="11">
        <v>196</v>
      </c>
      <c r="AL24" s="12">
        <f>SUM(AI24:AK24)</f>
        <v>255</v>
      </c>
      <c r="AM24" s="10">
        <v>41</v>
      </c>
      <c r="AN24" s="11">
        <v>29</v>
      </c>
      <c r="AO24" s="11">
        <v>226</v>
      </c>
      <c r="AP24" s="12">
        <f>SUM(AM24:AO24)</f>
        <v>296</v>
      </c>
      <c r="AQ24" s="10">
        <v>27</v>
      </c>
      <c r="AR24" s="11">
        <v>27</v>
      </c>
      <c r="AS24" s="11">
        <v>226</v>
      </c>
      <c r="AT24" s="12">
        <f>SUM(AQ24:AS24)</f>
        <v>280</v>
      </c>
    </row>
    <row r="25" spans="2:46" ht="15.75" thickBot="1" x14ac:dyDescent="0.3">
      <c r="B25" s="93"/>
      <c r="C25" s="7">
        <f>C24/F24</f>
        <v>0.40116279069767441</v>
      </c>
      <c r="D25" s="8">
        <f>D24/F24</f>
        <v>0.1065891472868217</v>
      </c>
      <c r="E25" s="8">
        <f>E24/F24</f>
        <v>0.49224806201550386</v>
      </c>
      <c r="F25" s="9"/>
      <c r="G25" s="7">
        <f>G24/J24</f>
        <v>0.27208480565371024</v>
      </c>
      <c r="H25" s="8">
        <f>H24/J24</f>
        <v>0.15901060070671377</v>
      </c>
      <c r="I25" s="8">
        <f>I24/J24</f>
        <v>0.56890459363957602</v>
      </c>
      <c r="J25" s="9"/>
      <c r="K25" s="7">
        <f>K24/N24</f>
        <v>0.19736842105263158</v>
      </c>
      <c r="L25" s="8">
        <f>L24/N24</f>
        <v>0.20394736842105263</v>
      </c>
      <c r="M25" s="8">
        <f>M24/N24</f>
        <v>0.59868421052631582</v>
      </c>
      <c r="N25" s="9"/>
      <c r="O25" s="7">
        <f>O24/R24</f>
        <v>0.20821114369501467</v>
      </c>
      <c r="P25" s="8">
        <f>P24/R24</f>
        <v>0.18181818181818182</v>
      </c>
      <c r="Q25" s="8">
        <f>Q24/R24</f>
        <v>0.60997067448680353</v>
      </c>
      <c r="R25" s="9"/>
      <c r="S25" s="7">
        <f>S24/V24</f>
        <v>0.24535315985130113</v>
      </c>
      <c r="T25" s="8">
        <f>T24/V24</f>
        <v>0.15241635687732341</v>
      </c>
      <c r="U25" s="8">
        <f>U24/V24</f>
        <v>0.60223048327137552</v>
      </c>
      <c r="V25" s="9"/>
      <c r="W25" s="7">
        <f>W24/Z24</f>
        <v>0.23197492163009403</v>
      </c>
      <c r="X25" s="8">
        <f>X24/Z24</f>
        <v>0.16614420062695925</v>
      </c>
      <c r="Y25" s="8">
        <f>Y24/Z24</f>
        <v>0.60188087774294674</v>
      </c>
      <c r="Z25" s="9"/>
      <c r="AA25" s="7">
        <f>AA24/AD24</f>
        <v>0.15202702702702703</v>
      </c>
      <c r="AB25" s="8">
        <f>AB24/AD24</f>
        <v>0.1858108108108108</v>
      </c>
      <c r="AC25" s="8">
        <f>AC24/AD24</f>
        <v>0.66216216216216217</v>
      </c>
      <c r="AD25" s="9"/>
      <c r="AE25" s="7">
        <f>AE24/AH24</f>
        <v>0.1404109589041096</v>
      </c>
      <c r="AF25" s="8">
        <f>AF24/AH24</f>
        <v>0.11986301369863013</v>
      </c>
      <c r="AG25" s="8">
        <f>AG24/AH24</f>
        <v>0.73972602739726023</v>
      </c>
      <c r="AH25" s="9"/>
      <c r="AI25" s="7">
        <f>AI24/AL24</f>
        <v>0.11372549019607843</v>
      </c>
      <c r="AJ25" s="8">
        <f>AJ24/AL24</f>
        <v>0.11764705882352941</v>
      </c>
      <c r="AK25" s="8">
        <f>AK24/AL24</f>
        <v>0.7686274509803922</v>
      </c>
      <c r="AL25" s="9"/>
      <c r="AM25" s="7">
        <f>AM24/AP24</f>
        <v>0.13851351351351351</v>
      </c>
      <c r="AN25" s="8">
        <f>AN24/AP24</f>
        <v>9.7972972972972971E-2</v>
      </c>
      <c r="AO25" s="8">
        <f>AO24/AP24</f>
        <v>0.76351351351351349</v>
      </c>
      <c r="AP25" s="9"/>
      <c r="AQ25" s="7">
        <f>AQ24/AT24</f>
        <v>9.6428571428571433E-2</v>
      </c>
      <c r="AR25" s="8">
        <f>AR24/AT24</f>
        <v>9.6428571428571433E-2</v>
      </c>
      <c r="AS25" s="8">
        <f>AS24/AT24</f>
        <v>0.80714285714285716</v>
      </c>
      <c r="AT25" s="9"/>
    </row>
    <row r="26" spans="2:46" ht="15.75" thickTop="1" x14ac:dyDescent="0.25">
      <c r="B26" s="92" t="s">
        <v>17</v>
      </c>
      <c r="C26" s="10">
        <v>177</v>
      </c>
      <c r="D26" s="11">
        <v>73</v>
      </c>
      <c r="E26" s="11">
        <v>245</v>
      </c>
      <c r="F26" s="12">
        <f>SUM(C26:E26)</f>
        <v>495</v>
      </c>
      <c r="G26" s="10">
        <v>78</v>
      </c>
      <c r="H26" s="11">
        <v>67</v>
      </c>
      <c r="I26" s="11">
        <v>155</v>
      </c>
      <c r="J26" s="12">
        <f>SUM(G26:I26)</f>
        <v>300</v>
      </c>
      <c r="K26" s="10">
        <v>86</v>
      </c>
      <c r="L26" s="11">
        <v>60</v>
      </c>
      <c r="M26" s="11">
        <v>175</v>
      </c>
      <c r="N26" s="12">
        <f>SUM(K26:M26)</f>
        <v>321</v>
      </c>
      <c r="O26" s="10">
        <v>61</v>
      </c>
      <c r="P26" s="11">
        <v>57</v>
      </c>
      <c r="Q26" s="11">
        <v>163</v>
      </c>
      <c r="R26" s="12">
        <f>SUM(O26:Q26)</f>
        <v>281</v>
      </c>
      <c r="S26" s="10">
        <v>64</v>
      </c>
      <c r="T26" s="11">
        <v>61</v>
      </c>
      <c r="U26" s="11">
        <v>173</v>
      </c>
      <c r="V26" s="12">
        <f>SUM(S26:U26)</f>
        <v>298</v>
      </c>
      <c r="W26" s="10">
        <v>37</v>
      </c>
      <c r="X26" s="11">
        <v>42</v>
      </c>
      <c r="Y26" s="11">
        <v>192</v>
      </c>
      <c r="Z26" s="12">
        <f>SUM(W26:Y26)</f>
        <v>271</v>
      </c>
      <c r="AA26" s="10">
        <v>43</v>
      </c>
      <c r="AB26" s="11">
        <v>54</v>
      </c>
      <c r="AC26" s="11">
        <v>227</v>
      </c>
      <c r="AD26" s="12">
        <f>SUM(AA26:AC26)</f>
        <v>324</v>
      </c>
      <c r="AE26" s="10">
        <v>33</v>
      </c>
      <c r="AF26" s="11">
        <v>31</v>
      </c>
      <c r="AG26" s="11">
        <v>239</v>
      </c>
      <c r="AH26" s="12">
        <f>SUM(AE26:AG26)</f>
        <v>303</v>
      </c>
      <c r="AI26" s="10">
        <v>25</v>
      </c>
      <c r="AJ26" s="11">
        <v>27</v>
      </c>
      <c r="AK26" s="11">
        <v>223</v>
      </c>
      <c r="AL26" s="12">
        <f>SUM(AI26:AK26)</f>
        <v>275</v>
      </c>
      <c r="AM26" s="10">
        <v>19</v>
      </c>
      <c r="AN26" s="11">
        <v>30</v>
      </c>
      <c r="AO26" s="11">
        <v>233</v>
      </c>
      <c r="AP26" s="12">
        <f>SUM(AM26:AO26)</f>
        <v>282</v>
      </c>
      <c r="AQ26" s="10">
        <v>20</v>
      </c>
      <c r="AR26" s="11">
        <v>33</v>
      </c>
      <c r="AS26" s="11">
        <v>253</v>
      </c>
      <c r="AT26" s="12">
        <f>SUM(AQ26:AS26)</f>
        <v>306</v>
      </c>
    </row>
    <row r="27" spans="2:46" ht="15.75" thickBot="1" x14ac:dyDescent="0.3">
      <c r="B27" s="93"/>
      <c r="C27" s="7">
        <f>C26/F26</f>
        <v>0.3575757575757576</v>
      </c>
      <c r="D27" s="8">
        <f>D26/F26</f>
        <v>0.14747474747474748</v>
      </c>
      <c r="E27" s="8">
        <f>E26/F26</f>
        <v>0.49494949494949497</v>
      </c>
      <c r="F27" s="9"/>
      <c r="G27" s="7">
        <f>G26/J26</f>
        <v>0.26</v>
      </c>
      <c r="H27" s="8">
        <f>H26/J26</f>
        <v>0.22333333333333333</v>
      </c>
      <c r="I27" s="8">
        <f>I26/J26</f>
        <v>0.51666666666666672</v>
      </c>
      <c r="J27" s="9"/>
      <c r="K27" s="7">
        <f>K26/N26</f>
        <v>0.26791277258566976</v>
      </c>
      <c r="L27" s="8">
        <f>L26/N26</f>
        <v>0.18691588785046728</v>
      </c>
      <c r="M27" s="8">
        <f>M26/N26</f>
        <v>0.54517133956386288</v>
      </c>
      <c r="N27" s="9"/>
      <c r="O27" s="7">
        <f>O26/R26</f>
        <v>0.21708185053380782</v>
      </c>
      <c r="P27" s="8">
        <f>P26/R26</f>
        <v>0.20284697508896798</v>
      </c>
      <c r="Q27" s="8">
        <f>Q26/R26</f>
        <v>0.58007117437722422</v>
      </c>
      <c r="R27" s="9"/>
      <c r="S27" s="7">
        <f>S26/V26</f>
        <v>0.21476510067114093</v>
      </c>
      <c r="T27" s="8">
        <f>T26/V26</f>
        <v>0.20469798657718122</v>
      </c>
      <c r="U27" s="8">
        <f>U26/V26</f>
        <v>0.58053691275167785</v>
      </c>
      <c r="V27" s="9"/>
      <c r="W27" s="7">
        <f>W26/Z26</f>
        <v>0.13653136531365315</v>
      </c>
      <c r="X27" s="8">
        <f>X26/Z26</f>
        <v>0.15498154981549817</v>
      </c>
      <c r="Y27" s="8">
        <f>Y26/Z26</f>
        <v>0.70848708487084866</v>
      </c>
      <c r="Z27" s="9"/>
      <c r="AA27" s="7">
        <f>AA26/AD26</f>
        <v>0.13271604938271606</v>
      </c>
      <c r="AB27" s="8">
        <f>AB26/AD26</f>
        <v>0.16666666666666666</v>
      </c>
      <c r="AC27" s="8">
        <f>AC26/AD26</f>
        <v>0.70061728395061729</v>
      </c>
      <c r="AD27" s="9"/>
      <c r="AE27" s="7">
        <f>AE26/AH26</f>
        <v>0.10891089108910891</v>
      </c>
      <c r="AF27" s="8">
        <f>AF26/AH26</f>
        <v>0.10231023102310231</v>
      </c>
      <c r="AG27" s="8">
        <f>AG26/AH26</f>
        <v>0.78877887788778878</v>
      </c>
      <c r="AH27" s="9"/>
      <c r="AI27" s="7">
        <f>AI26/AL26</f>
        <v>9.0909090909090912E-2</v>
      </c>
      <c r="AJ27" s="8">
        <f>AJ26/AL26</f>
        <v>9.8181818181818176E-2</v>
      </c>
      <c r="AK27" s="8">
        <f>AK26/AL26</f>
        <v>0.81090909090909091</v>
      </c>
      <c r="AL27" s="9"/>
      <c r="AM27" s="7">
        <f>AM26/AP26</f>
        <v>6.7375886524822695E-2</v>
      </c>
      <c r="AN27" s="8">
        <f>AN26/AP26</f>
        <v>0.10638297872340426</v>
      </c>
      <c r="AO27" s="8">
        <f>AO26/AP26</f>
        <v>0.82624113475177308</v>
      </c>
      <c r="AP27" s="9"/>
      <c r="AQ27" s="7">
        <f>AQ26/AT26</f>
        <v>6.535947712418301E-2</v>
      </c>
      <c r="AR27" s="8">
        <f>AR26/AT26</f>
        <v>0.10784313725490197</v>
      </c>
      <c r="AS27" s="8">
        <f>AS26/AT26</f>
        <v>0.82679738562091498</v>
      </c>
      <c r="AT27" s="9"/>
    </row>
    <row r="28" spans="2:46" ht="15.75" thickTop="1" x14ac:dyDescent="0.25">
      <c r="B28" s="94" t="s">
        <v>21</v>
      </c>
      <c r="C28" s="13">
        <f>C23*100</f>
        <v>35.381355932203391</v>
      </c>
      <c r="D28" s="14">
        <f>D23*100</f>
        <v>15.254237288135593</v>
      </c>
      <c r="E28" s="15">
        <f>E23*100</f>
        <v>49.364406779661017</v>
      </c>
      <c r="F28" s="16"/>
      <c r="G28" s="13">
        <f>G23*100</f>
        <v>28.27586206896552</v>
      </c>
      <c r="H28" s="14">
        <f>H23*100</f>
        <v>15.862068965517242</v>
      </c>
      <c r="I28" s="15">
        <f>I23*100</f>
        <v>55.862068965517238</v>
      </c>
      <c r="J28" s="16"/>
      <c r="K28" s="13">
        <f>K23*100</f>
        <v>19.141914191419144</v>
      </c>
      <c r="L28" s="14">
        <f>L23*100</f>
        <v>22.112211221122113</v>
      </c>
      <c r="M28" s="15">
        <f>M23*100</f>
        <v>58.745874587458744</v>
      </c>
      <c r="N28" s="16"/>
      <c r="O28" s="13">
        <f>O23*100</f>
        <v>22.539682539682541</v>
      </c>
      <c r="P28" s="14">
        <f>P23*100</f>
        <v>20.634920634920633</v>
      </c>
      <c r="Q28" s="15">
        <f>Q23*100</f>
        <v>56.825396825396822</v>
      </c>
      <c r="R28" s="16"/>
      <c r="S28" s="13">
        <f>S23*100</f>
        <v>22.433460076045627</v>
      </c>
      <c r="T28" s="14">
        <f>T23*100</f>
        <v>18.250950570342205</v>
      </c>
      <c r="U28" s="15">
        <f>U23*100</f>
        <v>59.315589353612161</v>
      </c>
      <c r="V28" s="16"/>
      <c r="W28" s="13">
        <f>W23*100</f>
        <v>15.241635687732341</v>
      </c>
      <c r="X28" s="14">
        <f>X23*100</f>
        <v>21.189591078066915</v>
      </c>
      <c r="Y28" s="15">
        <f>Y23*100</f>
        <v>63.568773234200748</v>
      </c>
      <c r="Z28" s="16"/>
      <c r="AA28" s="13">
        <f>AA23*100</f>
        <v>13.815789473684212</v>
      </c>
      <c r="AB28" s="14">
        <f>AB23*100</f>
        <v>14.802631578947366</v>
      </c>
      <c r="AC28" s="15">
        <f>AC23*100</f>
        <v>71.381578947368425</v>
      </c>
      <c r="AD28" s="16"/>
      <c r="AE28" s="13">
        <f>AE23*100</f>
        <v>16.342412451361866</v>
      </c>
      <c r="AF28" s="14">
        <f>AF23*100</f>
        <v>15.953307392996107</v>
      </c>
      <c r="AG28" s="15">
        <f>AG23*100</f>
        <v>67.704280155642024</v>
      </c>
      <c r="AH28" s="16"/>
      <c r="AI28" s="13">
        <f>AI23*100</f>
        <v>12</v>
      </c>
      <c r="AJ28" s="14">
        <f>AJ23*100</f>
        <v>13.333333333333334</v>
      </c>
      <c r="AK28" s="15">
        <f>AK23*100</f>
        <v>74.666666666666671</v>
      </c>
      <c r="AL28" s="16"/>
      <c r="AM28" s="13">
        <f>AM23*100</f>
        <v>9.7014925373134329</v>
      </c>
      <c r="AN28" s="14">
        <f>AN23*100</f>
        <v>12.313432835820896</v>
      </c>
      <c r="AO28" s="15">
        <f>AO23*100</f>
        <v>77.985074626865668</v>
      </c>
      <c r="AP28" s="16"/>
      <c r="AQ28" s="13">
        <f>AQ23*100</f>
        <v>6.8728522336769764</v>
      </c>
      <c r="AR28" s="14">
        <f>AR23*100</f>
        <v>12.371134020618557</v>
      </c>
      <c r="AS28" s="15">
        <f>AS23*100</f>
        <v>80.756013745704465</v>
      </c>
      <c r="AT28" s="16"/>
    </row>
    <row r="29" spans="2:46" x14ac:dyDescent="0.25">
      <c r="B29" s="95"/>
      <c r="C29" s="17">
        <f>C25*100</f>
        <v>40.116279069767444</v>
      </c>
      <c r="D29" s="18">
        <f>D25*100</f>
        <v>10.65891472868217</v>
      </c>
      <c r="E29" s="19">
        <f>E25*100</f>
        <v>49.224806201550386</v>
      </c>
      <c r="F29" s="20"/>
      <c r="G29" s="17">
        <f>G25*100</f>
        <v>27.208480565371023</v>
      </c>
      <c r="H29" s="18">
        <f>H25*100</f>
        <v>15.901060070671377</v>
      </c>
      <c r="I29" s="19">
        <f>I25*100</f>
        <v>56.890459363957604</v>
      </c>
      <c r="J29" s="20"/>
      <c r="K29" s="17">
        <f>K25*100</f>
        <v>19.736842105263158</v>
      </c>
      <c r="L29" s="18">
        <f>L25*100</f>
        <v>20.394736842105264</v>
      </c>
      <c r="M29" s="19">
        <f>M25*100</f>
        <v>59.868421052631582</v>
      </c>
      <c r="N29" s="20"/>
      <c r="O29" s="17">
        <f>O25*100</f>
        <v>20.821114369501466</v>
      </c>
      <c r="P29" s="18">
        <f>P25*100</f>
        <v>18.181818181818183</v>
      </c>
      <c r="Q29" s="19">
        <f>Q25*100</f>
        <v>60.997067448680355</v>
      </c>
      <c r="R29" s="20"/>
      <c r="S29" s="17">
        <f>S25*100</f>
        <v>24.535315985130111</v>
      </c>
      <c r="T29" s="18">
        <f>T25*100</f>
        <v>15.241635687732341</v>
      </c>
      <c r="U29" s="19">
        <f>U25*100</f>
        <v>60.223048327137555</v>
      </c>
      <c r="V29" s="20"/>
      <c r="W29" s="17">
        <f>W25*100</f>
        <v>23.197492163009404</v>
      </c>
      <c r="X29" s="18">
        <f>X25*100</f>
        <v>16.614420062695924</v>
      </c>
      <c r="Y29" s="19">
        <f>Y25*100</f>
        <v>60.188087774294672</v>
      </c>
      <c r="Z29" s="20"/>
      <c r="AA29" s="17">
        <f>AA25*100</f>
        <v>15.202702702702704</v>
      </c>
      <c r="AB29" s="18">
        <f>AB25*100</f>
        <v>18.581081081081081</v>
      </c>
      <c r="AC29" s="19">
        <f>AC25*100</f>
        <v>66.21621621621621</v>
      </c>
      <c r="AD29" s="20"/>
      <c r="AE29" s="17">
        <f>AE25*100</f>
        <v>14.04109589041096</v>
      </c>
      <c r="AF29" s="18">
        <f>AF25*100</f>
        <v>11.986301369863012</v>
      </c>
      <c r="AG29" s="19">
        <f>AG25*100</f>
        <v>73.972602739726028</v>
      </c>
      <c r="AH29" s="20"/>
      <c r="AI29" s="17">
        <f>AI25*100</f>
        <v>11.372549019607844</v>
      </c>
      <c r="AJ29" s="18">
        <f>AJ25*100</f>
        <v>11.76470588235294</v>
      </c>
      <c r="AK29" s="19">
        <f>AK25*100</f>
        <v>76.862745098039227</v>
      </c>
      <c r="AL29" s="20"/>
      <c r="AM29" s="17">
        <f>AM25*100</f>
        <v>13.851351351351351</v>
      </c>
      <c r="AN29" s="18">
        <f>AN25*100</f>
        <v>9.7972972972972965</v>
      </c>
      <c r="AO29" s="19">
        <f>AO25*100</f>
        <v>76.351351351351354</v>
      </c>
      <c r="AP29" s="20"/>
      <c r="AQ29" s="17">
        <f>AQ25*100</f>
        <v>9.6428571428571441</v>
      </c>
      <c r="AR29" s="18">
        <f>AR25*100</f>
        <v>9.6428571428571441</v>
      </c>
      <c r="AS29" s="19">
        <f>AS25*100</f>
        <v>80.714285714285722</v>
      </c>
      <c r="AT29" s="20"/>
    </row>
    <row r="30" spans="2:46" ht="15.75" thickBot="1" x14ac:dyDescent="0.3">
      <c r="B30" s="93"/>
      <c r="C30" s="26">
        <f>C27*100</f>
        <v>35.757575757575758</v>
      </c>
      <c r="D30" s="27">
        <f>D27*100</f>
        <v>14.747474747474747</v>
      </c>
      <c r="E30" s="28">
        <f>E27*100</f>
        <v>49.494949494949495</v>
      </c>
      <c r="F30" s="25"/>
      <c r="G30" s="26">
        <f>G27*100</f>
        <v>26</v>
      </c>
      <c r="H30" s="27">
        <f>H27*100</f>
        <v>22.333333333333332</v>
      </c>
      <c r="I30" s="28">
        <f>I27*100</f>
        <v>51.666666666666671</v>
      </c>
      <c r="J30" s="25"/>
      <c r="K30" s="26">
        <f>K27*100</f>
        <v>26.791277258566975</v>
      </c>
      <c r="L30" s="27">
        <f>L27*100</f>
        <v>18.691588785046729</v>
      </c>
      <c r="M30" s="28">
        <f>M27*100</f>
        <v>54.517133956386289</v>
      </c>
      <c r="N30" s="25"/>
      <c r="O30" s="26">
        <f>O27*100</f>
        <v>21.708185053380781</v>
      </c>
      <c r="P30" s="27">
        <f>P27*100</f>
        <v>20.284697508896798</v>
      </c>
      <c r="Q30" s="28">
        <f>Q27*100</f>
        <v>58.007117437722421</v>
      </c>
      <c r="R30" s="25"/>
      <c r="S30" s="26">
        <f>S27*100</f>
        <v>21.476510067114095</v>
      </c>
      <c r="T30" s="27">
        <f>T27*100</f>
        <v>20.469798657718123</v>
      </c>
      <c r="U30" s="28">
        <f>U27*100</f>
        <v>58.053691275167786</v>
      </c>
      <c r="V30" s="25"/>
      <c r="W30" s="26">
        <f>W27*100</f>
        <v>13.653136531365314</v>
      </c>
      <c r="X30" s="27">
        <f>X27*100</f>
        <v>15.498154981549817</v>
      </c>
      <c r="Y30" s="28">
        <f>Y27*100</f>
        <v>70.848708487084863</v>
      </c>
      <c r="Z30" s="25"/>
      <c r="AA30" s="26">
        <f>AA27*100</f>
        <v>13.271604938271606</v>
      </c>
      <c r="AB30" s="27">
        <f>AB27*100</f>
        <v>16.666666666666664</v>
      </c>
      <c r="AC30" s="28">
        <f>AC27*100</f>
        <v>70.061728395061735</v>
      </c>
      <c r="AD30" s="25"/>
      <c r="AE30" s="26">
        <f>AE27*100</f>
        <v>10.891089108910892</v>
      </c>
      <c r="AF30" s="27">
        <f>AF27*100</f>
        <v>10.231023102310232</v>
      </c>
      <c r="AG30" s="28">
        <f>AG27*100</f>
        <v>78.877887788778878</v>
      </c>
      <c r="AH30" s="25"/>
      <c r="AI30" s="26">
        <f>AI27*100</f>
        <v>9.0909090909090917</v>
      </c>
      <c r="AJ30" s="27">
        <f>AJ27*100</f>
        <v>9.8181818181818183</v>
      </c>
      <c r="AK30" s="28">
        <f>AK27*100</f>
        <v>81.090909090909093</v>
      </c>
      <c r="AL30" s="25"/>
      <c r="AM30" s="26">
        <f>AM27*100</f>
        <v>6.7375886524822697</v>
      </c>
      <c r="AN30" s="27">
        <f>AN27*100</f>
        <v>10.638297872340425</v>
      </c>
      <c r="AO30" s="28">
        <f>AO27*100</f>
        <v>82.62411347517731</v>
      </c>
      <c r="AP30" s="25"/>
      <c r="AQ30" s="26">
        <f>AQ27*100</f>
        <v>6.5359477124183014</v>
      </c>
      <c r="AR30" s="27">
        <f>AR27*100</f>
        <v>10.784313725490197</v>
      </c>
      <c r="AS30" s="28">
        <f>AS27*100</f>
        <v>82.679738562091501</v>
      </c>
      <c r="AT30" s="25"/>
    </row>
    <row r="31" spans="2:46" ht="16.5" thickTop="1" thickBot="1" x14ac:dyDescent="0.3">
      <c r="B31" s="30" t="s">
        <v>20</v>
      </c>
      <c r="C31" s="31">
        <f>AVERAGE(C28:C30)</f>
        <v>37.085070253182202</v>
      </c>
      <c r="D31" s="32">
        <f>AVERAGE(D28:D30)</f>
        <v>13.553542254764169</v>
      </c>
      <c r="E31" s="33">
        <f>AVERAGE(E28:E30)</f>
        <v>49.36138749205363</v>
      </c>
      <c r="F31" s="34"/>
      <c r="G31" s="31">
        <f>AVERAGE(G28:G30)</f>
        <v>27.161447544778849</v>
      </c>
      <c r="H31" s="32">
        <f>AVERAGE(H28:H30)</f>
        <v>18.032154123173985</v>
      </c>
      <c r="I31" s="33">
        <f>AVERAGE(I28:I30)</f>
        <v>54.806398332047173</v>
      </c>
      <c r="J31" s="34"/>
      <c r="K31" s="31">
        <f>AVERAGE(K28:K30)</f>
        <v>21.890011185083093</v>
      </c>
      <c r="L31" s="32">
        <f>AVERAGE(L28:L30)</f>
        <v>20.399512282758035</v>
      </c>
      <c r="M31" s="33">
        <f>AVERAGE(M28:M30)</f>
        <v>57.710476532158872</v>
      </c>
      <c r="N31" s="34"/>
      <c r="O31" s="31">
        <f>AVERAGE(O28:O30)</f>
        <v>21.689660654188259</v>
      </c>
      <c r="P31" s="32">
        <f>AVERAGE(P28:P30)</f>
        <v>19.700478775211874</v>
      </c>
      <c r="Q31" s="33">
        <f>AVERAGE(Q28:Q30)</f>
        <v>58.609860570599864</v>
      </c>
      <c r="R31" s="34"/>
      <c r="S31" s="31">
        <f>AVERAGE(S28:S30)</f>
        <v>22.815095376096611</v>
      </c>
      <c r="T31" s="32">
        <f>AVERAGE(T28:T30)</f>
        <v>17.987461638597555</v>
      </c>
      <c r="U31" s="33">
        <f>AVERAGE(U28:U30)</f>
        <v>59.197442985305834</v>
      </c>
      <c r="V31" s="34"/>
      <c r="W31" s="31">
        <f>AVERAGE(W28:W30)</f>
        <v>17.364088127369019</v>
      </c>
      <c r="X31" s="32">
        <f>AVERAGE(X28:X30)</f>
        <v>17.767388707437551</v>
      </c>
      <c r="Y31" s="33">
        <f>AVERAGE(Y28:Y30)</f>
        <v>64.868523165193423</v>
      </c>
      <c r="Z31" s="34"/>
      <c r="AA31" s="31">
        <f>AVERAGE(AA28:AA30)</f>
        <v>14.096699038219507</v>
      </c>
      <c r="AB31" s="32">
        <f>AVERAGE(AB28:AB30)</f>
        <v>16.683459775565037</v>
      </c>
      <c r="AC31" s="33">
        <f>AVERAGE(AC28:AC30)</f>
        <v>69.219841186215447</v>
      </c>
      <c r="AD31" s="34"/>
      <c r="AE31" s="31">
        <f>AVERAGE(AE28:AE30)</f>
        <v>13.758199150227904</v>
      </c>
      <c r="AF31" s="32">
        <f>AVERAGE(AF28:AF30)</f>
        <v>12.723543955056451</v>
      </c>
      <c r="AG31" s="33">
        <f>AVERAGE(AG28:AG30)</f>
        <v>73.518256894715648</v>
      </c>
      <c r="AH31" s="34"/>
      <c r="AI31" s="31">
        <f>AVERAGE(AI28:AI30)</f>
        <v>10.821152703505646</v>
      </c>
      <c r="AJ31" s="32">
        <f>AVERAGE(AJ28:AJ30)</f>
        <v>11.638740344622697</v>
      </c>
      <c r="AK31" s="33">
        <f>AVERAGE(AK28:AK30)</f>
        <v>77.540106951871664</v>
      </c>
      <c r="AL31" s="34"/>
      <c r="AM31" s="31">
        <f>AVERAGE(AM28:AM30)</f>
        <v>10.096810847049017</v>
      </c>
      <c r="AN31" s="32">
        <f>AVERAGE(AN28:AN30)</f>
        <v>10.916342668486207</v>
      </c>
      <c r="AO31" s="33">
        <f>AVERAGE(AO28:AO30)</f>
        <v>78.986846484464778</v>
      </c>
      <c r="AP31" s="34"/>
      <c r="AQ31" s="31">
        <f>AVERAGE(AQ28:AQ30)</f>
        <v>7.683885696317474</v>
      </c>
      <c r="AR31" s="32">
        <f>AVERAGE(AR28:AR30)</f>
        <v>10.932768296321967</v>
      </c>
      <c r="AS31" s="33">
        <f>AVERAGE(AS28:AS30)</f>
        <v>81.383346007360572</v>
      </c>
      <c r="AT31" s="34"/>
    </row>
    <row r="32" spans="2:46" ht="16.5" thickTop="1" thickBot="1" x14ac:dyDescent="0.3">
      <c r="B32" s="35" t="s">
        <v>19</v>
      </c>
      <c r="C32" s="90">
        <f>SUM(C22,D22,C24,D24,C26,D26)</f>
        <v>751</v>
      </c>
      <c r="D32" s="91"/>
      <c r="E32" s="36">
        <f>SUM(E22,E24,E26)</f>
        <v>732</v>
      </c>
      <c r="F32" s="37"/>
      <c r="G32" s="90">
        <f>SUM(G22,H22,G24,H24,G26,H26)</f>
        <v>395</v>
      </c>
      <c r="H32" s="91"/>
      <c r="I32" s="36">
        <f>SUM(I22,I24,I26)</f>
        <v>478</v>
      </c>
      <c r="J32" s="37"/>
      <c r="K32" s="90">
        <f>SUM(K22,L22,K24,L24,K26,L26)</f>
        <v>393</v>
      </c>
      <c r="L32" s="91"/>
      <c r="M32" s="36">
        <f>SUM(M22,M24,M26)</f>
        <v>535</v>
      </c>
      <c r="N32" s="37"/>
      <c r="O32" s="90">
        <f>SUM(O22,P22,O24,P24,O26,P26)</f>
        <v>387</v>
      </c>
      <c r="P32" s="91"/>
      <c r="Q32" s="36">
        <f>SUM(Q22,Q24,Q26)</f>
        <v>550</v>
      </c>
      <c r="R32" s="37"/>
      <c r="S32" s="90">
        <f>SUM(S22,T22,S24,T24,S26,T26)</f>
        <v>339</v>
      </c>
      <c r="T32" s="91"/>
      <c r="U32" s="36">
        <f>SUM(U22,U24,U26)</f>
        <v>491</v>
      </c>
      <c r="V32" s="37"/>
      <c r="W32" s="90">
        <f>SUM(W22,X22,W24,X24,W26,X26)</f>
        <v>304</v>
      </c>
      <c r="X32" s="91"/>
      <c r="Y32" s="36">
        <f>SUM(Y22,Y24,Y26)</f>
        <v>555</v>
      </c>
      <c r="Z32" s="37"/>
      <c r="AA32" s="90">
        <f>SUM(AA22,AB22,AA24,AB24,AA26,AB26)</f>
        <v>284</v>
      </c>
      <c r="AB32" s="91"/>
      <c r="AC32" s="36">
        <f>SUM(AC22,AC24,AC26)</f>
        <v>640</v>
      </c>
      <c r="AD32" s="37"/>
      <c r="AE32" s="90">
        <f>SUM(AE22,AF22,AE24,AF24,AE26,AF26)</f>
        <v>223</v>
      </c>
      <c r="AF32" s="91"/>
      <c r="AG32" s="36">
        <f>SUM(AG22,AG24,AG26)</f>
        <v>629</v>
      </c>
      <c r="AH32" s="37"/>
      <c r="AI32" s="90">
        <f>SUM(AI22,AJ22,AI24,AJ24,AI26,AJ26)</f>
        <v>187</v>
      </c>
      <c r="AJ32" s="91"/>
      <c r="AK32" s="36">
        <f>SUM(AK22,AK24,AK26)</f>
        <v>643</v>
      </c>
      <c r="AL32" s="37"/>
      <c r="AM32" s="90">
        <f>SUM(AM22,AN22,AM24,AN24,AM26,AN26)</f>
        <v>178</v>
      </c>
      <c r="AN32" s="91"/>
      <c r="AO32" s="36">
        <f>SUM(AO22,AO24,AO26)</f>
        <v>668</v>
      </c>
      <c r="AP32" s="37"/>
      <c r="AQ32" s="90">
        <f>SUM(AQ22,AR22,AQ24,AR24,AQ26,AR26)</f>
        <v>163</v>
      </c>
      <c r="AR32" s="91"/>
      <c r="AS32" s="36">
        <f>SUM(AS22,AS24,AS26)</f>
        <v>714</v>
      </c>
      <c r="AT32" s="37"/>
    </row>
    <row r="33" ht="15.75" thickTop="1" x14ac:dyDescent="0.25"/>
  </sheetData>
  <mergeCells count="54">
    <mergeCell ref="O2:R2"/>
    <mergeCell ref="S2:V2"/>
    <mergeCell ref="W2:Z2"/>
    <mergeCell ref="B4:B5"/>
    <mergeCell ref="B2:B3"/>
    <mergeCell ref="C2:F2"/>
    <mergeCell ref="G2:J2"/>
    <mergeCell ref="K2:N2"/>
    <mergeCell ref="AA2:AD2"/>
    <mergeCell ref="AE2:AH2"/>
    <mergeCell ref="AI2:AL2"/>
    <mergeCell ref="AM2:AP2"/>
    <mergeCell ref="AQ2:AT2"/>
    <mergeCell ref="AE14:AF14"/>
    <mergeCell ref="AI14:AJ14"/>
    <mergeCell ref="B6:B7"/>
    <mergeCell ref="B8:B9"/>
    <mergeCell ref="B10:B12"/>
    <mergeCell ref="C14:D14"/>
    <mergeCell ref="G14:H14"/>
    <mergeCell ref="K14:L14"/>
    <mergeCell ref="B26:B27"/>
    <mergeCell ref="B20:B21"/>
    <mergeCell ref="AM14:AN14"/>
    <mergeCell ref="AQ14:AR14"/>
    <mergeCell ref="C20:F20"/>
    <mergeCell ref="G20:J20"/>
    <mergeCell ref="K20:N20"/>
    <mergeCell ref="O20:R20"/>
    <mergeCell ref="S20:V20"/>
    <mergeCell ref="W20:Z20"/>
    <mergeCell ref="AA20:AD20"/>
    <mergeCell ref="AE20:AH20"/>
    <mergeCell ref="O14:P14"/>
    <mergeCell ref="S14:T14"/>
    <mergeCell ref="W14:X14"/>
    <mergeCell ref="AA14:AB14"/>
    <mergeCell ref="AI20:AL20"/>
    <mergeCell ref="AM20:AP20"/>
    <mergeCell ref="AQ20:AT20"/>
    <mergeCell ref="B22:B23"/>
    <mergeCell ref="B24:B25"/>
    <mergeCell ref="AQ32:AR32"/>
    <mergeCell ref="B28:B30"/>
    <mergeCell ref="C32:D32"/>
    <mergeCell ref="G32:H32"/>
    <mergeCell ref="K32:L32"/>
    <mergeCell ref="O32:P32"/>
    <mergeCell ref="S32:T32"/>
    <mergeCell ref="W32:X32"/>
    <mergeCell ref="AA32:AB32"/>
    <mergeCell ref="AE32:AF32"/>
    <mergeCell ref="AI32:AJ32"/>
    <mergeCell ref="AM32:A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 1B</vt:lpstr>
      <vt:lpstr>Fig 1C</vt:lpstr>
      <vt:lpstr>Fig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2024-09-24T08:05:16Z</dcterms:created>
  <dcterms:modified xsi:type="dcterms:W3CDTF">2026-05-22T14:07:08Z</dcterms:modified>
</cp:coreProperties>
</file>