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"/>
    </mc:Choice>
  </mc:AlternateContent>
  <bookViews>
    <workbookView xWindow="0" yWindow="0" windowWidth="28800" windowHeight="12300" activeTab="4"/>
  </bookViews>
  <sheets>
    <sheet name="Fig2A" sheetId="6" r:id="rId1"/>
    <sheet name="Fig2C" sheetId="2" r:id="rId2"/>
    <sheet name="Fig2D" sheetId="3" r:id="rId3"/>
    <sheet name="Fig2E" sheetId="4" r:id="rId4"/>
    <sheet name="Fig 2F" sheetId="7" r:id="rId5"/>
    <sheet name="Fig2G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7" l="1"/>
  <c r="BH2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C23" i="7"/>
  <c r="BC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AX2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E42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7" i="7"/>
  <c r="E6" i="7"/>
  <c r="CB25" i="6"/>
  <c r="CB24" i="6"/>
  <c r="CB23" i="6"/>
  <c r="CB22" i="6"/>
  <c r="CB21" i="6"/>
  <c r="CB20" i="6"/>
  <c r="CB19" i="6"/>
  <c r="CB18" i="6"/>
  <c r="CB17" i="6"/>
  <c r="CB16" i="6"/>
  <c r="CB15" i="6"/>
  <c r="CB14" i="6"/>
  <c r="CB13" i="6"/>
  <c r="CB12" i="6"/>
  <c r="CB11" i="6"/>
  <c r="CB10" i="6"/>
  <c r="CB9" i="6"/>
  <c r="CB8" i="6"/>
  <c r="CB7" i="6"/>
  <c r="CB6" i="6"/>
  <c r="BW25" i="6"/>
  <c r="BW24" i="6"/>
  <c r="BW23" i="6"/>
  <c r="BW22" i="6"/>
  <c r="BW21" i="6"/>
  <c r="BW20" i="6"/>
  <c r="BW19" i="6"/>
  <c r="BW18" i="6"/>
  <c r="BW17" i="6"/>
  <c r="BW16" i="6"/>
  <c r="BW15" i="6"/>
  <c r="BW14" i="6"/>
  <c r="BW13" i="6"/>
  <c r="BW12" i="6"/>
  <c r="BW11" i="6"/>
  <c r="BW10" i="6"/>
  <c r="BW9" i="6"/>
  <c r="BW8" i="6"/>
  <c r="BW7" i="6"/>
  <c r="BW6" i="6"/>
  <c r="BR26" i="6"/>
  <c r="BR25" i="6"/>
  <c r="BR24" i="6"/>
  <c r="BR23" i="6"/>
  <c r="BR22" i="6"/>
  <c r="BR21" i="6"/>
  <c r="BR20" i="6"/>
  <c r="BR19" i="6"/>
  <c r="BR18" i="6"/>
  <c r="BR17" i="6"/>
  <c r="BR16" i="6"/>
  <c r="BR15" i="6"/>
  <c r="BR14" i="6"/>
  <c r="BR13" i="6"/>
  <c r="BR12" i="6"/>
  <c r="BR11" i="6"/>
  <c r="BR10" i="6"/>
  <c r="BR9" i="6"/>
  <c r="BR8" i="6"/>
  <c r="BR7" i="6"/>
  <c r="BR6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M6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S12" i="6"/>
  <c r="AS11" i="6"/>
  <c r="AS10" i="6"/>
  <c r="AS9" i="6"/>
  <c r="AS8" i="6"/>
  <c r="AS7" i="6"/>
  <c r="AS6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BC25" i="6"/>
  <c r="BC24" i="6"/>
  <c r="BC23" i="6"/>
  <c r="BC22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BC9" i="6"/>
  <c r="BC8" i="6"/>
  <c r="BC7" i="6"/>
  <c r="BC6" i="6"/>
  <c r="BH25" i="6"/>
  <c r="BH24" i="6"/>
  <c r="BH23" i="6"/>
  <c r="BH22" i="6"/>
  <c r="BH21" i="6"/>
  <c r="BH20" i="6"/>
  <c r="BH19" i="6"/>
  <c r="BH18" i="6"/>
  <c r="BH17" i="6"/>
  <c r="BH16" i="6"/>
  <c r="BH15" i="6"/>
  <c r="BH14" i="6"/>
  <c r="BH13" i="6"/>
  <c r="BH12" i="6"/>
  <c r="BH11" i="6"/>
  <c r="BH10" i="6"/>
  <c r="BH9" i="6"/>
  <c r="BH8" i="6"/>
  <c r="BH7" i="6"/>
  <c r="BH6" i="6"/>
  <c r="AX26" i="6"/>
  <c r="AX25" i="6"/>
  <c r="AX24" i="6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7" i="6"/>
  <c r="J6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U69" i="5" l="1"/>
  <c r="S69" i="5"/>
  <c r="Q69" i="5"/>
  <c r="O69" i="5"/>
  <c r="M69" i="5"/>
  <c r="K69" i="5"/>
  <c r="I69" i="5"/>
  <c r="G69" i="5"/>
  <c r="E69" i="5"/>
  <c r="C69" i="5"/>
  <c r="M67" i="5"/>
  <c r="C67" i="5"/>
  <c r="U65" i="5"/>
  <c r="K65" i="5"/>
  <c r="T64" i="5"/>
  <c r="U63" i="5"/>
  <c r="U67" i="5" s="1"/>
  <c r="S63" i="5"/>
  <c r="S67" i="5" s="1"/>
  <c r="M63" i="5"/>
  <c r="K63" i="5"/>
  <c r="K67" i="5" s="1"/>
  <c r="E63" i="5"/>
  <c r="E67" i="5" s="1"/>
  <c r="D63" i="5"/>
  <c r="D67" i="5" s="1"/>
  <c r="C63" i="5"/>
  <c r="V62" i="5"/>
  <c r="T63" i="5" s="1"/>
  <c r="T67" i="5" s="1"/>
  <c r="R62" i="5"/>
  <c r="Q63" i="5" s="1"/>
  <c r="Q67" i="5" s="1"/>
  <c r="N62" i="5"/>
  <c r="L63" i="5" s="1"/>
  <c r="L67" i="5" s="1"/>
  <c r="J62" i="5"/>
  <c r="G63" i="5" s="1"/>
  <c r="G67" i="5" s="1"/>
  <c r="F62" i="5"/>
  <c r="U61" i="5"/>
  <c r="U66" i="5" s="1"/>
  <c r="T61" i="5"/>
  <c r="T66" i="5" s="1"/>
  <c r="S61" i="5"/>
  <c r="S66" i="5" s="1"/>
  <c r="M61" i="5"/>
  <c r="M66" i="5" s="1"/>
  <c r="E61" i="5"/>
  <c r="E66" i="5" s="1"/>
  <c r="C61" i="5"/>
  <c r="C66" i="5" s="1"/>
  <c r="V60" i="5"/>
  <c r="R60" i="5"/>
  <c r="Q61" i="5" s="1"/>
  <c r="Q66" i="5" s="1"/>
  <c r="N60" i="5"/>
  <c r="L61" i="5" s="1"/>
  <c r="L66" i="5" s="1"/>
  <c r="J60" i="5"/>
  <c r="I61" i="5" s="1"/>
  <c r="I66" i="5" s="1"/>
  <c r="F60" i="5"/>
  <c r="D61" i="5" s="1"/>
  <c r="D66" i="5" s="1"/>
  <c r="U59" i="5"/>
  <c r="S59" i="5"/>
  <c r="S65" i="5" s="1"/>
  <c r="O59" i="5"/>
  <c r="O65" i="5" s="1"/>
  <c r="M59" i="5"/>
  <c r="M65" i="5" s="1"/>
  <c r="K59" i="5"/>
  <c r="E59" i="5"/>
  <c r="E65" i="5" s="1"/>
  <c r="D59" i="5"/>
  <c r="D65" i="5" s="1"/>
  <c r="C59" i="5"/>
  <c r="C65" i="5" s="1"/>
  <c r="V58" i="5"/>
  <c r="T59" i="5" s="1"/>
  <c r="T65" i="5" s="1"/>
  <c r="R58" i="5"/>
  <c r="Q59" i="5" s="1"/>
  <c r="Q65" i="5" s="1"/>
  <c r="N58" i="5"/>
  <c r="L59" i="5" s="1"/>
  <c r="L65" i="5" s="1"/>
  <c r="J58" i="5"/>
  <c r="G59" i="5" s="1"/>
  <c r="G65" i="5" s="1"/>
  <c r="F58" i="5"/>
  <c r="U57" i="5"/>
  <c r="U64" i="5" s="1"/>
  <c r="T57" i="5"/>
  <c r="S57" i="5"/>
  <c r="S64" i="5" s="1"/>
  <c r="M57" i="5"/>
  <c r="M64" i="5" s="1"/>
  <c r="E57" i="5"/>
  <c r="E64" i="5" s="1"/>
  <c r="E68" i="5" s="1"/>
  <c r="C57" i="5"/>
  <c r="C64" i="5" s="1"/>
  <c r="C68" i="5" s="1"/>
  <c r="V56" i="5"/>
  <c r="R56" i="5"/>
  <c r="Q57" i="5" s="1"/>
  <c r="Q64" i="5" s="1"/>
  <c r="N56" i="5"/>
  <c r="L57" i="5" s="1"/>
  <c r="L64" i="5" s="1"/>
  <c r="J56" i="5"/>
  <c r="I57" i="5" s="1"/>
  <c r="I64" i="5" s="1"/>
  <c r="F56" i="5"/>
  <c r="D57" i="5" s="1"/>
  <c r="D64" i="5" s="1"/>
  <c r="D68" i="5" s="1"/>
  <c r="F37" i="5"/>
  <c r="C38" i="5" s="1"/>
  <c r="C45" i="5" s="1"/>
  <c r="J37" i="5"/>
  <c r="I38" i="5" s="1"/>
  <c r="I45" i="5" s="1"/>
  <c r="N37" i="5"/>
  <c r="R37" i="5"/>
  <c r="V37" i="5"/>
  <c r="T38" i="5" s="1"/>
  <c r="T45" i="5" s="1"/>
  <c r="D38" i="5"/>
  <c r="K38" i="5"/>
  <c r="L38" i="5"/>
  <c r="L45" i="5" s="1"/>
  <c r="M38" i="5"/>
  <c r="O38" i="5"/>
  <c r="P38" i="5"/>
  <c r="P45" i="5" s="1"/>
  <c r="Q38" i="5"/>
  <c r="Q45" i="5" s="1"/>
  <c r="S38" i="5"/>
  <c r="S45" i="5" s="1"/>
  <c r="F39" i="5"/>
  <c r="D40" i="5" s="1"/>
  <c r="D46" i="5" s="1"/>
  <c r="J39" i="5"/>
  <c r="G40" i="5" s="1"/>
  <c r="G46" i="5" s="1"/>
  <c r="N39" i="5"/>
  <c r="K40" i="5" s="1"/>
  <c r="K46" i="5" s="1"/>
  <c r="R39" i="5"/>
  <c r="O40" i="5" s="1"/>
  <c r="O46" i="5" s="1"/>
  <c r="V39" i="5"/>
  <c r="U40" i="5" s="1"/>
  <c r="U46" i="5" s="1"/>
  <c r="C40" i="5"/>
  <c r="C46" i="5" s="1"/>
  <c r="I40" i="5"/>
  <c r="I46" i="5" s="1"/>
  <c r="M40" i="5"/>
  <c r="M46" i="5" s="1"/>
  <c r="Q40" i="5"/>
  <c r="Q46" i="5" s="1"/>
  <c r="S40" i="5"/>
  <c r="S46" i="5" s="1"/>
  <c r="T40" i="5"/>
  <c r="T46" i="5" s="1"/>
  <c r="F41" i="5"/>
  <c r="C42" i="5" s="1"/>
  <c r="C47" i="5" s="1"/>
  <c r="J41" i="5"/>
  <c r="I42" i="5" s="1"/>
  <c r="I47" i="5" s="1"/>
  <c r="N41" i="5"/>
  <c r="R41" i="5"/>
  <c r="V41" i="5"/>
  <c r="T42" i="5" s="1"/>
  <c r="T47" i="5" s="1"/>
  <c r="D42" i="5"/>
  <c r="D47" i="5" s="1"/>
  <c r="K42" i="5"/>
  <c r="L42" i="5"/>
  <c r="M42" i="5"/>
  <c r="O42" i="5"/>
  <c r="O47" i="5" s="1"/>
  <c r="P42" i="5"/>
  <c r="Q42" i="5"/>
  <c r="S42" i="5"/>
  <c r="S47" i="5" s="1"/>
  <c r="F43" i="5"/>
  <c r="D44" i="5" s="1"/>
  <c r="D48" i="5" s="1"/>
  <c r="J43" i="5"/>
  <c r="G44" i="5" s="1"/>
  <c r="G48" i="5" s="1"/>
  <c r="N43" i="5"/>
  <c r="L44" i="5" s="1"/>
  <c r="L48" i="5" s="1"/>
  <c r="R43" i="5"/>
  <c r="O44" i="5" s="1"/>
  <c r="O48" i="5" s="1"/>
  <c r="V43" i="5"/>
  <c r="S44" i="5" s="1"/>
  <c r="S48" i="5" s="1"/>
  <c r="C44" i="5"/>
  <c r="C48" i="5" s="1"/>
  <c r="H44" i="5"/>
  <c r="I44" i="5"/>
  <c r="I48" i="5" s="1"/>
  <c r="M44" i="5"/>
  <c r="M48" i="5" s="1"/>
  <c r="Q44" i="5"/>
  <c r="T44" i="5"/>
  <c r="T48" i="5" s="1"/>
  <c r="D45" i="5"/>
  <c r="D49" i="5" s="1"/>
  <c r="K45" i="5"/>
  <c r="M45" i="5"/>
  <c r="O45" i="5"/>
  <c r="K47" i="5"/>
  <c r="L47" i="5"/>
  <c r="M47" i="5"/>
  <c r="P47" i="5"/>
  <c r="Q47" i="5"/>
  <c r="H48" i="5"/>
  <c r="Q48" i="5"/>
  <c r="U50" i="5"/>
  <c r="S50" i="5"/>
  <c r="Q50" i="5"/>
  <c r="O50" i="5"/>
  <c r="M50" i="5"/>
  <c r="K50" i="5"/>
  <c r="I50" i="5"/>
  <c r="G50" i="5"/>
  <c r="E50" i="5"/>
  <c r="C50" i="5"/>
  <c r="T68" i="5" l="1"/>
  <c r="S68" i="5"/>
  <c r="L68" i="5"/>
  <c r="U68" i="5"/>
  <c r="M68" i="5"/>
  <c r="Q68" i="5"/>
  <c r="O57" i="5"/>
  <c r="O64" i="5" s="1"/>
  <c r="O68" i="5" s="1"/>
  <c r="I59" i="5"/>
  <c r="I65" i="5" s="1"/>
  <c r="I68" i="5" s="1"/>
  <c r="O61" i="5"/>
  <c r="O66" i="5" s="1"/>
  <c r="I63" i="5"/>
  <c r="I67" i="5" s="1"/>
  <c r="P57" i="5"/>
  <c r="P64" i="5" s="1"/>
  <c r="P61" i="5"/>
  <c r="P66" i="5" s="1"/>
  <c r="H63" i="5"/>
  <c r="H67" i="5" s="1"/>
  <c r="G57" i="5"/>
  <c r="G64" i="5" s="1"/>
  <c r="G68" i="5" s="1"/>
  <c r="G61" i="5"/>
  <c r="G66" i="5" s="1"/>
  <c r="H57" i="5"/>
  <c r="H64" i="5" s="1"/>
  <c r="H68" i="5" s="1"/>
  <c r="H61" i="5"/>
  <c r="H66" i="5" s="1"/>
  <c r="O63" i="5"/>
  <c r="O67" i="5" s="1"/>
  <c r="H59" i="5"/>
  <c r="H65" i="5" s="1"/>
  <c r="P63" i="5"/>
  <c r="P67" i="5" s="1"/>
  <c r="K57" i="5"/>
  <c r="K64" i="5" s="1"/>
  <c r="K68" i="5" s="1"/>
  <c r="P59" i="5"/>
  <c r="P65" i="5" s="1"/>
  <c r="K61" i="5"/>
  <c r="K66" i="5" s="1"/>
  <c r="C49" i="5"/>
  <c r="S49" i="5"/>
  <c r="T49" i="5"/>
  <c r="Q49" i="5"/>
  <c r="M49" i="5"/>
  <c r="P49" i="5"/>
  <c r="O49" i="5"/>
  <c r="I49" i="5"/>
  <c r="H42" i="5"/>
  <c r="H47" i="5" s="1"/>
  <c r="H38" i="5"/>
  <c r="H45" i="5" s="1"/>
  <c r="G42" i="5"/>
  <c r="G47" i="5" s="1"/>
  <c r="L40" i="5"/>
  <c r="L46" i="5" s="1"/>
  <c r="L49" i="5" s="1"/>
  <c r="G38" i="5"/>
  <c r="G45" i="5" s="1"/>
  <c r="G49" i="5" s="1"/>
  <c r="U44" i="5"/>
  <c r="U48" i="5" s="1"/>
  <c r="K44" i="5"/>
  <c r="K48" i="5" s="1"/>
  <c r="K49" i="5" s="1"/>
  <c r="E42" i="5"/>
  <c r="E47" i="5" s="1"/>
  <c r="E38" i="5"/>
  <c r="E45" i="5" s="1"/>
  <c r="H40" i="5"/>
  <c r="H46" i="5" s="1"/>
  <c r="P44" i="5"/>
  <c r="P48" i="5" s="1"/>
  <c r="E44" i="5"/>
  <c r="E48" i="5" s="1"/>
  <c r="U42" i="5"/>
  <c r="U47" i="5" s="1"/>
  <c r="P40" i="5"/>
  <c r="P46" i="5" s="1"/>
  <c r="E40" i="5"/>
  <c r="E46" i="5" s="1"/>
  <c r="U38" i="5"/>
  <c r="U45" i="5" s="1"/>
  <c r="P68" i="5" l="1"/>
  <c r="H49" i="5"/>
  <c r="E49" i="5"/>
  <c r="U49" i="5"/>
  <c r="U31" i="5" l="1"/>
  <c r="S31" i="5"/>
  <c r="Q31" i="5"/>
  <c r="O31" i="5"/>
  <c r="M31" i="5"/>
  <c r="K31" i="5"/>
  <c r="I31" i="5"/>
  <c r="G31" i="5"/>
  <c r="E31" i="5"/>
  <c r="C31" i="5"/>
  <c r="U26" i="5"/>
  <c r="U29" i="5" s="1"/>
  <c r="T26" i="5"/>
  <c r="T29" i="5" s="1"/>
  <c r="V25" i="5"/>
  <c r="S26" i="5" s="1"/>
  <c r="S29" i="5" s="1"/>
  <c r="R25" i="5"/>
  <c r="Q26" i="5" s="1"/>
  <c r="Q29" i="5" s="1"/>
  <c r="N25" i="5"/>
  <c r="M26" i="5" s="1"/>
  <c r="M29" i="5" s="1"/>
  <c r="J25" i="5"/>
  <c r="H26" i="5" s="1"/>
  <c r="H29" i="5" s="1"/>
  <c r="F25" i="5"/>
  <c r="E26" i="5" s="1"/>
  <c r="E29" i="5" s="1"/>
  <c r="K24" i="5"/>
  <c r="K28" i="5" s="1"/>
  <c r="E24" i="5"/>
  <c r="E28" i="5" s="1"/>
  <c r="V23" i="5"/>
  <c r="U24" i="5" s="1"/>
  <c r="U28" i="5" s="1"/>
  <c r="R23" i="5"/>
  <c r="Q24" i="5" s="1"/>
  <c r="Q28" i="5" s="1"/>
  <c r="N23" i="5"/>
  <c r="M24" i="5" s="1"/>
  <c r="M28" i="5" s="1"/>
  <c r="J23" i="5"/>
  <c r="I24" i="5" s="1"/>
  <c r="I28" i="5" s="1"/>
  <c r="F23" i="5"/>
  <c r="C24" i="5" s="1"/>
  <c r="C28" i="5" s="1"/>
  <c r="T22" i="5"/>
  <c r="T27" i="5" s="1"/>
  <c r="E22" i="5"/>
  <c r="E27" i="5" s="1"/>
  <c r="V21" i="5"/>
  <c r="S22" i="5" s="1"/>
  <c r="S27" i="5" s="1"/>
  <c r="R21" i="5"/>
  <c r="Q22" i="5" s="1"/>
  <c r="Q27" i="5" s="1"/>
  <c r="N21" i="5"/>
  <c r="K22" i="5" s="1"/>
  <c r="K27" i="5" s="1"/>
  <c r="J21" i="5"/>
  <c r="H22" i="5" s="1"/>
  <c r="H27" i="5" s="1"/>
  <c r="F21" i="5"/>
  <c r="D22" i="5" s="1"/>
  <c r="D27" i="5" s="1"/>
  <c r="U15" i="5"/>
  <c r="S15" i="5"/>
  <c r="Q15" i="5"/>
  <c r="O15" i="5"/>
  <c r="M15" i="5"/>
  <c r="K15" i="5"/>
  <c r="I15" i="5"/>
  <c r="G15" i="5"/>
  <c r="E15" i="5"/>
  <c r="C15" i="5"/>
  <c r="S10" i="5"/>
  <c r="S13" i="5" s="1"/>
  <c r="V9" i="5"/>
  <c r="U10" i="5" s="1"/>
  <c r="U13" i="5" s="1"/>
  <c r="R9" i="5"/>
  <c r="Q10" i="5" s="1"/>
  <c r="Q13" i="5" s="1"/>
  <c r="N9" i="5"/>
  <c r="M10" i="5" s="1"/>
  <c r="M13" i="5" s="1"/>
  <c r="J9" i="5"/>
  <c r="G10" i="5" s="1"/>
  <c r="G13" i="5" s="1"/>
  <c r="F9" i="5"/>
  <c r="E10" i="5" s="1"/>
  <c r="E13" i="5" s="1"/>
  <c r="Q8" i="5"/>
  <c r="Q12" i="5" s="1"/>
  <c r="P8" i="5"/>
  <c r="P12" i="5" s="1"/>
  <c r="O8" i="5"/>
  <c r="O12" i="5" s="1"/>
  <c r="M8" i="5"/>
  <c r="M12" i="5" s="1"/>
  <c r="C8" i="5"/>
  <c r="C12" i="5" s="1"/>
  <c r="V7" i="5"/>
  <c r="U8" i="5" s="1"/>
  <c r="U12" i="5" s="1"/>
  <c r="R7" i="5"/>
  <c r="N7" i="5"/>
  <c r="L8" i="5" s="1"/>
  <c r="L12" i="5" s="1"/>
  <c r="J7" i="5"/>
  <c r="H8" i="5" s="1"/>
  <c r="H12" i="5" s="1"/>
  <c r="F7" i="5"/>
  <c r="E8" i="5" s="1"/>
  <c r="E12" i="5" s="1"/>
  <c r="T6" i="5"/>
  <c r="T11" i="5" s="1"/>
  <c r="C6" i="5"/>
  <c r="C11" i="5" s="1"/>
  <c r="V5" i="5"/>
  <c r="U6" i="5" s="1"/>
  <c r="U11" i="5" s="1"/>
  <c r="R5" i="5"/>
  <c r="Q6" i="5" s="1"/>
  <c r="Q11" i="5" s="1"/>
  <c r="N5" i="5"/>
  <c r="M6" i="5" s="1"/>
  <c r="M11" i="5" s="1"/>
  <c r="J5" i="5"/>
  <c r="G6" i="5" s="1"/>
  <c r="G11" i="5" s="1"/>
  <c r="F5" i="5"/>
  <c r="E6" i="5" s="1"/>
  <c r="E11" i="5" s="1"/>
  <c r="E14" i="5" l="1"/>
  <c r="U22" i="5"/>
  <c r="U27" i="5" s="1"/>
  <c r="U30" i="5" s="1"/>
  <c r="G24" i="5"/>
  <c r="G28" i="5" s="1"/>
  <c r="C10" i="5"/>
  <c r="C13" i="5" s="1"/>
  <c r="I26" i="5"/>
  <c r="I29" i="5" s="1"/>
  <c r="O24" i="5"/>
  <c r="O28" i="5" s="1"/>
  <c r="S8" i="5"/>
  <c r="S12" i="5" s="1"/>
  <c r="T10" i="5"/>
  <c r="T13" i="5" s="1"/>
  <c r="P24" i="5"/>
  <c r="P28" i="5" s="1"/>
  <c r="C14" i="5"/>
  <c r="S6" i="5"/>
  <c r="S11" i="5" s="1"/>
  <c r="D8" i="5"/>
  <c r="D12" i="5" s="1"/>
  <c r="I22" i="5"/>
  <c r="I27" i="5" s="1"/>
  <c r="D24" i="5"/>
  <c r="D28" i="5" s="1"/>
  <c r="Q30" i="5"/>
  <c r="E30" i="5"/>
  <c r="I30" i="5"/>
  <c r="L22" i="5"/>
  <c r="L27" i="5" s="1"/>
  <c r="L26" i="5"/>
  <c r="L29" i="5" s="1"/>
  <c r="K26" i="5"/>
  <c r="K29" i="5" s="1"/>
  <c r="K30" i="5" s="1"/>
  <c r="C22" i="5"/>
  <c r="C27" i="5" s="1"/>
  <c r="M22" i="5"/>
  <c r="M27" i="5" s="1"/>
  <c r="M30" i="5" s="1"/>
  <c r="H24" i="5"/>
  <c r="H28" i="5" s="1"/>
  <c r="H30" i="5" s="1"/>
  <c r="S24" i="5"/>
  <c r="S28" i="5" s="1"/>
  <c r="S30" i="5" s="1"/>
  <c r="C26" i="5"/>
  <c r="C29" i="5" s="1"/>
  <c r="O22" i="5"/>
  <c r="O27" i="5" s="1"/>
  <c r="T24" i="5"/>
  <c r="T28" i="5" s="1"/>
  <c r="T30" i="5" s="1"/>
  <c r="D26" i="5"/>
  <c r="D29" i="5" s="1"/>
  <c r="D30" i="5" s="1"/>
  <c r="O26" i="5"/>
  <c r="O29" i="5" s="1"/>
  <c r="P26" i="5"/>
  <c r="P29" i="5" s="1"/>
  <c r="P22" i="5"/>
  <c r="P27" i="5" s="1"/>
  <c r="P30" i="5" s="1"/>
  <c r="G22" i="5"/>
  <c r="G27" i="5" s="1"/>
  <c r="G30" i="5" s="1"/>
  <c r="L24" i="5"/>
  <c r="L28" i="5" s="1"/>
  <c r="G26" i="5"/>
  <c r="G29" i="5" s="1"/>
  <c r="U14" i="5"/>
  <c r="M14" i="5"/>
  <c r="Q14" i="5"/>
  <c r="I10" i="5"/>
  <c r="I13" i="5" s="1"/>
  <c r="K6" i="5"/>
  <c r="K11" i="5" s="1"/>
  <c r="K10" i="5"/>
  <c r="K13" i="5" s="1"/>
  <c r="H10" i="5"/>
  <c r="H13" i="5" s="1"/>
  <c r="L6" i="5"/>
  <c r="L11" i="5" s="1"/>
  <c r="G8" i="5"/>
  <c r="G12" i="5" s="1"/>
  <c r="G14" i="5" s="1"/>
  <c r="L10" i="5"/>
  <c r="L13" i="5" s="1"/>
  <c r="I6" i="5"/>
  <c r="I11" i="5" s="1"/>
  <c r="D6" i="5"/>
  <c r="D11" i="5" s="1"/>
  <c r="D14" i="5" s="1"/>
  <c r="O6" i="5"/>
  <c r="O11" i="5" s="1"/>
  <c r="O14" i="5" s="1"/>
  <c r="I8" i="5"/>
  <c r="I12" i="5" s="1"/>
  <c r="T8" i="5"/>
  <c r="T12" i="5" s="1"/>
  <c r="T14" i="5" s="1"/>
  <c r="D10" i="5"/>
  <c r="D13" i="5" s="1"/>
  <c r="O10" i="5"/>
  <c r="O13" i="5" s="1"/>
  <c r="H6" i="5"/>
  <c r="H11" i="5" s="1"/>
  <c r="P6" i="5"/>
  <c r="P11" i="5" s="1"/>
  <c r="K8" i="5"/>
  <c r="K12" i="5" s="1"/>
  <c r="P10" i="5"/>
  <c r="P13" i="5" s="1"/>
  <c r="H14" i="5" l="1"/>
  <c r="S14" i="5"/>
  <c r="C30" i="5"/>
  <c r="O30" i="5"/>
  <c r="L30" i="5"/>
  <c r="P14" i="5"/>
  <c r="I14" i="5"/>
  <c r="L14" i="5"/>
  <c r="K14" i="5"/>
  <c r="O37" i="4" l="1"/>
  <c r="M37" i="4"/>
  <c r="O31" i="4"/>
  <c r="O35" i="4" s="1"/>
  <c r="P30" i="4"/>
  <c r="N31" i="4" s="1"/>
  <c r="N35" i="4" s="1"/>
  <c r="P28" i="4"/>
  <c r="O29" i="4" s="1"/>
  <c r="O34" i="4" s="1"/>
  <c r="O27" i="4"/>
  <c r="O33" i="4" s="1"/>
  <c r="P26" i="4"/>
  <c r="N27" i="4" s="1"/>
  <c r="N33" i="4" s="1"/>
  <c r="P24" i="4"/>
  <c r="O25" i="4" s="1"/>
  <c r="O32" i="4" s="1"/>
  <c r="O36" i="4" s="1"/>
  <c r="S37" i="4"/>
  <c r="Q37" i="4"/>
  <c r="T30" i="4"/>
  <c r="S31" i="4" s="1"/>
  <c r="S35" i="4" s="1"/>
  <c r="T28" i="4"/>
  <c r="R29" i="4" s="1"/>
  <c r="R34" i="4" s="1"/>
  <c r="T26" i="4"/>
  <c r="S27" i="4" s="1"/>
  <c r="S33" i="4" s="1"/>
  <c r="T24" i="4"/>
  <c r="R25" i="4" s="1"/>
  <c r="R32" i="4" s="1"/>
  <c r="S18" i="4"/>
  <c r="Q18" i="4"/>
  <c r="R13" i="4"/>
  <c r="T11" i="4"/>
  <c r="S12" i="4" s="1"/>
  <c r="S16" i="4" s="1"/>
  <c r="S10" i="4"/>
  <c r="S15" i="4" s="1"/>
  <c r="R10" i="4"/>
  <c r="R15" i="4" s="1"/>
  <c r="Q10" i="4"/>
  <c r="Q15" i="4" s="1"/>
  <c r="T9" i="4"/>
  <c r="T7" i="4"/>
  <c r="S8" i="4" s="1"/>
  <c r="S14" i="4" s="1"/>
  <c r="S6" i="4"/>
  <c r="S13" i="4" s="1"/>
  <c r="R6" i="4"/>
  <c r="Q6" i="4"/>
  <c r="Q13" i="4" s="1"/>
  <c r="T5" i="4"/>
  <c r="O13" i="4"/>
  <c r="O18" i="4"/>
  <c r="M18" i="4"/>
  <c r="O12" i="4"/>
  <c r="O16" i="4" s="1"/>
  <c r="P11" i="4"/>
  <c r="N12" i="4" s="1"/>
  <c r="N16" i="4" s="1"/>
  <c r="P9" i="4"/>
  <c r="O10" i="4" s="1"/>
  <c r="O15" i="4" s="1"/>
  <c r="P7" i="4"/>
  <c r="N8" i="4" s="1"/>
  <c r="N14" i="4" s="1"/>
  <c r="P5" i="4"/>
  <c r="O6" i="4" s="1"/>
  <c r="M25" i="4" l="1"/>
  <c r="M32" i="4" s="1"/>
  <c r="M29" i="4"/>
  <c r="M34" i="4" s="1"/>
  <c r="N25" i="4"/>
  <c r="N32" i="4" s="1"/>
  <c r="N29" i="4"/>
  <c r="N34" i="4" s="1"/>
  <c r="M27" i="4"/>
  <c r="M33" i="4" s="1"/>
  <c r="M31" i="4"/>
  <c r="M35" i="4" s="1"/>
  <c r="R36" i="4"/>
  <c r="S25" i="4"/>
  <c r="S32" i="4" s="1"/>
  <c r="S36" i="4" s="1"/>
  <c r="S29" i="4"/>
  <c r="S34" i="4" s="1"/>
  <c r="Q25" i="4"/>
  <c r="Q32" i="4" s="1"/>
  <c r="Q27" i="4"/>
  <c r="Q33" i="4" s="1"/>
  <c r="R27" i="4"/>
  <c r="R33" i="4" s="1"/>
  <c r="R31" i="4"/>
  <c r="R35" i="4" s="1"/>
  <c r="Q29" i="4"/>
  <c r="Q34" i="4" s="1"/>
  <c r="Q31" i="4"/>
  <c r="Q35" i="4" s="1"/>
  <c r="S17" i="4"/>
  <c r="Q8" i="4"/>
  <c r="Q14" i="4" s="1"/>
  <c r="Q17" i="4" s="1"/>
  <c r="Q12" i="4"/>
  <c r="Q16" i="4" s="1"/>
  <c r="R12" i="4"/>
  <c r="R16" i="4" s="1"/>
  <c r="R8" i="4"/>
  <c r="R14" i="4" s="1"/>
  <c r="R17" i="4" s="1"/>
  <c r="M6" i="4"/>
  <c r="M13" i="4" s="1"/>
  <c r="M10" i="4"/>
  <c r="M15" i="4" s="1"/>
  <c r="O8" i="4"/>
  <c r="O14" i="4" s="1"/>
  <c r="O17" i="4" s="1"/>
  <c r="N6" i="4"/>
  <c r="N13" i="4" s="1"/>
  <c r="N17" i="4" s="1"/>
  <c r="N10" i="4"/>
  <c r="N15" i="4" s="1"/>
  <c r="M8" i="4"/>
  <c r="M14" i="4" s="1"/>
  <c r="M12" i="4"/>
  <c r="M16" i="4" s="1"/>
  <c r="N36" i="4" l="1"/>
  <c r="M36" i="4"/>
  <c r="Q36" i="4"/>
  <c r="M17" i="4"/>
  <c r="F5" i="4" l="1"/>
  <c r="C6" i="4" s="1"/>
  <c r="C11" i="4" s="1"/>
  <c r="J5" i="4"/>
  <c r="G6" i="4" s="1"/>
  <c r="G11" i="4" s="1"/>
  <c r="F7" i="4"/>
  <c r="C8" i="4" s="1"/>
  <c r="C12" i="4" s="1"/>
  <c r="J7" i="4"/>
  <c r="G8" i="4" s="1"/>
  <c r="G12" i="4" s="1"/>
  <c r="F9" i="4"/>
  <c r="C10" i="4" s="1"/>
  <c r="C13" i="4" s="1"/>
  <c r="J9" i="4"/>
  <c r="G10" i="4" s="1"/>
  <c r="G13" i="4" s="1"/>
  <c r="C15" i="4"/>
  <c r="E15" i="4"/>
  <c r="G15" i="4"/>
  <c r="I15" i="4"/>
  <c r="G14" i="4" l="1"/>
  <c r="C14" i="4"/>
  <c r="H10" i="4"/>
  <c r="H13" i="4" s="1"/>
  <c r="H8" i="4"/>
  <c r="H12" i="4" s="1"/>
  <c r="H6" i="4"/>
  <c r="H11" i="4" s="1"/>
  <c r="I8" i="4"/>
  <c r="I12" i="4" s="1"/>
  <c r="I6" i="4"/>
  <c r="I11" i="4" s="1"/>
  <c r="I10" i="4"/>
  <c r="I13" i="4" s="1"/>
  <c r="E10" i="4"/>
  <c r="E13" i="4" s="1"/>
  <c r="E8" i="4"/>
  <c r="E12" i="4" s="1"/>
  <c r="E6" i="4"/>
  <c r="E11" i="4" s="1"/>
  <c r="D10" i="4"/>
  <c r="D13" i="4" s="1"/>
  <c r="D8" i="4"/>
  <c r="D12" i="4" s="1"/>
  <c r="D6" i="4"/>
  <c r="D11" i="4" s="1"/>
  <c r="I14" i="4" l="1"/>
  <c r="H14" i="4"/>
  <c r="D14" i="4"/>
  <c r="E14" i="4"/>
  <c r="I34" i="4" l="1"/>
  <c r="G34" i="4"/>
  <c r="E34" i="4"/>
  <c r="C34" i="4"/>
  <c r="J28" i="4"/>
  <c r="I29" i="4" s="1"/>
  <c r="I32" i="4" s="1"/>
  <c r="F28" i="4"/>
  <c r="D29" i="4" s="1"/>
  <c r="D32" i="4" s="1"/>
  <c r="J26" i="4"/>
  <c r="I27" i="4" s="1"/>
  <c r="I31" i="4" s="1"/>
  <c r="F26" i="4"/>
  <c r="D27" i="4" s="1"/>
  <c r="D31" i="4" s="1"/>
  <c r="J24" i="4"/>
  <c r="I25" i="4" s="1"/>
  <c r="I30" i="4" s="1"/>
  <c r="F24" i="4"/>
  <c r="D25" i="4" s="1"/>
  <c r="D30" i="4" s="1"/>
  <c r="D33" i="4" l="1"/>
  <c r="I33" i="4"/>
  <c r="C25" i="4"/>
  <c r="C30" i="4" s="1"/>
  <c r="E27" i="4"/>
  <c r="E31" i="4" s="1"/>
  <c r="G25" i="4"/>
  <c r="G30" i="4" s="1"/>
  <c r="G29" i="4"/>
  <c r="G32" i="4" s="1"/>
  <c r="H25" i="4"/>
  <c r="H30" i="4" s="1"/>
  <c r="H27" i="4"/>
  <c r="H31" i="4" s="1"/>
  <c r="H29" i="4"/>
  <c r="H32" i="4" s="1"/>
  <c r="E25" i="4"/>
  <c r="E30" i="4" s="1"/>
  <c r="E33" i="4" s="1"/>
  <c r="E29" i="4"/>
  <c r="E32" i="4" s="1"/>
  <c r="G27" i="4"/>
  <c r="G31" i="4" s="1"/>
  <c r="C27" i="4"/>
  <c r="C31" i="4" s="1"/>
  <c r="C29" i="4"/>
  <c r="C32" i="4" s="1"/>
  <c r="G33" i="4" l="1"/>
  <c r="H33" i="4"/>
  <c r="C33" i="4"/>
  <c r="I34" i="2" l="1"/>
  <c r="I24" i="2"/>
  <c r="I25" i="2"/>
  <c r="I26" i="2"/>
  <c r="I27" i="2"/>
  <c r="I28" i="2"/>
  <c r="I29" i="2"/>
  <c r="I30" i="2"/>
  <c r="I31" i="2"/>
  <c r="I32" i="2"/>
  <c r="I33" i="2"/>
  <c r="I23" i="2"/>
  <c r="I22" i="2"/>
  <c r="I24" i="3"/>
  <c r="I25" i="3"/>
  <c r="I26" i="3"/>
  <c r="I27" i="3"/>
  <c r="I28" i="3"/>
  <c r="I29" i="3"/>
  <c r="I30" i="3"/>
  <c r="I31" i="3"/>
  <c r="I32" i="3"/>
  <c r="I33" i="3"/>
  <c r="I23" i="3"/>
  <c r="I22" i="3"/>
  <c r="I34" i="3"/>
  <c r="F17" i="3"/>
  <c r="F7" i="3"/>
  <c r="F8" i="3"/>
  <c r="F9" i="3"/>
  <c r="F10" i="3"/>
  <c r="F11" i="3"/>
  <c r="F12" i="3"/>
  <c r="F13" i="3"/>
  <c r="F14" i="3"/>
  <c r="F15" i="3"/>
  <c r="F16" i="3"/>
  <c r="F6" i="3"/>
  <c r="F5" i="3"/>
  <c r="F4" i="3"/>
  <c r="F34" i="3" l="1"/>
  <c r="F33" i="3"/>
  <c r="F32" i="3"/>
  <c r="K31" i="3"/>
  <c r="F31" i="3"/>
  <c r="F30" i="3"/>
  <c r="F29" i="3"/>
  <c r="F28" i="3"/>
  <c r="F27" i="3"/>
  <c r="F26" i="3"/>
  <c r="F25" i="3"/>
  <c r="F24" i="3"/>
  <c r="F23" i="3"/>
  <c r="G22" i="3"/>
  <c r="G23" i="3" s="1"/>
  <c r="F22" i="3"/>
  <c r="F21" i="3"/>
  <c r="K33" i="3" s="1"/>
  <c r="K17" i="3"/>
  <c r="K16" i="3"/>
  <c r="K15" i="3"/>
  <c r="K14" i="3"/>
  <c r="K13" i="3"/>
  <c r="K12" i="3"/>
  <c r="K11" i="3"/>
  <c r="K10" i="3"/>
  <c r="K9" i="3"/>
  <c r="K8" i="3"/>
  <c r="K7" i="3"/>
  <c r="K6" i="3"/>
  <c r="G6" i="3"/>
  <c r="J6" i="3" s="1"/>
  <c r="L5" i="3"/>
  <c r="K5" i="3"/>
  <c r="G5" i="3"/>
  <c r="J5" i="3" s="1"/>
  <c r="F21" i="2"/>
  <c r="K34" i="2" s="1"/>
  <c r="F34" i="2"/>
  <c r="F33" i="2"/>
  <c r="F32" i="2"/>
  <c r="F31" i="2"/>
  <c r="F30" i="2"/>
  <c r="F29" i="2"/>
  <c r="F28" i="2"/>
  <c r="F27" i="2"/>
  <c r="F26" i="2"/>
  <c r="F25" i="2"/>
  <c r="F24" i="2"/>
  <c r="F23" i="2"/>
  <c r="G22" i="2"/>
  <c r="L22" i="2" s="1"/>
  <c r="F22" i="2"/>
  <c r="F17" i="2"/>
  <c r="F16" i="2"/>
  <c r="F15" i="2"/>
  <c r="F14" i="2"/>
  <c r="F13" i="2"/>
  <c r="F12" i="2"/>
  <c r="F11" i="2"/>
  <c r="F10" i="2"/>
  <c r="K9" i="2"/>
  <c r="F9" i="2"/>
  <c r="F8" i="2"/>
  <c r="F7" i="2"/>
  <c r="F6" i="2"/>
  <c r="G5" i="2"/>
  <c r="L5" i="2" s="1"/>
  <c r="F5" i="2"/>
  <c r="F4" i="2"/>
  <c r="K15" i="2" s="1"/>
  <c r="K22" i="3" l="1"/>
  <c r="L22" i="3"/>
  <c r="K28" i="3"/>
  <c r="K32" i="3"/>
  <c r="K23" i="3"/>
  <c r="M23" i="3" s="1"/>
  <c r="K29" i="3"/>
  <c r="K24" i="3"/>
  <c r="K30" i="3"/>
  <c r="J22" i="3"/>
  <c r="M5" i="3"/>
  <c r="L6" i="3"/>
  <c r="M6" i="3" s="1"/>
  <c r="G7" i="3"/>
  <c r="I5" i="3"/>
  <c r="K33" i="2"/>
  <c r="G23" i="2"/>
  <c r="L23" i="2" s="1"/>
  <c r="J23" i="3"/>
  <c r="G24" i="3"/>
  <c r="L23" i="3"/>
  <c r="K27" i="3"/>
  <c r="I6" i="3"/>
  <c r="K26" i="3"/>
  <c r="K34" i="3"/>
  <c r="K25" i="3"/>
  <c r="K32" i="2"/>
  <c r="K31" i="2"/>
  <c r="K27" i="2"/>
  <c r="K26" i="2"/>
  <c r="K28" i="2"/>
  <c r="J22" i="2"/>
  <c r="K25" i="2"/>
  <c r="K22" i="2"/>
  <c r="M22" i="2" s="1"/>
  <c r="K24" i="2"/>
  <c r="K23" i="2"/>
  <c r="K30" i="2"/>
  <c r="J5" i="2"/>
  <c r="K5" i="2"/>
  <c r="K29" i="2"/>
  <c r="K6" i="2"/>
  <c r="I5" i="2"/>
  <c r="G6" i="2"/>
  <c r="K8" i="2"/>
  <c r="K16" i="2"/>
  <c r="K10" i="2"/>
  <c r="K11" i="2"/>
  <c r="K17" i="2"/>
  <c r="K12" i="2"/>
  <c r="K13" i="2"/>
  <c r="K14" i="2"/>
  <c r="K7" i="2"/>
  <c r="M22" i="3" l="1"/>
  <c r="L7" i="3"/>
  <c r="M7" i="3" s="1"/>
  <c r="I7" i="3"/>
  <c r="G8" i="3"/>
  <c r="J7" i="3"/>
  <c r="G24" i="2"/>
  <c r="J24" i="2" s="1"/>
  <c r="J23" i="2"/>
  <c r="M23" i="2"/>
  <c r="J24" i="3"/>
  <c r="G25" i="3"/>
  <c r="L24" i="3"/>
  <c r="M24" i="3" s="1"/>
  <c r="G25" i="2"/>
  <c r="J25" i="2" s="1"/>
  <c r="L24" i="2"/>
  <c r="M24" i="2" s="1"/>
  <c r="L6" i="2"/>
  <c r="M6" i="2" s="1"/>
  <c r="I6" i="2"/>
  <c r="J6" i="2"/>
  <c r="G7" i="2"/>
  <c r="G8" i="2" s="1"/>
  <c r="M5" i="2"/>
  <c r="G9" i="3" l="1"/>
  <c r="L8" i="3"/>
  <c r="M8" i="3" s="1"/>
  <c r="I8" i="3"/>
  <c r="J8" i="3"/>
  <c r="L25" i="3"/>
  <c r="M25" i="3" s="1"/>
  <c r="J25" i="3"/>
  <c r="G26" i="3"/>
  <c r="G26" i="2"/>
  <c r="J26" i="2" s="1"/>
  <c r="L25" i="2"/>
  <c r="M25" i="2" s="1"/>
  <c r="L8" i="2"/>
  <c r="M8" i="2" s="1"/>
  <c r="I8" i="2"/>
  <c r="J7" i="2"/>
  <c r="L7" i="2"/>
  <c r="M7" i="2" s="1"/>
  <c r="I7" i="2"/>
  <c r="J8" i="2"/>
  <c r="G9" i="2"/>
  <c r="I9" i="3" l="1"/>
  <c r="J9" i="3"/>
  <c r="L9" i="3"/>
  <c r="M9" i="3" s="1"/>
  <c r="G10" i="3"/>
  <c r="L26" i="3"/>
  <c r="M26" i="3" s="1"/>
  <c r="J26" i="3"/>
  <c r="G27" i="3"/>
  <c r="L26" i="2"/>
  <c r="M26" i="2" s="1"/>
  <c r="G27" i="2"/>
  <c r="J27" i="2" s="1"/>
  <c r="L9" i="2"/>
  <c r="M9" i="2" s="1"/>
  <c r="I9" i="2"/>
  <c r="G10" i="2"/>
  <c r="J9" i="2"/>
  <c r="J10" i="3" l="1"/>
  <c r="G11" i="3"/>
  <c r="L10" i="3"/>
  <c r="M10" i="3" s="1"/>
  <c r="I10" i="3"/>
  <c r="L27" i="3"/>
  <c r="M27" i="3" s="1"/>
  <c r="J27" i="3"/>
  <c r="G28" i="3"/>
  <c r="G28" i="2"/>
  <c r="J28" i="2" s="1"/>
  <c r="L27" i="2"/>
  <c r="M27" i="2" s="1"/>
  <c r="I10" i="2"/>
  <c r="L10" i="2"/>
  <c r="M10" i="2" s="1"/>
  <c r="G11" i="2"/>
  <c r="J10" i="2"/>
  <c r="L11" i="3" l="1"/>
  <c r="M11" i="3" s="1"/>
  <c r="J11" i="3"/>
  <c r="G12" i="3"/>
  <c r="I11" i="3"/>
  <c r="G29" i="3"/>
  <c r="L28" i="3"/>
  <c r="M28" i="3" s="1"/>
  <c r="J28" i="3"/>
  <c r="G29" i="2"/>
  <c r="J29" i="2" s="1"/>
  <c r="L28" i="2"/>
  <c r="M28" i="2" s="1"/>
  <c r="L11" i="2"/>
  <c r="M11" i="2" s="1"/>
  <c r="I11" i="2"/>
  <c r="G12" i="2"/>
  <c r="J11" i="2"/>
  <c r="G13" i="3" l="1"/>
  <c r="L12" i="3"/>
  <c r="M12" i="3" s="1"/>
  <c r="J12" i="3"/>
  <c r="I12" i="3"/>
  <c r="G30" i="3"/>
  <c r="L29" i="3"/>
  <c r="M29" i="3" s="1"/>
  <c r="J29" i="3"/>
  <c r="L29" i="2"/>
  <c r="M29" i="2" s="1"/>
  <c r="G30" i="2"/>
  <c r="J30" i="2" s="1"/>
  <c r="J12" i="2"/>
  <c r="L12" i="2"/>
  <c r="M12" i="2" s="1"/>
  <c r="I12" i="2"/>
  <c r="G13" i="2"/>
  <c r="J13" i="3" l="1"/>
  <c r="L13" i="3"/>
  <c r="M13" i="3" s="1"/>
  <c r="G14" i="3"/>
  <c r="I13" i="3"/>
  <c r="G31" i="3"/>
  <c r="L30" i="3"/>
  <c r="M30" i="3" s="1"/>
  <c r="J30" i="3"/>
  <c r="L30" i="2"/>
  <c r="M30" i="2" s="1"/>
  <c r="G31" i="2"/>
  <c r="J31" i="2" s="1"/>
  <c r="I13" i="2"/>
  <c r="L13" i="2"/>
  <c r="M13" i="2" s="1"/>
  <c r="J13" i="2"/>
  <c r="G14" i="2"/>
  <c r="J14" i="3" l="1"/>
  <c r="I14" i="3"/>
  <c r="G15" i="3"/>
  <c r="L14" i="3"/>
  <c r="M14" i="3" s="1"/>
  <c r="J31" i="3"/>
  <c r="G32" i="3"/>
  <c r="L31" i="3"/>
  <c r="M31" i="3" s="1"/>
  <c r="L31" i="2"/>
  <c r="M31" i="2" s="1"/>
  <c r="G32" i="2"/>
  <c r="J32" i="2" s="1"/>
  <c r="I14" i="2"/>
  <c r="L14" i="2"/>
  <c r="M14" i="2" s="1"/>
  <c r="J14" i="2"/>
  <c r="G15" i="2"/>
  <c r="L15" i="3" l="1"/>
  <c r="M15" i="3" s="1"/>
  <c r="J15" i="3"/>
  <c r="I15" i="3"/>
  <c r="G16" i="3"/>
  <c r="J32" i="3"/>
  <c r="G33" i="3"/>
  <c r="L32" i="3"/>
  <c r="M32" i="3" s="1"/>
  <c r="G33" i="2"/>
  <c r="J33" i="2" s="1"/>
  <c r="L32" i="2"/>
  <c r="M32" i="2" s="1"/>
  <c r="L15" i="2"/>
  <c r="I15" i="2"/>
  <c r="G16" i="2"/>
  <c r="M15" i="2"/>
  <c r="J15" i="2"/>
  <c r="L16" i="3" l="1"/>
  <c r="M16" i="3" s="1"/>
  <c r="J16" i="3"/>
  <c r="I16" i="3"/>
  <c r="G17" i="3"/>
  <c r="L33" i="3"/>
  <c r="M33" i="3" s="1"/>
  <c r="J33" i="3"/>
  <c r="G34" i="3"/>
  <c r="G34" i="2"/>
  <c r="L33" i="2"/>
  <c r="M33" i="2" s="1"/>
  <c r="L16" i="2"/>
  <c r="I16" i="2"/>
  <c r="G17" i="2"/>
  <c r="J16" i="2"/>
  <c r="M16" i="2"/>
  <c r="J17" i="3" l="1"/>
  <c r="I17" i="3"/>
  <c r="L17" i="3"/>
  <c r="M17" i="3" s="1"/>
  <c r="L34" i="3"/>
  <c r="M34" i="3" s="1"/>
  <c r="J34" i="3"/>
  <c r="J34" i="2"/>
  <c r="L34" i="2"/>
  <c r="M34" i="2" s="1"/>
  <c r="J17" i="2"/>
  <c r="L17" i="2"/>
  <c r="M17" i="2" s="1"/>
  <c r="I17" i="2"/>
</calcChain>
</file>

<file path=xl/sharedStrings.xml><?xml version="1.0" encoding="utf-8"?>
<sst xmlns="http://schemas.openxmlformats.org/spreadsheetml/2006/main" count="524" uniqueCount="75">
  <si>
    <t xml:space="preserve">SD </t>
  </si>
  <si>
    <t>n</t>
  </si>
  <si>
    <t xml:space="preserve">bud </t>
  </si>
  <si>
    <t xml:space="preserve">unbud </t>
  </si>
  <si>
    <t>total</t>
  </si>
  <si>
    <t>Cummulative 
cells forming a bud</t>
  </si>
  <si>
    <t xml:space="preserve">Budding index </t>
  </si>
  <si>
    <t>Contigency table</t>
  </si>
  <si>
    <t>replicate #1</t>
  </si>
  <si>
    <t>replicate #3</t>
  </si>
  <si>
    <t>replicate #2</t>
  </si>
  <si>
    <t>number of initial cells</t>
  </si>
  <si>
    <t># of cell forming 
a first bud at t=</t>
  </si>
  <si>
    <t># of initial cells forming 
a first bud at t=</t>
  </si>
  <si>
    <r>
      <rPr>
        <b/>
        <i/>
        <sz val="11"/>
        <color rgb="FFFF0000"/>
        <rFont val="Calibri"/>
        <family val="2"/>
        <scheme val="minor"/>
      </rPr>
      <t>ACE2/ACE2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cln3Δ/cln3Δ</t>
    </r>
  </si>
  <si>
    <r>
      <rPr>
        <b/>
        <i/>
        <sz val="11"/>
        <color rgb="FFFF0000"/>
        <rFont val="Calibri"/>
        <family val="2"/>
        <scheme val="minor"/>
      </rPr>
      <t>ace2/ace2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cln3Δ/cln3Δ</t>
    </r>
  </si>
  <si>
    <r>
      <rPr>
        <b/>
        <i/>
        <sz val="11"/>
        <color rgb="FFFF0000"/>
        <rFont val="Calibri"/>
        <family val="2"/>
        <scheme val="minor"/>
      </rPr>
      <t>ACE2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cln3Δ</t>
    </r>
  </si>
  <si>
    <r>
      <rPr>
        <b/>
        <i/>
        <sz val="11"/>
        <color rgb="FFFF0000"/>
        <rFont val="Calibri"/>
        <family val="2"/>
        <scheme val="minor"/>
      </rPr>
      <t>ace2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cln3Δ</t>
    </r>
  </si>
  <si>
    <r>
      <rPr>
        <b/>
        <i/>
        <sz val="11"/>
        <color rgb="FFFF0000"/>
        <rFont val="Calibri"/>
        <family val="2"/>
        <scheme val="minor"/>
      </rPr>
      <t>CLN3</t>
    </r>
    <r>
      <rPr>
        <b/>
        <sz val="11"/>
        <color rgb="FFFF0000"/>
        <rFont val="Calibri"/>
        <family val="2"/>
        <scheme val="minor"/>
      </rPr>
      <t xml:space="preserve"> background</t>
    </r>
  </si>
  <si>
    <t>Point 0</t>
  </si>
  <si>
    <t>1-2 cells</t>
  </si>
  <si>
    <t xml:space="preserve">3 cells </t>
  </si>
  <si>
    <t>4+ cells</t>
  </si>
  <si>
    <t>tot</t>
  </si>
  <si>
    <r>
      <rPr>
        <b/>
        <i/>
        <sz val="11"/>
        <color rgb="FFFF0000"/>
        <rFont val="Calibri"/>
        <family val="2"/>
        <scheme val="minor"/>
      </rPr>
      <t>cln3</t>
    </r>
    <r>
      <rPr>
        <b/>
        <sz val="11"/>
        <color rgb="FFFF0000"/>
        <rFont val="Calibri"/>
        <family val="2"/>
      </rPr>
      <t>∆</t>
    </r>
    <r>
      <rPr>
        <b/>
        <sz val="11"/>
        <color rgb="FFFF0000"/>
        <rFont val="Calibri"/>
        <family val="2"/>
        <scheme val="minor"/>
      </rPr>
      <t xml:space="preserve"> background</t>
    </r>
  </si>
  <si>
    <t>Starting point</t>
  </si>
  <si>
    <t>70 generations</t>
  </si>
  <si>
    <t>CONSTANT PROLIFERATION</t>
  </si>
  <si>
    <t>Competiton #1</t>
  </si>
  <si>
    <t>Competiton #2</t>
  </si>
  <si>
    <t>Competiton #3</t>
  </si>
  <si>
    <t>Competiton #4</t>
  </si>
  <si>
    <t>% of each 
type of entity</t>
  </si>
  <si>
    <t xml:space="preserve">Mean </t>
  </si>
  <si>
    <t>Contingency table</t>
  </si>
  <si>
    <t>CULTURES ALTERNING CYCLES OF PROLIFERATION AND STATIONNARY PHASES</t>
  </si>
  <si>
    <t>Point 1</t>
  </si>
  <si>
    <t>Point 2</t>
  </si>
  <si>
    <t>Point 3</t>
  </si>
  <si>
    <t>Point 4</t>
  </si>
  <si>
    <t xml:space="preserve">DILUTION EVERY 5 DAYS </t>
  </si>
  <si>
    <t>DILUTION EVERY 5 DAYS</t>
  </si>
  <si>
    <t>DILUTION EVERY 2 DAYS</t>
  </si>
  <si>
    <t xml:space="preserve">optical density </t>
  </si>
  <si>
    <t>O.D. normalized</t>
  </si>
  <si>
    <t>time (min)</t>
  </si>
  <si>
    <t>log(OD normalized)</t>
  </si>
  <si>
    <t xml:space="preserve">regression </t>
  </si>
  <si>
    <t>R²</t>
  </si>
  <si>
    <t>The linear regression is calculated on the proliferation phase after the exit of stationary phase.</t>
  </si>
  <si>
    <t>For each experiment, the grey cells of this Excel sheet indicate the time points taken into account to calculate the regression.</t>
  </si>
  <si>
    <t>Slope</t>
  </si>
  <si>
    <t>X-intercept</t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</si>
  <si>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1</t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</si>
  <si>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2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</si>
  <si>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3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</si>
  <si>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4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</si>
  <si>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1</t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</si>
  <si>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2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</si>
  <si>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3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</si>
  <si>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4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</si>
  <si>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1</t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</si>
  <si>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2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</si>
  <si>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3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</si>
  <si>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3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</si>
  <si>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1</t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</si>
  <si>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4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</si>
  <si>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2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</si>
  <si>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4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</si>
  <si>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1</t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</si>
  <si>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2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</si>
  <si>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1</t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</si>
  <si>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2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</si>
  <si>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3</t>
    </r>
  </si>
  <si>
    <r>
      <rPr>
        <i/>
        <sz val="11"/>
        <color theme="1"/>
        <rFont val="Calibri"/>
        <family val="2"/>
        <scheme val="minor"/>
      </rPr>
      <t>ace2/ace2 cln3/cln3</t>
    </r>
    <r>
      <rPr>
        <sz val="11"/>
        <color theme="1"/>
        <rFont val="Calibri"/>
        <family val="2"/>
        <scheme val="minor"/>
      </rPr>
      <t xml:space="preserve"> -replicate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</si>
</sst>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8" formatCode="0.0000"/>
    <numFmt numFmtId="169" formatCode="0.0"/>
    <numFmt numFmtId="170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3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18" xfId="0" applyNumberFormat="1" applyBorder="1"/>
    <xf numFmtId="0" fontId="0" fillId="0" borderId="19" xfId="0" applyBorder="1"/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13" xfId="0" applyNumberFormat="1" applyBorder="1"/>
    <xf numFmtId="1" fontId="0" fillId="0" borderId="14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4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164" fontId="0" fillId="0" borderId="41" xfId="0" applyNumberForma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6" xfId="0" applyBorder="1"/>
    <xf numFmtId="164" fontId="0" fillId="2" borderId="39" xfId="0" applyNumberFormat="1" applyFill="1" applyBorder="1"/>
    <xf numFmtId="164" fontId="0" fillId="2" borderId="40" xfId="0" applyNumberFormat="1" applyFill="1" applyBorder="1"/>
    <xf numFmtId="0" fontId="0" fillId="2" borderId="48" xfId="0" applyFill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2" fontId="0" fillId="0" borderId="8" xfId="0" applyNumberFormat="1" applyFill="1" applyBorder="1"/>
    <xf numFmtId="2" fontId="0" fillId="0" borderId="7" xfId="0" applyNumberFormat="1" applyFill="1" applyBorder="1"/>
    <xf numFmtId="2" fontId="0" fillId="0" borderId="52" xfId="0" applyNumberFormat="1" applyFill="1" applyBorder="1"/>
    <xf numFmtId="0" fontId="0" fillId="3" borderId="53" xfId="0" applyFill="1" applyBorder="1"/>
    <xf numFmtId="2" fontId="0" fillId="0" borderId="13" xfId="0" applyNumberFormat="1" applyFill="1" applyBorder="1"/>
    <xf numFmtId="2" fontId="0" fillId="0" borderId="12" xfId="0" applyNumberFormat="1" applyFill="1" applyBorder="1"/>
    <xf numFmtId="2" fontId="0" fillId="0" borderId="54" xfId="0" applyNumberFormat="1" applyFill="1" applyBorder="1"/>
    <xf numFmtId="0" fontId="0" fillId="3" borderId="55" xfId="0" applyFill="1" applyBorder="1"/>
    <xf numFmtId="2" fontId="0" fillId="0" borderId="18" xfId="0" applyNumberFormat="1" applyFill="1" applyBorder="1"/>
    <xf numFmtId="2" fontId="0" fillId="0" borderId="17" xfId="0" applyNumberFormat="1" applyFill="1" applyBorder="1"/>
    <xf numFmtId="2" fontId="0" fillId="0" borderId="56" xfId="0" applyNumberFormat="1" applyFill="1" applyBorder="1"/>
    <xf numFmtId="0" fontId="0" fillId="3" borderId="57" xfId="0" applyFill="1" applyBorder="1"/>
    <xf numFmtId="0" fontId="0" fillId="0" borderId="58" xfId="0" applyBorder="1" applyAlignment="1">
      <alignment horizontal="center"/>
    </xf>
    <xf numFmtId="164" fontId="0" fillId="0" borderId="59" xfId="0" applyNumberFormat="1" applyBorder="1"/>
    <xf numFmtId="164" fontId="0" fillId="0" borderId="60" xfId="0" applyNumberFormat="1" applyBorder="1"/>
    <xf numFmtId="164" fontId="0" fillId="0" borderId="61" xfId="0" applyNumberFormat="1" applyBorder="1"/>
    <xf numFmtId="0" fontId="0" fillId="3" borderId="37" xfId="0" applyFill="1" applyBorder="1"/>
    <xf numFmtId="0" fontId="0" fillId="0" borderId="58" xfId="0" applyBorder="1"/>
    <xf numFmtId="0" fontId="0" fillId="0" borderId="60" xfId="0" applyBorder="1"/>
    <xf numFmtId="0" fontId="0" fillId="4" borderId="62" xfId="0" applyFill="1" applyBorder="1"/>
    <xf numFmtId="2" fontId="0" fillId="0" borderId="63" xfId="0" applyNumberFormat="1" applyFill="1" applyBorder="1"/>
    <xf numFmtId="2" fontId="0" fillId="0" borderId="29" xfId="0" applyNumberFormat="1" applyFill="1" applyBorder="1"/>
    <xf numFmtId="2" fontId="0" fillId="0" borderId="64" xfId="0" applyNumberFormat="1" applyFill="1" applyBorder="1"/>
    <xf numFmtId="0" fontId="0" fillId="3" borderId="65" xfId="0" applyFill="1" applyBorder="1"/>
    <xf numFmtId="0" fontId="0" fillId="3" borderId="45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66" xfId="0" applyBorder="1"/>
    <xf numFmtId="0" fontId="0" fillId="0" borderId="67" xfId="0" applyBorder="1"/>
    <xf numFmtId="164" fontId="0" fillId="0" borderId="67" xfId="0" applyNumberFormat="1" applyBorder="1"/>
    <xf numFmtId="164" fontId="0" fillId="0" borderId="68" xfId="0" applyNumberFormat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164" fontId="0" fillId="0" borderId="72" xfId="0" applyNumberFormat="1" applyBorder="1"/>
    <xf numFmtId="164" fontId="0" fillId="0" borderId="73" xfId="0" applyNumberFormat="1" applyBorder="1"/>
    <xf numFmtId="164" fontId="0" fillId="0" borderId="74" xfId="0" applyNumberFormat="1" applyBorder="1"/>
    <xf numFmtId="164" fontId="0" fillId="0" borderId="53" xfId="0" applyNumberFormat="1" applyBorder="1"/>
    <xf numFmtId="164" fontId="0" fillId="0" borderId="80" xfId="0" applyNumberFormat="1" applyBorder="1"/>
    <xf numFmtId="164" fontId="0" fillId="0" borderId="81" xfId="0" applyNumberFormat="1" applyBorder="1"/>
    <xf numFmtId="164" fontId="0" fillId="4" borderId="79" xfId="0" applyNumberFormat="1" applyFill="1" applyBorder="1"/>
    <xf numFmtId="164" fontId="0" fillId="4" borderId="78" xfId="0" applyNumberFormat="1" applyFill="1" applyBorder="1"/>
    <xf numFmtId="164" fontId="0" fillId="4" borderId="45" xfId="0" applyNumberFormat="1" applyFill="1" applyBorder="1"/>
    <xf numFmtId="164" fontId="0" fillId="0" borderId="75" xfId="0" applyNumberFormat="1" applyBorder="1"/>
    <xf numFmtId="164" fontId="0" fillId="0" borderId="76" xfId="0" applyNumberFormat="1" applyBorder="1"/>
    <xf numFmtId="164" fontId="0" fillId="4" borderId="73" xfId="0" applyNumberFormat="1" applyFill="1" applyBorder="1"/>
    <xf numFmtId="164" fontId="0" fillId="2" borderId="73" xfId="0" applyNumberFormat="1" applyFill="1" applyBorder="1"/>
    <xf numFmtId="0" fontId="0" fillId="2" borderId="76" xfId="0" applyFill="1" applyBorder="1"/>
    <xf numFmtId="0" fontId="0" fillId="0" borderId="35" xfId="0" applyNumberFormat="1" applyBorder="1" applyAlignment="1">
      <alignment horizontal="center"/>
    </xf>
    <xf numFmtId="0" fontId="0" fillId="0" borderId="36" xfId="0" applyNumberFormat="1" applyBorder="1" applyAlignment="1">
      <alignment horizontal="center"/>
    </xf>
    <xf numFmtId="0" fontId="0" fillId="0" borderId="37" xfId="0" applyNumberFormat="1" applyBorder="1" applyAlignment="1">
      <alignment horizontal="center"/>
    </xf>
    <xf numFmtId="168" fontId="0" fillId="0" borderId="80" xfId="0" applyNumberFormat="1" applyBorder="1"/>
    <xf numFmtId="0" fontId="9" fillId="0" borderId="0" xfId="0" applyFont="1"/>
    <xf numFmtId="164" fontId="0" fillId="2" borderId="74" xfId="0" applyNumberFormat="1" applyFill="1" applyBorder="1"/>
    <xf numFmtId="0" fontId="9" fillId="0" borderId="65" xfId="0" applyFont="1" applyBorder="1"/>
    <xf numFmtId="0" fontId="9" fillId="0" borderId="82" xfId="0" applyFont="1" applyBorder="1"/>
    <xf numFmtId="0" fontId="0" fillId="4" borderId="71" xfId="0" applyFill="1" applyBorder="1"/>
    <xf numFmtId="0" fontId="0" fillId="4" borderId="73" xfId="0" applyFill="1" applyBorder="1"/>
    <xf numFmtId="0" fontId="0" fillId="4" borderId="76" xfId="0" applyFill="1" applyBorder="1"/>
    <xf numFmtId="0" fontId="0" fillId="4" borderId="44" xfId="0" applyFill="1" applyBorder="1"/>
    <xf numFmtId="0" fontId="0" fillId="4" borderId="74" xfId="0" applyFill="1" applyBorder="1"/>
    <xf numFmtId="0" fontId="0" fillId="4" borderId="77" xfId="0" applyFill="1" applyBorder="1"/>
    <xf numFmtId="164" fontId="0" fillId="4" borderId="74" xfId="0" applyNumberFormat="1" applyFill="1" applyBorder="1"/>
    <xf numFmtId="0" fontId="0" fillId="0" borderId="0" xfId="0" applyFont="1"/>
    <xf numFmtId="0" fontId="0" fillId="0" borderId="35" xfId="0" applyNumberFormat="1" applyFont="1" applyBorder="1" applyAlignment="1">
      <alignment horizontal="center"/>
    </xf>
    <xf numFmtId="0" fontId="0" fillId="0" borderId="36" xfId="0" applyNumberFormat="1" applyFont="1" applyBorder="1" applyAlignment="1">
      <alignment horizontal="center"/>
    </xf>
    <xf numFmtId="0" fontId="0" fillId="0" borderId="37" xfId="0" applyNumberFormat="1" applyFont="1" applyBorder="1" applyAlignment="1">
      <alignment horizontal="center"/>
    </xf>
    <xf numFmtId="0" fontId="0" fillId="0" borderId="69" xfId="0" applyNumberFormat="1" applyFont="1" applyBorder="1"/>
    <xf numFmtId="0" fontId="0" fillId="0" borderId="0" xfId="0" applyNumberFormat="1" applyFont="1" applyBorder="1"/>
    <xf numFmtId="0" fontId="0" fillId="0" borderId="66" xfId="0" applyFont="1" applyBorder="1"/>
    <xf numFmtId="0" fontId="0" fillId="0" borderId="67" xfId="0" applyFont="1" applyBorder="1"/>
    <xf numFmtId="164" fontId="0" fillId="0" borderId="67" xfId="0" applyNumberFormat="1" applyFont="1" applyBorder="1"/>
    <xf numFmtId="164" fontId="0" fillId="0" borderId="68" xfId="0" applyNumberFormat="1" applyFont="1" applyBorder="1"/>
    <xf numFmtId="0" fontId="0" fillId="0" borderId="69" xfId="0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0" fillId="0" borderId="70" xfId="0" applyFont="1" applyBorder="1"/>
    <xf numFmtId="164" fontId="0" fillId="0" borderId="72" xfId="0" applyNumberFormat="1" applyFont="1" applyBorder="1"/>
    <xf numFmtId="164" fontId="0" fillId="0" borderId="75" xfId="0" applyNumberFormat="1" applyFont="1" applyBorder="1"/>
    <xf numFmtId="164" fontId="0" fillId="0" borderId="53" xfId="0" applyNumberFormat="1" applyFont="1" applyBorder="1"/>
    <xf numFmtId="0" fontId="0" fillId="0" borderId="71" xfId="0" applyFont="1" applyBorder="1"/>
    <xf numFmtId="164" fontId="0" fillId="0" borderId="73" xfId="0" applyNumberFormat="1" applyFont="1" applyBorder="1"/>
    <xf numFmtId="164" fontId="0" fillId="0" borderId="76" xfId="0" applyNumberFormat="1" applyFont="1" applyBorder="1"/>
    <xf numFmtId="0" fontId="10" fillId="0" borderId="0" xfId="0" applyFont="1"/>
    <xf numFmtId="164" fontId="0" fillId="0" borderId="81" xfId="0" applyNumberFormat="1" applyFont="1" applyBorder="1"/>
    <xf numFmtId="170" fontId="0" fillId="0" borderId="0" xfId="0" applyNumberFormat="1" applyFont="1" applyBorder="1"/>
    <xf numFmtId="169" fontId="0" fillId="0" borderId="0" xfId="0" applyNumberFormat="1" applyFont="1" applyBorder="1"/>
    <xf numFmtId="164" fontId="0" fillId="4" borderId="79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/>
    <xf numFmtId="164" fontId="0" fillId="4" borderId="78" xfId="0" applyNumberFormat="1" applyFont="1" applyFill="1" applyBorder="1"/>
    <xf numFmtId="0" fontId="0" fillId="4" borderId="71" xfId="0" applyFont="1" applyFill="1" applyBorder="1"/>
    <xf numFmtId="164" fontId="0" fillId="4" borderId="73" xfId="0" applyNumberFormat="1" applyFont="1" applyFill="1" applyBorder="1"/>
    <xf numFmtId="164" fontId="0" fillId="4" borderId="76" xfId="0" applyNumberFormat="1" applyFont="1" applyFill="1" applyBorder="1"/>
    <xf numFmtId="0" fontId="0" fillId="0" borderId="83" xfId="0" applyFont="1" applyBorder="1"/>
    <xf numFmtId="164" fontId="0" fillId="0" borderId="84" xfId="0" applyNumberFormat="1" applyFont="1" applyBorder="1"/>
    <xf numFmtId="164" fontId="0" fillId="0" borderId="85" xfId="0" applyNumberFormat="1" applyFont="1" applyBorder="1"/>
    <xf numFmtId="0" fontId="0" fillId="4" borderId="83" xfId="0" applyFont="1" applyFill="1" applyBorder="1"/>
    <xf numFmtId="164" fontId="0" fillId="4" borderId="84" xfId="0" applyNumberFormat="1" applyFont="1" applyFill="1" applyBorder="1"/>
    <xf numFmtId="164" fontId="0" fillId="4" borderId="85" xfId="0" applyNumberFormat="1" applyFont="1" applyFill="1" applyBorder="1"/>
    <xf numFmtId="164" fontId="0" fillId="6" borderId="73" xfId="0" applyNumberFormat="1" applyFont="1" applyFill="1" applyBorder="1"/>
    <xf numFmtId="164" fontId="0" fillId="4" borderId="65" xfId="0" applyNumberFormat="1" applyFont="1" applyFill="1" applyBorder="1"/>
    <xf numFmtId="164" fontId="0" fillId="4" borderId="57" xfId="0" applyNumberFormat="1" applyFont="1" applyFill="1" applyBorder="1"/>
    <xf numFmtId="0" fontId="0" fillId="0" borderId="4" xfId="0" applyFont="1" applyBorder="1"/>
    <xf numFmtId="0" fontId="0" fillId="0" borderId="3" xfId="0" applyFont="1" applyBorder="1"/>
    <xf numFmtId="164" fontId="0" fillId="0" borderId="3" xfId="0" applyNumberFormat="1" applyFont="1" applyBorder="1"/>
    <xf numFmtId="164" fontId="0" fillId="6" borderId="3" xfId="0" applyNumberFormat="1" applyFont="1" applyFill="1" applyBorder="1"/>
    <xf numFmtId="0" fontId="0" fillId="4" borderId="86" xfId="0" applyFont="1" applyFill="1" applyBorder="1"/>
    <xf numFmtId="0" fontId="0" fillId="4" borderId="4" xfId="0" applyFont="1" applyFill="1" applyBorder="1"/>
    <xf numFmtId="0" fontId="0" fillId="4" borderId="3" xfId="0" applyFont="1" applyFill="1" applyBorder="1"/>
    <xf numFmtId="164" fontId="0" fillId="4" borderId="3" xfId="0" applyNumberFormat="1" applyFont="1" applyFill="1" applyBorder="1"/>
    <xf numFmtId="0" fontId="9" fillId="5" borderId="0" xfId="0" applyFont="1" applyFill="1"/>
    <xf numFmtId="164" fontId="0" fillId="5" borderId="80" xfId="0" applyNumberFormat="1" applyFill="1" applyBorder="1"/>
    <xf numFmtId="2" fontId="9" fillId="5" borderId="0" xfId="0" applyNumberFormat="1" applyFont="1" applyFill="1"/>
    <xf numFmtId="0" fontId="9" fillId="5" borderId="82" xfId="0" applyFont="1" applyFill="1" applyBorder="1"/>
    <xf numFmtId="169" fontId="9" fillId="5" borderId="0" xfId="0" applyNumberFormat="1" applyFont="1" applyFill="1"/>
    <xf numFmtId="0" fontId="10" fillId="5" borderId="0" xfId="0" applyFon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C29"/>
  <sheetViews>
    <sheetView topLeftCell="BJ1" zoomScaleNormal="100" workbookViewId="0">
      <selection activeCell="CC11" activeCellId="2" sqref="BS11 BX11 CC11"/>
    </sheetView>
  </sheetViews>
  <sheetFormatPr baseColWidth="10" defaultRowHeight="15" x14ac:dyDescent="0.25"/>
  <cols>
    <col min="2" max="2" width="10.42578125" bestFit="1" customWidth="1"/>
    <col min="3" max="3" width="14.42578125" bestFit="1" customWidth="1"/>
    <col min="4" max="4" width="15.28515625" bestFit="1" customWidth="1"/>
    <col min="5" max="5" width="18.42578125" style="75" bestFit="1" customWidth="1"/>
    <col min="6" max="6" width="18.42578125" style="75" customWidth="1"/>
    <col min="8" max="8" width="14.42578125" bestFit="1" customWidth="1"/>
    <col min="9" max="9" width="15.28515625" bestFit="1" customWidth="1"/>
    <col min="10" max="10" width="15.28515625" customWidth="1"/>
    <col min="33" max="33" width="14.42578125" bestFit="1" customWidth="1"/>
    <col min="34" max="34" width="15.28515625" bestFit="1" customWidth="1"/>
    <col min="35" max="35" width="15.28515625" customWidth="1"/>
    <col min="38" max="38" width="14.42578125" bestFit="1" customWidth="1"/>
    <col min="39" max="39" width="15.28515625" bestFit="1" customWidth="1"/>
    <col min="40" max="40" width="15.28515625" customWidth="1"/>
    <col min="43" max="43" width="14.42578125" bestFit="1" customWidth="1"/>
    <col min="44" max="44" width="15.28515625" bestFit="1" customWidth="1"/>
    <col min="45" max="45" width="15.28515625" customWidth="1"/>
    <col min="48" max="48" width="14.42578125" bestFit="1" customWidth="1"/>
    <col min="49" max="49" width="15.28515625" bestFit="1" customWidth="1"/>
    <col min="50" max="50" width="15.28515625" customWidth="1"/>
    <col min="53" max="53" width="14.42578125" bestFit="1" customWidth="1"/>
    <col min="54" max="54" width="15.28515625" bestFit="1" customWidth="1"/>
    <col min="55" max="55" width="15.28515625" customWidth="1"/>
    <col min="58" max="58" width="14.42578125" bestFit="1" customWidth="1"/>
    <col min="59" max="59" width="15.28515625" bestFit="1" customWidth="1"/>
    <col min="60" max="60" width="15.28515625" customWidth="1"/>
    <col min="63" max="63" width="14.42578125" bestFit="1" customWidth="1"/>
    <col min="64" max="64" width="15.28515625" bestFit="1" customWidth="1"/>
    <col min="65" max="65" width="15.28515625" customWidth="1"/>
    <col min="68" max="68" width="14.42578125" bestFit="1" customWidth="1"/>
    <col min="69" max="69" width="15.28515625" bestFit="1" customWidth="1"/>
    <col min="70" max="70" width="15.28515625" customWidth="1"/>
    <col min="74" max="74" width="15.28515625" bestFit="1" customWidth="1"/>
    <col min="75" max="75" width="15.28515625" customWidth="1"/>
    <col min="77" max="77" width="10.42578125" bestFit="1" customWidth="1"/>
    <col min="78" max="78" width="14.42578125" bestFit="1" customWidth="1"/>
    <col min="79" max="79" width="15.28515625" bestFit="1" customWidth="1"/>
  </cols>
  <sheetData>
    <row r="1" spans="2:81" x14ac:dyDescent="0.25">
      <c r="C1" t="s">
        <v>49</v>
      </c>
    </row>
    <row r="2" spans="2:81" x14ac:dyDescent="0.25">
      <c r="C2" t="s">
        <v>50</v>
      </c>
      <c r="AE2" s="132"/>
    </row>
    <row r="3" spans="2:81" ht="15.75" thickBot="1" x14ac:dyDescent="0.3"/>
    <row r="4" spans="2:81" ht="16.5" thickTop="1" thickBot="1" x14ac:dyDescent="0.3">
      <c r="B4" s="128" t="s">
        <v>53</v>
      </c>
      <c r="C4" s="129"/>
      <c r="D4" s="129"/>
      <c r="E4" s="129"/>
      <c r="F4" s="130"/>
      <c r="G4" s="128" t="s">
        <v>54</v>
      </c>
      <c r="H4" s="129"/>
      <c r="I4" s="129"/>
      <c r="J4" s="129"/>
      <c r="K4" s="130"/>
      <c r="L4" s="128" t="s">
        <v>55</v>
      </c>
      <c r="M4" s="129"/>
      <c r="N4" s="129"/>
      <c r="O4" s="129"/>
      <c r="P4" s="130"/>
      <c r="Q4" s="128" t="s">
        <v>56</v>
      </c>
      <c r="R4" s="129"/>
      <c r="S4" s="129"/>
      <c r="T4" s="129"/>
      <c r="U4" s="130"/>
      <c r="V4" s="128" t="s">
        <v>57</v>
      </c>
      <c r="W4" s="129"/>
      <c r="X4" s="129"/>
      <c r="Y4" s="129"/>
      <c r="Z4" s="130"/>
      <c r="AA4" s="128" t="s">
        <v>58</v>
      </c>
      <c r="AB4" s="129"/>
      <c r="AC4" s="129"/>
      <c r="AD4" s="129"/>
      <c r="AE4" s="130"/>
      <c r="AF4" s="128" t="s">
        <v>59</v>
      </c>
      <c r="AG4" s="129"/>
      <c r="AH4" s="129"/>
      <c r="AI4" s="129"/>
      <c r="AJ4" s="130"/>
      <c r="AK4" s="128" t="s">
        <v>60</v>
      </c>
      <c r="AL4" s="129"/>
      <c r="AM4" s="129"/>
      <c r="AN4" s="129"/>
      <c r="AO4" s="130"/>
      <c r="AP4" s="128" t="s">
        <v>61</v>
      </c>
      <c r="AQ4" s="129"/>
      <c r="AR4" s="129"/>
      <c r="AS4" s="129"/>
      <c r="AT4" s="130"/>
      <c r="AU4" s="128" t="s">
        <v>62</v>
      </c>
      <c r="AV4" s="129"/>
      <c r="AW4" s="129"/>
      <c r="AX4" s="129"/>
      <c r="AY4" s="130"/>
      <c r="AZ4" s="128" t="s">
        <v>63</v>
      </c>
      <c r="BA4" s="129"/>
      <c r="BB4" s="129"/>
      <c r="BC4" s="129"/>
      <c r="BD4" s="130"/>
      <c r="BE4" s="128" t="s">
        <v>66</v>
      </c>
      <c r="BF4" s="129"/>
      <c r="BG4" s="129"/>
      <c r="BH4" s="129"/>
      <c r="BI4" s="130"/>
      <c r="BJ4" s="128" t="s">
        <v>65</v>
      </c>
      <c r="BK4" s="129"/>
      <c r="BL4" s="129"/>
      <c r="BM4" s="129"/>
      <c r="BN4" s="130"/>
      <c r="BO4" s="128" t="s">
        <v>67</v>
      </c>
      <c r="BP4" s="129"/>
      <c r="BQ4" s="129"/>
      <c r="BR4" s="129"/>
      <c r="BS4" s="130"/>
      <c r="BT4" s="128" t="s">
        <v>64</v>
      </c>
      <c r="BU4" s="129"/>
      <c r="BV4" s="129"/>
      <c r="BW4" s="129"/>
      <c r="BX4" s="130"/>
      <c r="BY4" s="128" t="s">
        <v>68</v>
      </c>
      <c r="BZ4" s="129"/>
      <c r="CA4" s="129"/>
      <c r="CB4" s="129"/>
      <c r="CC4" s="130"/>
    </row>
    <row r="5" spans="2:81" ht="16.5" thickTop="1" thickBot="1" x14ac:dyDescent="0.3">
      <c r="B5" s="102" t="s">
        <v>45</v>
      </c>
      <c r="C5" s="103" t="s">
        <v>43</v>
      </c>
      <c r="D5" s="103" t="s">
        <v>44</v>
      </c>
      <c r="E5" s="104" t="s">
        <v>46</v>
      </c>
      <c r="F5" s="105" t="s">
        <v>47</v>
      </c>
      <c r="G5" s="102" t="s">
        <v>45</v>
      </c>
      <c r="H5" s="103" t="s">
        <v>43</v>
      </c>
      <c r="I5" s="103" t="s">
        <v>44</v>
      </c>
      <c r="J5" s="104" t="s">
        <v>46</v>
      </c>
      <c r="K5" s="105" t="s">
        <v>47</v>
      </c>
      <c r="L5" s="102" t="s">
        <v>45</v>
      </c>
      <c r="M5" s="103" t="s">
        <v>43</v>
      </c>
      <c r="N5" s="103" t="s">
        <v>44</v>
      </c>
      <c r="O5" s="104" t="s">
        <v>46</v>
      </c>
      <c r="P5" s="105" t="s">
        <v>47</v>
      </c>
      <c r="Q5" s="102" t="s">
        <v>45</v>
      </c>
      <c r="R5" s="103" t="s">
        <v>43</v>
      </c>
      <c r="S5" s="103" t="s">
        <v>44</v>
      </c>
      <c r="T5" s="104" t="s">
        <v>46</v>
      </c>
      <c r="U5" s="105" t="s">
        <v>47</v>
      </c>
      <c r="V5" s="102" t="s">
        <v>45</v>
      </c>
      <c r="W5" s="103" t="s">
        <v>43</v>
      </c>
      <c r="X5" s="103" t="s">
        <v>44</v>
      </c>
      <c r="Y5" s="104" t="s">
        <v>46</v>
      </c>
      <c r="Z5" s="105" t="s">
        <v>47</v>
      </c>
      <c r="AA5" s="102" t="s">
        <v>45</v>
      </c>
      <c r="AB5" s="103" t="s">
        <v>43</v>
      </c>
      <c r="AC5" s="103" t="s">
        <v>44</v>
      </c>
      <c r="AD5" s="104" t="s">
        <v>46</v>
      </c>
      <c r="AE5" s="105" t="s">
        <v>47</v>
      </c>
      <c r="AF5" s="102" t="s">
        <v>45</v>
      </c>
      <c r="AG5" s="103" t="s">
        <v>43</v>
      </c>
      <c r="AH5" s="103" t="s">
        <v>44</v>
      </c>
      <c r="AI5" s="104" t="s">
        <v>46</v>
      </c>
      <c r="AJ5" s="105" t="s">
        <v>47</v>
      </c>
      <c r="AK5" s="102" t="s">
        <v>45</v>
      </c>
      <c r="AL5" s="103" t="s">
        <v>43</v>
      </c>
      <c r="AM5" s="103" t="s">
        <v>44</v>
      </c>
      <c r="AN5" s="104" t="s">
        <v>46</v>
      </c>
      <c r="AO5" s="105" t="s">
        <v>47</v>
      </c>
      <c r="AP5" s="102" t="s">
        <v>45</v>
      </c>
      <c r="AQ5" s="103" t="s">
        <v>43</v>
      </c>
      <c r="AR5" s="103" t="s">
        <v>44</v>
      </c>
      <c r="AS5" s="104" t="s">
        <v>46</v>
      </c>
      <c r="AT5" s="105" t="s">
        <v>47</v>
      </c>
      <c r="AU5" s="102" t="s">
        <v>45</v>
      </c>
      <c r="AV5" s="103" t="s">
        <v>43</v>
      </c>
      <c r="AW5" s="103" t="s">
        <v>44</v>
      </c>
      <c r="AX5" s="104" t="s">
        <v>46</v>
      </c>
      <c r="AY5" s="105" t="s">
        <v>47</v>
      </c>
      <c r="AZ5" s="102" t="s">
        <v>45</v>
      </c>
      <c r="BA5" s="103" t="s">
        <v>43</v>
      </c>
      <c r="BB5" s="103" t="s">
        <v>44</v>
      </c>
      <c r="BC5" s="104" t="s">
        <v>46</v>
      </c>
      <c r="BD5" s="105" t="s">
        <v>47</v>
      </c>
      <c r="BE5" s="102" t="s">
        <v>45</v>
      </c>
      <c r="BF5" s="103" t="s">
        <v>43</v>
      </c>
      <c r="BG5" s="103" t="s">
        <v>44</v>
      </c>
      <c r="BH5" s="104" t="s">
        <v>46</v>
      </c>
      <c r="BI5" s="105" t="s">
        <v>47</v>
      </c>
      <c r="BJ5" s="102" t="s">
        <v>45</v>
      </c>
      <c r="BK5" s="103" t="s">
        <v>43</v>
      </c>
      <c r="BL5" s="103" t="s">
        <v>44</v>
      </c>
      <c r="BM5" s="104" t="s">
        <v>46</v>
      </c>
      <c r="BN5" s="105" t="s">
        <v>47</v>
      </c>
      <c r="BO5" s="102" t="s">
        <v>45</v>
      </c>
      <c r="BP5" s="103" t="s">
        <v>43</v>
      </c>
      <c r="BQ5" s="103" t="s">
        <v>44</v>
      </c>
      <c r="BR5" s="104" t="s">
        <v>46</v>
      </c>
      <c r="BS5" s="105" t="s">
        <v>47</v>
      </c>
      <c r="BT5" s="102" t="s">
        <v>45</v>
      </c>
      <c r="BU5" s="103" t="s">
        <v>43</v>
      </c>
      <c r="BV5" s="103" t="s">
        <v>44</v>
      </c>
      <c r="BW5" s="104" t="s">
        <v>46</v>
      </c>
      <c r="BX5" s="105" t="s">
        <v>47</v>
      </c>
      <c r="BY5" s="102" t="s">
        <v>45</v>
      </c>
      <c r="BZ5" s="103" t="s">
        <v>43</v>
      </c>
      <c r="CA5" s="103" t="s">
        <v>44</v>
      </c>
      <c r="CB5" s="104" t="s">
        <v>46</v>
      </c>
      <c r="CC5" s="105" t="s">
        <v>47</v>
      </c>
    </row>
    <row r="6" spans="2:81" ht="15.75" thickTop="1" x14ac:dyDescent="0.25">
      <c r="B6" s="106">
        <v>0</v>
      </c>
      <c r="C6" s="108">
        <v>4.4999999999999998E-2</v>
      </c>
      <c r="D6" s="123">
        <v>1</v>
      </c>
      <c r="E6" s="114">
        <f>LOG(D6:D27)</f>
        <v>0</v>
      </c>
      <c r="F6" s="117" t="s">
        <v>48</v>
      </c>
      <c r="G6" s="106">
        <v>0</v>
      </c>
      <c r="H6" s="108">
        <v>4.3999999999999997E-2</v>
      </c>
      <c r="I6" s="111">
        <v>1</v>
      </c>
      <c r="J6" s="114">
        <f>LOG(I6)</f>
        <v>0</v>
      </c>
      <c r="K6" s="117" t="s">
        <v>48</v>
      </c>
      <c r="L6" s="106">
        <v>0</v>
      </c>
      <c r="M6" s="108">
        <v>4.5999999999999999E-2</v>
      </c>
      <c r="N6" s="111">
        <v>1</v>
      </c>
      <c r="O6" s="114">
        <f>LOG(N6)</f>
        <v>0</v>
      </c>
      <c r="P6" s="117" t="s">
        <v>48</v>
      </c>
      <c r="Q6" s="106">
        <v>0</v>
      </c>
      <c r="R6" s="108">
        <v>4.5999999999999999E-2</v>
      </c>
      <c r="S6" s="111">
        <v>1</v>
      </c>
      <c r="T6" s="114">
        <f>LOG(S6)</f>
        <v>0</v>
      </c>
      <c r="U6" s="117" t="s">
        <v>48</v>
      </c>
      <c r="V6" s="106">
        <v>0</v>
      </c>
      <c r="W6" s="108">
        <v>3.2000000000000001E-2</v>
      </c>
      <c r="X6" s="111">
        <v>1</v>
      </c>
      <c r="Y6" s="114">
        <f>LOG(X6)</f>
        <v>0</v>
      </c>
      <c r="Z6" s="117" t="s">
        <v>48</v>
      </c>
      <c r="AA6" s="106">
        <v>0</v>
      </c>
      <c r="AB6" s="108">
        <v>3.3000000000000002E-2</v>
      </c>
      <c r="AC6" s="111">
        <v>1</v>
      </c>
      <c r="AD6" s="114">
        <f>LOG(AC6)</f>
        <v>0</v>
      </c>
      <c r="AE6" s="117" t="s">
        <v>48</v>
      </c>
      <c r="AF6" s="106">
        <v>0</v>
      </c>
      <c r="AG6" s="108">
        <v>3.4000000000000002E-2</v>
      </c>
      <c r="AH6" s="114">
        <v>1</v>
      </c>
      <c r="AI6" s="114">
        <f>LOG(AH6)</f>
        <v>0</v>
      </c>
      <c r="AJ6" s="117" t="s">
        <v>48</v>
      </c>
      <c r="AK6" s="106">
        <v>0</v>
      </c>
      <c r="AL6" s="108">
        <v>3.1E-2</v>
      </c>
      <c r="AM6" s="111">
        <v>1</v>
      </c>
      <c r="AN6" s="114">
        <f>LOG(AM6)</f>
        <v>0</v>
      </c>
      <c r="AO6" s="117" t="s">
        <v>48</v>
      </c>
      <c r="AP6" s="106">
        <v>0</v>
      </c>
      <c r="AQ6" s="108">
        <v>4.5999999999999999E-2</v>
      </c>
      <c r="AR6" s="114">
        <v>1</v>
      </c>
      <c r="AS6" s="114">
        <f>LOG(AR6)</f>
        <v>0</v>
      </c>
      <c r="AT6" s="117" t="s">
        <v>48</v>
      </c>
      <c r="AU6" s="106">
        <v>0</v>
      </c>
      <c r="AV6" s="108">
        <v>4.1000000000000002E-2</v>
      </c>
      <c r="AW6" s="111">
        <v>1</v>
      </c>
      <c r="AX6" s="114">
        <f>LOG(AW6)</f>
        <v>0</v>
      </c>
      <c r="AY6" s="117" t="s">
        <v>48</v>
      </c>
      <c r="AZ6" s="106">
        <v>0</v>
      </c>
      <c r="BA6" s="108">
        <v>4.2999999999999997E-2</v>
      </c>
      <c r="BB6" s="114">
        <v>1</v>
      </c>
      <c r="BC6" s="114">
        <f>LOG(BB6)</f>
        <v>0</v>
      </c>
      <c r="BD6" s="117" t="s">
        <v>48</v>
      </c>
      <c r="BE6" s="106">
        <v>0</v>
      </c>
      <c r="BF6" s="108">
        <v>4.2999999999999997E-2</v>
      </c>
      <c r="BG6" s="111">
        <v>1</v>
      </c>
      <c r="BH6" s="114">
        <f>LOG(BG6)</f>
        <v>0</v>
      </c>
      <c r="BI6" s="117" t="s">
        <v>48</v>
      </c>
      <c r="BJ6" s="106">
        <v>0</v>
      </c>
      <c r="BK6" s="108">
        <v>3.5000000000000003E-2</v>
      </c>
      <c r="BL6" s="111">
        <v>1</v>
      </c>
      <c r="BM6" s="114">
        <f>LOG(BL6)</f>
        <v>0</v>
      </c>
      <c r="BN6" s="117" t="s">
        <v>48</v>
      </c>
      <c r="BO6" s="106">
        <v>0</v>
      </c>
      <c r="BP6" s="108">
        <v>3.4000000000000002E-2</v>
      </c>
      <c r="BQ6" s="111">
        <v>1</v>
      </c>
      <c r="BR6" s="114">
        <f>LOG(BQ6)</f>
        <v>0</v>
      </c>
      <c r="BS6" s="117" t="s">
        <v>48</v>
      </c>
      <c r="BT6" s="106">
        <v>0</v>
      </c>
      <c r="BU6" s="108">
        <v>3.1E-2</v>
      </c>
      <c r="BV6" s="111">
        <v>1</v>
      </c>
      <c r="BW6" s="114">
        <f>LOG(BV6)</f>
        <v>0</v>
      </c>
      <c r="BX6" s="117" t="s">
        <v>48</v>
      </c>
      <c r="BY6" s="106">
        <v>0</v>
      </c>
      <c r="BZ6" s="108">
        <v>3.2000000000000001E-2</v>
      </c>
      <c r="CA6" s="111">
        <v>1</v>
      </c>
      <c r="CB6" s="114">
        <f>LOG(CA6)</f>
        <v>0</v>
      </c>
      <c r="CC6" s="117" t="s">
        <v>48</v>
      </c>
    </row>
    <row r="7" spans="2:81" ht="15.75" thickBot="1" x14ac:dyDescent="0.3">
      <c r="B7" s="107">
        <v>15</v>
      </c>
      <c r="C7" s="109">
        <v>4.4999999999999998E-2</v>
      </c>
      <c r="D7" s="124">
        <v>1</v>
      </c>
      <c r="E7" s="115">
        <f t="shared" ref="E7" si="0">LOG(D7:D28)</f>
        <v>0</v>
      </c>
      <c r="F7" s="118">
        <v>0.98939999999999995</v>
      </c>
      <c r="G7" s="107">
        <v>15</v>
      </c>
      <c r="H7" s="109">
        <v>4.3999999999999997E-2</v>
      </c>
      <c r="I7" s="112">
        <v>1</v>
      </c>
      <c r="J7" s="115">
        <f>LOG(I7)</f>
        <v>0</v>
      </c>
      <c r="K7" s="132">
        <v>0.98880000000000001</v>
      </c>
      <c r="L7" s="107">
        <v>15</v>
      </c>
      <c r="M7" s="109">
        <v>4.5999999999999999E-2</v>
      </c>
      <c r="N7" s="112">
        <v>1</v>
      </c>
      <c r="O7" s="115">
        <f>LOG(N7)</f>
        <v>0</v>
      </c>
      <c r="P7" s="132">
        <v>0.98350000000000004</v>
      </c>
      <c r="Q7" s="107">
        <v>15</v>
      </c>
      <c r="R7" s="109">
        <v>4.5999999999999999E-2</v>
      </c>
      <c r="S7" s="112">
        <v>1</v>
      </c>
      <c r="T7" s="115">
        <f>LOG(S7)</f>
        <v>0</v>
      </c>
      <c r="U7" s="118">
        <v>0.97960000000000003</v>
      </c>
      <c r="V7" s="107">
        <v>15</v>
      </c>
      <c r="W7" s="109">
        <v>3.1E-2</v>
      </c>
      <c r="X7" s="112">
        <v>0.96875</v>
      </c>
      <c r="Y7" s="115">
        <f>LOG(X7)</f>
        <v>-1.3788284485633297E-2</v>
      </c>
      <c r="Z7" s="132">
        <v>0.99480000000000002</v>
      </c>
      <c r="AA7" s="107">
        <v>15</v>
      </c>
      <c r="AB7" s="109">
        <v>3.3000000000000002E-2</v>
      </c>
      <c r="AC7" s="112">
        <v>1</v>
      </c>
      <c r="AD7" s="115">
        <f>LOG(AC7)</f>
        <v>0</v>
      </c>
      <c r="AE7" s="132">
        <v>0.99219999999999997</v>
      </c>
      <c r="AF7" s="107">
        <v>15</v>
      </c>
      <c r="AG7" s="109">
        <v>3.4000000000000002E-2</v>
      </c>
      <c r="AH7" s="115">
        <v>1</v>
      </c>
      <c r="AI7" s="115">
        <f>LOG(AH7)</f>
        <v>0</v>
      </c>
      <c r="AJ7" s="132">
        <v>0.98209999999999997</v>
      </c>
      <c r="AK7" s="107">
        <v>15</v>
      </c>
      <c r="AL7" s="109">
        <v>0.03</v>
      </c>
      <c r="AM7" s="112">
        <v>0.96774193548387089</v>
      </c>
      <c r="AN7" s="115">
        <f>LOG(AM7)</f>
        <v>-1.424043911461028E-2</v>
      </c>
      <c r="AO7" s="132">
        <v>0.98640000000000005</v>
      </c>
      <c r="AP7" s="107">
        <v>15</v>
      </c>
      <c r="AQ7" s="109">
        <v>4.5999999999999999E-2</v>
      </c>
      <c r="AR7" s="115">
        <v>1</v>
      </c>
      <c r="AS7" s="115">
        <f>LOG(AR7)</f>
        <v>0</v>
      </c>
      <c r="AT7" s="132">
        <v>0.99350000000000005</v>
      </c>
      <c r="AU7" s="107">
        <v>15</v>
      </c>
      <c r="AV7" s="109">
        <v>4.1000000000000002E-2</v>
      </c>
      <c r="AW7" s="112">
        <v>1</v>
      </c>
      <c r="AX7" s="115">
        <f>LOG(AW7)</f>
        <v>0</v>
      </c>
      <c r="AY7" s="132">
        <v>0.99280000000000002</v>
      </c>
      <c r="AZ7" s="107">
        <v>15</v>
      </c>
      <c r="BA7" s="109">
        <v>4.2999999999999997E-2</v>
      </c>
      <c r="BB7" s="115">
        <v>1</v>
      </c>
      <c r="BC7" s="115">
        <f>LOG(BB7)</f>
        <v>0</v>
      </c>
      <c r="BD7" s="132">
        <v>0.99629999999999996</v>
      </c>
      <c r="BE7" s="107">
        <v>15</v>
      </c>
      <c r="BF7" s="109">
        <v>4.2999999999999997E-2</v>
      </c>
      <c r="BG7" s="112">
        <v>1</v>
      </c>
      <c r="BH7" s="115">
        <f>LOG(BG7)</f>
        <v>0</v>
      </c>
      <c r="BI7" s="132">
        <v>0.99429999999999996</v>
      </c>
      <c r="BJ7" s="107">
        <v>15</v>
      </c>
      <c r="BK7" s="109">
        <v>3.5000000000000003E-2</v>
      </c>
      <c r="BL7" s="112">
        <v>1</v>
      </c>
      <c r="BM7" s="115">
        <f>LOG(BL7)</f>
        <v>0</v>
      </c>
      <c r="BN7" s="132">
        <v>0.995</v>
      </c>
      <c r="BO7" s="107">
        <v>15</v>
      </c>
      <c r="BP7" s="109">
        <v>3.4000000000000002E-2</v>
      </c>
      <c r="BQ7" s="112">
        <v>1</v>
      </c>
      <c r="BR7" s="115">
        <f>LOG(BQ7)</f>
        <v>0</v>
      </c>
      <c r="BS7" s="132">
        <v>0.99519999999999997</v>
      </c>
      <c r="BT7" s="107">
        <v>15</v>
      </c>
      <c r="BU7" s="109">
        <v>3.1E-2</v>
      </c>
      <c r="BV7" s="112">
        <v>1</v>
      </c>
      <c r="BW7" s="115">
        <f>LOG(BV7)</f>
        <v>0</v>
      </c>
      <c r="BX7" s="132">
        <v>0.997</v>
      </c>
      <c r="BY7" s="107">
        <v>15</v>
      </c>
      <c r="BZ7" s="109">
        <v>3.2000000000000001E-2</v>
      </c>
      <c r="CA7" s="112">
        <v>1</v>
      </c>
      <c r="CB7" s="115">
        <f>LOG(CA7)</f>
        <v>0</v>
      </c>
      <c r="CC7" s="134">
        <v>0.99580000000000002</v>
      </c>
    </row>
    <row r="8" spans="2:81" x14ac:dyDescent="0.25">
      <c r="B8" s="107">
        <v>30</v>
      </c>
      <c r="C8" s="109">
        <v>4.4999999999999998E-2</v>
      </c>
      <c r="D8" s="124">
        <v>1</v>
      </c>
      <c r="E8" s="115">
        <f>LOG(D8:D28)</f>
        <v>0</v>
      </c>
      <c r="F8" s="119" t="s">
        <v>51</v>
      </c>
      <c r="G8" s="107">
        <v>30</v>
      </c>
      <c r="H8" s="109">
        <v>4.2999999999999997E-2</v>
      </c>
      <c r="I8" s="112">
        <v>0.97727272727272729</v>
      </c>
      <c r="J8" s="115">
        <f t="shared" ref="J8:J27" si="1">LOG(I8)</f>
        <v>-9.9842209066008953E-3</v>
      </c>
      <c r="K8" s="119" t="s">
        <v>51</v>
      </c>
      <c r="L8" s="107">
        <v>30</v>
      </c>
      <c r="M8" s="109">
        <v>4.5999999999999999E-2</v>
      </c>
      <c r="N8" s="112">
        <v>1</v>
      </c>
      <c r="O8" s="115">
        <f t="shared" ref="O8:O28" si="2">LOG(N8)</f>
        <v>0</v>
      </c>
      <c r="P8" s="119" t="s">
        <v>51</v>
      </c>
      <c r="Q8" s="107">
        <v>30</v>
      </c>
      <c r="R8" s="109">
        <v>4.5999999999999999E-2</v>
      </c>
      <c r="S8" s="112">
        <v>1</v>
      </c>
      <c r="T8" s="115">
        <f t="shared" ref="T8:T28" si="3">LOG(S8)</f>
        <v>0</v>
      </c>
      <c r="U8" s="119" t="s">
        <v>51</v>
      </c>
      <c r="V8" s="107">
        <v>30</v>
      </c>
      <c r="W8" s="109">
        <v>3.2000000000000001E-2</v>
      </c>
      <c r="X8" s="112">
        <v>1</v>
      </c>
      <c r="Y8" s="115">
        <f t="shared" ref="Y8:Y27" si="4">LOG(X8)</f>
        <v>0</v>
      </c>
      <c r="Z8" s="119" t="s">
        <v>51</v>
      </c>
      <c r="AA8" s="107">
        <v>30</v>
      </c>
      <c r="AB8" s="109">
        <v>3.2000000000000001E-2</v>
      </c>
      <c r="AC8" s="112">
        <v>0.96969696969696972</v>
      </c>
      <c r="AD8" s="115">
        <f t="shared" ref="AD8:AD27" si="5">LOG(AC8)</f>
        <v>-1.336396155798149E-2</v>
      </c>
      <c r="AE8" s="119" t="s">
        <v>51</v>
      </c>
      <c r="AF8" s="107">
        <v>30</v>
      </c>
      <c r="AG8" s="109">
        <v>3.4000000000000002E-2</v>
      </c>
      <c r="AH8" s="115">
        <v>1</v>
      </c>
      <c r="AI8" s="115">
        <f t="shared" ref="AI8:AI28" si="6">LOG(AH8)</f>
        <v>0</v>
      </c>
      <c r="AJ8" s="119" t="s">
        <v>51</v>
      </c>
      <c r="AK8" s="107">
        <v>30</v>
      </c>
      <c r="AL8" s="109">
        <v>3.2000000000000001E-2</v>
      </c>
      <c r="AM8" s="112">
        <v>1.032258064516129</v>
      </c>
      <c r="AN8" s="115">
        <f t="shared" ref="AN8:AN28" si="7">LOG(AM8)</f>
        <v>1.3788284485633285E-2</v>
      </c>
      <c r="AO8" s="119" t="s">
        <v>51</v>
      </c>
      <c r="AP8" s="107">
        <v>30</v>
      </c>
      <c r="AQ8" s="109">
        <v>4.5999999999999999E-2</v>
      </c>
      <c r="AR8" s="115">
        <v>1</v>
      </c>
      <c r="AS8" s="115">
        <f t="shared" ref="AS8:AS26" si="8">LOG(AR8)</f>
        <v>0</v>
      </c>
      <c r="AT8" s="119" t="s">
        <v>51</v>
      </c>
      <c r="AU8" s="107">
        <v>30</v>
      </c>
      <c r="AV8" s="109">
        <v>4.1000000000000002E-2</v>
      </c>
      <c r="AW8" s="112">
        <v>1</v>
      </c>
      <c r="AX8" s="115">
        <f t="shared" ref="AX8:AX26" si="9">LOG(AW8)</f>
        <v>0</v>
      </c>
      <c r="AY8" s="119" t="s">
        <v>51</v>
      </c>
      <c r="AZ8" s="107">
        <v>30</v>
      </c>
      <c r="BA8" s="109">
        <v>4.3999999999999997E-2</v>
      </c>
      <c r="BB8" s="115">
        <v>1.0232558139534884</v>
      </c>
      <c r="BC8" s="115">
        <f t="shared" ref="BC8:BC25" si="10">LOG(BB8)</f>
        <v>9.9842209066009231E-3</v>
      </c>
      <c r="BD8" s="119" t="s">
        <v>51</v>
      </c>
      <c r="BE8" s="107">
        <v>30</v>
      </c>
      <c r="BF8" s="109">
        <v>4.3999999999999997E-2</v>
      </c>
      <c r="BG8" s="112">
        <v>1.0232558139534884</v>
      </c>
      <c r="BH8" s="115">
        <f t="shared" ref="BH8:BH25" si="11">LOG(BG8)</f>
        <v>9.9842209066009231E-3</v>
      </c>
      <c r="BI8" s="119" t="s">
        <v>51</v>
      </c>
      <c r="BJ8" s="107">
        <v>30</v>
      </c>
      <c r="BK8" s="109">
        <v>3.5000000000000003E-2</v>
      </c>
      <c r="BL8" s="112">
        <v>1</v>
      </c>
      <c r="BM8" s="115">
        <f t="shared" ref="BM8:BM26" si="12">LOG(BL8)</f>
        <v>0</v>
      </c>
      <c r="BN8" s="119" t="s">
        <v>51</v>
      </c>
      <c r="BO8" s="107">
        <v>30</v>
      </c>
      <c r="BP8" s="109">
        <v>3.3000000000000002E-2</v>
      </c>
      <c r="BQ8" s="112">
        <v>0.97058823529411764</v>
      </c>
      <c r="BR8" s="115">
        <f t="shared" ref="BR8:BR26" si="13">LOG(BQ8)</f>
        <v>-1.2964977164367649E-2</v>
      </c>
      <c r="BS8" s="119" t="s">
        <v>51</v>
      </c>
      <c r="BT8" s="107">
        <v>30</v>
      </c>
      <c r="BU8" s="109">
        <v>3.2000000000000001E-2</v>
      </c>
      <c r="BV8" s="112">
        <v>1.032258064516129</v>
      </c>
      <c r="BW8" s="115">
        <f t="shared" ref="BW8:BW25" si="14">LOG(BV8)</f>
        <v>1.3788284485633285E-2</v>
      </c>
      <c r="BX8" s="119" t="s">
        <v>51</v>
      </c>
      <c r="BY8" s="107">
        <v>30</v>
      </c>
      <c r="BZ8" s="109">
        <v>3.3000000000000002E-2</v>
      </c>
      <c r="CA8" s="112">
        <v>1.03125</v>
      </c>
      <c r="CB8" s="115">
        <f t="shared" ref="CB8:CB25" si="15">LOG(CA8)</f>
        <v>1.3363961557981502E-2</v>
      </c>
      <c r="CC8" s="119" t="s">
        <v>51</v>
      </c>
    </row>
    <row r="9" spans="2:81" ht="15.75" thickBot="1" x14ac:dyDescent="0.3">
      <c r="B9" s="107">
        <v>45</v>
      </c>
      <c r="C9" s="109">
        <v>4.3999999999999997E-2</v>
      </c>
      <c r="D9" s="124">
        <v>0.97777777777777775</v>
      </c>
      <c r="E9" s="115">
        <f>LOG(D9:D28)</f>
        <v>-9.7598372891562618E-3</v>
      </c>
      <c r="F9" s="131">
        <v>3.362E-3</v>
      </c>
      <c r="G9" s="107">
        <v>45</v>
      </c>
      <c r="H9" s="109">
        <v>4.3999999999999997E-2</v>
      </c>
      <c r="I9" s="112">
        <v>1</v>
      </c>
      <c r="J9" s="115">
        <f t="shared" si="1"/>
        <v>0</v>
      </c>
      <c r="K9" s="132">
        <v>3.2829999999999999E-3</v>
      </c>
      <c r="L9" s="107">
        <v>45</v>
      </c>
      <c r="M9" s="109">
        <v>4.5999999999999999E-2</v>
      </c>
      <c r="N9" s="112">
        <v>1</v>
      </c>
      <c r="O9" s="115">
        <f t="shared" si="2"/>
        <v>0</v>
      </c>
      <c r="P9" s="132">
        <v>3.4150000000000001E-3</v>
      </c>
      <c r="Q9" s="107">
        <v>45</v>
      </c>
      <c r="R9" s="109">
        <v>4.5999999999999999E-2</v>
      </c>
      <c r="S9" s="112">
        <v>1</v>
      </c>
      <c r="T9" s="115">
        <f t="shared" si="3"/>
        <v>0</v>
      </c>
      <c r="U9" s="131">
        <v>3.3830000000000002E-3</v>
      </c>
      <c r="V9" s="107">
        <v>45</v>
      </c>
      <c r="W9" s="109">
        <v>3.4000000000000002E-2</v>
      </c>
      <c r="X9" s="112">
        <v>1.0625</v>
      </c>
      <c r="Y9" s="115">
        <f t="shared" si="4"/>
        <v>2.6328938722349149E-2</v>
      </c>
      <c r="Z9" s="132">
        <v>3.3379999999999998E-3</v>
      </c>
      <c r="AA9" s="107">
        <v>45</v>
      </c>
      <c r="AB9" s="109">
        <v>3.3000000000000002E-2</v>
      </c>
      <c r="AC9" s="112">
        <v>1</v>
      </c>
      <c r="AD9" s="115">
        <f t="shared" si="5"/>
        <v>0</v>
      </c>
      <c r="AE9" s="132">
        <v>3.408E-3</v>
      </c>
      <c r="AF9" s="107">
        <v>45</v>
      </c>
      <c r="AG9" s="109">
        <v>3.5999999999999997E-2</v>
      </c>
      <c r="AH9" s="115">
        <v>1.0588235294117645</v>
      </c>
      <c r="AI9" s="115">
        <f t="shared" si="6"/>
        <v>2.4823583725032055E-2</v>
      </c>
      <c r="AJ9" s="132">
        <v>3.274E-3</v>
      </c>
      <c r="AK9" s="107">
        <v>45</v>
      </c>
      <c r="AL9" s="109">
        <v>3.3000000000000002E-2</v>
      </c>
      <c r="AM9" s="112">
        <v>1.0645161290322582</v>
      </c>
      <c r="AN9" s="115">
        <f t="shared" si="7"/>
        <v>2.7152246043614867E-2</v>
      </c>
      <c r="AO9" s="132">
        <v>3.3630000000000001E-3</v>
      </c>
      <c r="AP9" s="107">
        <v>45</v>
      </c>
      <c r="AQ9" s="109">
        <v>4.7E-2</v>
      </c>
      <c r="AR9" s="115">
        <v>1.0217391304347827</v>
      </c>
      <c r="AS9" s="115">
        <f t="shared" si="8"/>
        <v>9.3400262541434315E-3</v>
      </c>
      <c r="AT9" s="132">
        <v>3.63E-3</v>
      </c>
      <c r="AU9" s="107">
        <v>45</v>
      </c>
      <c r="AV9" s="109">
        <v>4.1000000000000002E-2</v>
      </c>
      <c r="AW9" s="112">
        <v>1</v>
      </c>
      <c r="AX9" s="115">
        <f t="shared" si="9"/>
        <v>0</v>
      </c>
      <c r="AY9" s="132">
        <v>3.5990000000000002E-3</v>
      </c>
      <c r="AZ9" s="107">
        <v>45</v>
      </c>
      <c r="BA9" s="109">
        <v>4.4999999999999998E-2</v>
      </c>
      <c r="BB9" s="115">
        <v>1.0465116279069768</v>
      </c>
      <c r="BC9" s="115">
        <f t="shared" si="10"/>
        <v>1.9744058195757187E-2</v>
      </c>
      <c r="BD9" s="132">
        <v>3.8070000000000001E-3</v>
      </c>
      <c r="BE9" s="107">
        <v>45</v>
      </c>
      <c r="BF9" s="109">
        <v>4.4999999999999998E-2</v>
      </c>
      <c r="BG9" s="112">
        <v>1.0465116279069768</v>
      </c>
      <c r="BH9" s="115">
        <f t="shared" si="11"/>
        <v>1.9744058195757187E-2</v>
      </c>
      <c r="BI9" s="132">
        <v>3.7950000000000002E-3</v>
      </c>
      <c r="BJ9" s="107">
        <v>45</v>
      </c>
      <c r="BK9" s="109">
        <v>3.5999999999999997E-2</v>
      </c>
      <c r="BL9" s="112">
        <v>1.0285714285714285</v>
      </c>
      <c r="BM9" s="115">
        <f t="shared" si="12"/>
        <v>1.2234456417011586E-2</v>
      </c>
      <c r="BN9" s="132">
        <v>3.5479999999999999E-3</v>
      </c>
      <c r="BO9" s="107">
        <v>45</v>
      </c>
      <c r="BP9" s="109">
        <v>3.4000000000000002E-2</v>
      </c>
      <c r="BQ9" s="112">
        <v>1</v>
      </c>
      <c r="BR9" s="115">
        <f t="shared" si="13"/>
        <v>0</v>
      </c>
      <c r="BS9" s="132">
        <v>3.6870000000000002E-3</v>
      </c>
      <c r="BT9" s="107">
        <v>45</v>
      </c>
      <c r="BU9" s="109">
        <v>3.2000000000000001E-2</v>
      </c>
      <c r="BV9" s="112">
        <v>1.032258064516129</v>
      </c>
      <c r="BW9" s="115">
        <f t="shared" si="14"/>
        <v>1.3788284485633285E-2</v>
      </c>
      <c r="BX9" s="132">
        <v>3.7720000000000002E-3</v>
      </c>
      <c r="BY9" s="107">
        <v>45</v>
      </c>
      <c r="BZ9" s="109">
        <v>3.4000000000000002E-2</v>
      </c>
      <c r="CA9" s="112">
        <v>1.0625</v>
      </c>
      <c r="CB9" s="115">
        <f t="shared" si="15"/>
        <v>2.6328938722349149E-2</v>
      </c>
      <c r="CC9" s="135">
        <v>3.7859999999999999E-3</v>
      </c>
    </row>
    <row r="10" spans="2:81" x14ac:dyDescent="0.25">
      <c r="B10" s="107">
        <v>60</v>
      </c>
      <c r="C10" s="109">
        <v>4.3999999999999997E-2</v>
      </c>
      <c r="D10" s="124">
        <v>0.97777777777777775</v>
      </c>
      <c r="E10" s="115">
        <f>LOG(D10:D28)</f>
        <v>-9.7598372891562618E-3</v>
      </c>
      <c r="F10" s="119" t="s">
        <v>52</v>
      </c>
      <c r="G10" s="107">
        <v>60</v>
      </c>
      <c r="H10" s="109">
        <v>4.3999999999999997E-2</v>
      </c>
      <c r="I10" s="112">
        <v>1</v>
      </c>
      <c r="J10" s="115">
        <f t="shared" si="1"/>
        <v>0</v>
      </c>
      <c r="K10" s="119" t="s">
        <v>52</v>
      </c>
      <c r="L10" s="107">
        <v>60</v>
      </c>
      <c r="M10" s="109">
        <v>4.7E-2</v>
      </c>
      <c r="N10" s="112">
        <v>1.0217391304347827</v>
      </c>
      <c r="O10" s="115">
        <f t="shared" si="2"/>
        <v>9.3400262541434315E-3</v>
      </c>
      <c r="P10" s="119" t="s">
        <v>52</v>
      </c>
      <c r="Q10" s="107">
        <v>60</v>
      </c>
      <c r="R10" s="109">
        <v>4.5999999999999999E-2</v>
      </c>
      <c r="S10" s="112">
        <v>1</v>
      </c>
      <c r="T10" s="115">
        <f t="shared" si="3"/>
        <v>0</v>
      </c>
      <c r="U10" s="119" t="s">
        <v>52</v>
      </c>
      <c r="V10" s="107">
        <v>60</v>
      </c>
      <c r="W10" s="109">
        <v>3.3000000000000002E-2</v>
      </c>
      <c r="X10" s="112">
        <v>1.03125</v>
      </c>
      <c r="Y10" s="115">
        <f t="shared" si="4"/>
        <v>1.3363961557981502E-2</v>
      </c>
      <c r="Z10" s="119" t="s">
        <v>52</v>
      </c>
      <c r="AA10" s="107">
        <v>60</v>
      </c>
      <c r="AB10" s="109">
        <v>3.5000000000000003E-2</v>
      </c>
      <c r="AC10" s="112">
        <v>1.0606060606060606</v>
      </c>
      <c r="AD10" s="115">
        <f t="shared" si="5"/>
        <v>2.5554104472388137E-2</v>
      </c>
      <c r="AE10" s="119" t="s">
        <v>52</v>
      </c>
      <c r="AF10" s="107">
        <v>60</v>
      </c>
      <c r="AG10" s="109">
        <v>3.7999999999999999E-2</v>
      </c>
      <c r="AH10" s="115">
        <v>1.1176470588235292</v>
      </c>
      <c r="AI10" s="115">
        <f t="shared" si="6"/>
        <v>4.8304679574554955E-2</v>
      </c>
      <c r="AJ10" s="119" t="s">
        <v>52</v>
      </c>
      <c r="AK10" s="107">
        <v>60</v>
      </c>
      <c r="AL10" s="109">
        <v>3.5000000000000003E-2</v>
      </c>
      <c r="AM10" s="112">
        <v>1.1290322580645162</v>
      </c>
      <c r="AN10" s="115">
        <f t="shared" si="7"/>
        <v>5.2706350516002996E-2</v>
      </c>
      <c r="AO10" s="119" t="s">
        <v>52</v>
      </c>
      <c r="AP10" s="107">
        <v>60</v>
      </c>
      <c r="AQ10" s="109">
        <v>4.8000000000000001E-2</v>
      </c>
      <c r="AR10" s="115">
        <v>1.0434782608695652</v>
      </c>
      <c r="AS10" s="115">
        <f t="shared" si="8"/>
        <v>1.8483405694013133E-2</v>
      </c>
      <c r="AT10" s="119" t="s">
        <v>52</v>
      </c>
      <c r="AU10" s="107">
        <v>60</v>
      </c>
      <c r="AV10" s="109">
        <v>4.3999999999999997E-2</v>
      </c>
      <c r="AW10" s="112">
        <v>1.0731707317073169</v>
      </c>
      <c r="AX10" s="115">
        <f t="shared" si="9"/>
        <v>3.0668819766451874E-2</v>
      </c>
      <c r="AY10" s="119" t="s">
        <v>52</v>
      </c>
      <c r="AZ10" s="107">
        <v>60</v>
      </c>
      <c r="BA10" s="109">
        <v>4.4999999999999998E-2</v>
      </c>
      <c r="BB10" s="115">
        <v>1.0465116279069768</v>
      </c>
      <c r="BC10" s="115">
        <f t="shared" si="10"/>
        <v>1.9744058195757187E-2</v>
      </c>
      <c r="BD10" s="119" t="s">
        <v>52</v>
      </c>
      <c r="BE10" s="107">
        <v>60</v>
      </c>
      <c r="BF10" s="109">
        <v>4.7E-2</v>
      </c>
      <c r="BG10" s="112">
        <v>1.0930232558139537</v>
      </c>
      <c r="BH10" s="115">
        <f t="shared" si="11"/>
        <v>3.8629402356131007E-2</v>
      </c>
      <c r="BI10" s="119" t="s">
        <v>52</v>
      </c>
      <c r="BJ10" s="107">
        <v>60</v>
      </c>
      <c r="BK10" s="109">
        <v>3.6999999999999998E-2</v>
      </c>
      <c r="BL10" s="112">
        <v>1.0571428571428569</v>
      </c>
      <c r="BM10" s="115">
        <f t="shared" si="12"/>
        <v>2.4133679716719279E-2</v>
      </c>
      <c r="BN10" s="119" t="s">
        <v>52</v>
      </c>
      <c r="BO10" s="107">
        <v>60</v>
      </c>
      <c r="BP10" s="109">
        <v>3.5999999999999997E-2</v>
      </c>
      <c r="BQ10" s="112">
        <v>1.0588235294117645</v>
      </c>
      <c r="BR10" s="115">
        <f t="shared" si="13"/>
        <v>2.4823583725032055E-2</v>
      </c>
      <c r="BS10" s="119" t="s">
        <v>52</v>
      </c>
      <c r="BT10" s="107">
        <v>60</v>
      </c>
      <c r="BU10" s="109">
        <v>3.3000000000000002E-2</v>
      </c>
      <c r="BV10" s="112">
        <v>1.0645161290322582</v>
      </c>
      <c r="BW10" s="115">
        <f t="shared" si="14"/>
        <v>2.7152246043614867E-2</v>
      </c>
      <c r="BX10" s="119" t="s">
        <v>52</v>
      </c>
      <c r="BY10" s="107">
        <v>60</v>
      </c>
      <c r="BZ10" s="109">
        <v>3.4000000000000002E-2</v>
      </c>
      <c r="CA10" s="112">
        <v>1.0625</v>
      </c>
      <c r="CB10" s="115">
        <f t="shared" si="15"/>
        <v>2.6328938722349149E-2</v>
      </c>
      <c r="CC10" s="119" t="s">
        <v>52</v>
      </c>
    </row>
    <row r="11" spans="2:81" ht="15.75" thickBot="1" x14ac:dyDescent="0.3">
      <c r="B11" s="107">
        <v>75</v>
      </c>
      <c r="C11" s="109">
        <v>4.3999999999999997E-2</v>
      </c>
      <c r="D11" s="124">
        <v>0.97777777777777775</v>
      </c>
      <c r="E11" s="115">
        <f>LOG(D11:D28)</f>
        <v>-9.7598372891562618E-3</v>
      </c>
      <c r="F11" s="192">
        <v>112.6</v>
      </c>
      <c r="G11" s="107">
        <v>75</v>
      </c>
      <c r="H11" s="109">
        <v>4.3999999999999997E-2</v>
      </c>
      <c r="I11" s="112">
        <v>1</v>
      </c>
      <c r="J11" s="115">
        <f t="shared" si="1"/>
        <v>0</v>
      </c>
      <c r="K11" s="193">
        <v>115.1</v>
      </c>
      <c r="L11" s="107">
        <v>75</v>
      </c>
      <c r="M11" s="109">
        <v>4.8000000000000001E-2</v>
      </c>
      <c r="N11" s="112">
        <v>1.0434782608695652</v>
      </c>
      <c r="O11" s="115">
        <f t="shared" si="2"/>
        <v>1.8483405694013133E-2</v>
      </c>
      <c r="P11" s="194">
        <v>113</v>
      </c>
      <c r="Q11" s="107">
        <v>75</v>
      </c>
      <c r="R11" s="109">
        <v>4.5999999999999999E-2</v>
      </c>
      <c r="S11" s="112">
        <v>1</v>
      </c>
      <c r="T11" s="115">
        <f t="shared" si="3"/>
        <v>0</v>
      </c>
      <c r="U11" s="192">
        <v>118.2</v>
      </c>
      <c r="V11" s="107">
        <v>75</v>
      </c>
      <c r="W11" s="109">
        <v>3.4000000000000002E-2</v>
      </c>
      <c r="X11" s="112">
        <v>1.0625</v>
      </c>
      <c r="Y11" s="115">
        <f t="shared" si="4"/>
        <v>2.6328938722349149E-2</v>
      </c>
      <c r="Z11" s="192">
        <v>90.69</v>
      </c>
      <c r="AA11" s="107">
        <v>75</v>
      </c>
      <c r="AB11" s="109">
        <v>3.3000000000000002E-2</v>
      </c>
      <c r="AC11" s="112">
        <v>1</v>
      </c>
      <c r="AD11" s="115">
        <f t="shared" si="5"/>
        <v>0</v>
      </c>
      <c r="AE11" s="192">
        <v>96.14</v>
      </c>
      <c r="AF11" s="107">
        <v>75</v>
      </c>
      <c r="AG11" s="109">
        <v>3.7999999999999999E-2</v>
      </c>
      <c r="AH11" s="115">
        <v>1.1176470588235292</v>
      </c>
      <c r="AI11" s="115">
        <f t="shared" si="6"/>
        <v>4.8304679574554955E-2</v>
      </c>
      <c r="AJ11" s="192">
        <v>94.68</v>
      </c>
      <c r="AK11" s="107">
        <v>75</v>
      </c>
      <c r="AL11" s="109">
        <v>3.5999999999999997E-2</v>
      </c>
      <c r="AM11" s="112">
        <v>1.161290322580645</v>
      </c>
      <c r="AN11" s="115">
        <f t="shared" si="7"/>
        <v>6.494080693301453E-2</v>
      </c>
      <c r="AO11" s="192">
        <v>95.01</v>
      </c>
      <c r="AP11" s="107">
        <v>70</v>
      </c>
      <c r="AQ11" s="109">
        <v>0.05</v>
      </c>
      <c r="AR11" s="115">
        <v>1.0869565217391306</v>
      </c>
      <c r="AS11" s="115">
        <f t="shared" si="8"/>
        <v>3.6212172654444798E-2</v>
      </c>
      <c r="AT11" s="192">
        <v>89.65</v>
      </c>
      <c r="AU11" s="107">
        <v>70</v>
      </c>
      <c r="AV11" s="109">
        <v>4.5999999999999999E-2</v>
      </c>
      <c r="AW11" s="112">
        <v>1.121951219512195</v>
      </c>
      <c r="AX11" s="115">
        <f t="shared" si="9"/>
        <v>4.9973974961838537E-2</v>
      </c>
      <c r="AY11" s="192">
        <v>88.54</v>
      </c>
      <c r="AZ11" s="107">
        <v>75</v>
      </c>
      <c r="BA11" s="109">
        <v>4.9000000000000002E-2</v>
      </c>
      <c r="BB11" s="115">
        <v>1.1395348837209303</v>
      </c>
      <c r="BC11" s="115">
        <f t="shared" si="10"/>
        <v>5.6727624448927143E-2</v>
      </c>
      <c r="BD11" s="192">
        <v>79.239999999999995</v>
      </c>
      <c r="BE11" s="107">
        <v>75</v>
      </c>
      <c r="BF11" s="109">
        <v>5.0999999999999997E-2</v>
      </c>
      <c r="BG11" s="112">
        <v>1.1860465116279071</v>
      </c>
      <c r="BH11" s="115">
        <f t="shared" si="11"/>
        <v>7.4101720518349873E-2</v>
      </c>
      <c r="BI11" s="192">
        <v>80.989999999999995</v>
      </c>
      <c r="BJ11" s="107">
        <v>70</v>
      </c>
      <c r="BK11" s="109">
        <v>3.7999999999999999E-2</v>
      </c>
      <c r="BL11" s="112">
        <v>1.0857142857142856</v>
      </c>
      <c r="BM11" s="115">
        <f t="shared" si="12"/>
        <v>3.5715552266534487E-2</v>
      </c>
      <c r="BN11" s="192">
        <v>89.73</v>
      </c>
      <c r="BO11" s="107">
        <v>70</v>
      </c>
      <c r="BP11" s="109">
        <v>3.7999999999999999E-2</v>
      </c>
      <c r="BQ11" s="112">
        <v>1.1176470588235292</v>
      </c>
      <c r="BR11" s="115">
        <f t="shared" si="13"/>
        <v>4.8304679574554955E-2</v>
      </c>
      <c r="BS11" s="192">
        <v>89.34</v>
      </c>
      <c r="BT11" s="107">
        <v>75</v>
      </c>
      <c r="BU11" s="109">
        <v>3.5000000000000003E-2</v>
      </c>
      <c r="BV11" s="112">
        <v>1.1290322580645162</v>
      </c>
      <c r="BW11" s="115">
        <f t="shared" si="14"/>
        <v>5.2706350516002996E-2</v>
      </c>
      <c r="BX11" s="192">
        <v>76.98</v>
      </c>
      <c r="BY11" s="107">
        <v>75</v>
      </c>
      <c r="BZ11" s="109">
        <v>3.5999999999999997E-2</v>
      </c>
      <c r="CA11" s="112">
        <v>1.125</v>
      </c>
      <c r="CB11" s="115">
        <f t="shared" si="15"/>
        <v>5.1152522447381291E-2</v>
      </c>
      <c r="CC11" s="195">
        <v>80.09</v>
      </c>
    </row>
    <row r="12" spans="2:81" x14ac:dyDescent="0.25">
      <c r="B12" s="107">
        <v>90</v>
      </c>
      <c r="C12" s="109">
        <v>4.5999999999999999E-2</v>
      </c>
      <c r="D12" s="124">
        <v>1.0222222222222221</v>
      </c>
      <c r="E12" s="126">
        <f>LOG(D12:D29)</f>
        <v>9.5453179062303609E-3</v>
      </c>
      <c r="F12" s="120"/>
      <c r="G12" s="107">
        <v>90</v>
      </c>
      <c r="H12" s="109">
        <v>4.2999999999999997E-2</v>
      </c>
      <c r="I12" s="127">
        <v>0.97727272727272729</v>
      </c>
      <c r="J12" s="115">
        <f t="shared" si="1"/>
        <v>-9.9842209066008953E-3</v>
      </c>
      <c r="K12" s="120"/>
      <c r="L12" s="107">
        <v>90</v>
      </c>
      <c r="M12" s="109">
        <v>4.8000000000000001E-2</v>
      </c>
      <c r="N12" s="112">
        <v>1.0434782608695652</v>
      </c>
      <c r="O12" s="126">
        <f t="shared" si="2"/>
        <v>1.8483405694013133E-2</v>
      </c>
      <c r="P12" s="120"/>
      <c r="Q12" s="107">
        <v>90</v>
      </c>
      <c r="R12" s="109">
        <v>4.8000000000000001E-2</v>
      </c>
      <c r="S12" s="112">
        <v>1.0434782608695652</v>
      </c>
      <c r="T12" s="126">
        <f t="shared" si="3"/>
        <v>1.8483405694013133E-2</v>
      </c>
      <c r="U12" s="120"/>
      <c r="V12" s="107">
        <v>90</v>
      </c>
      <c r="W12" s="109">
        <v>3.4000000000000002E-2</v>
      </c>
      <c r="X12" s="112">
        <v>1.0625</v>
      </c>
      <c r="Y12" s="126">
        <f t="shared" si="4"/>
        <v>2.6328938722349149E-2</v>
      </c>
      <c r="Z12" s="120"/>
      <c r="AA12" s="107">
        <v>90</v>
      </c>
      <c r="AB12" s="109">
        <v>3.4000000000000002E-2</v>
      </c>
      <c r="AC12" s="112">
        <v>1.0303030303030303</v>
      </c>
      <c r="AD12" s="126">
        <f t="shared" si="5"/>
        <v>1.2964977164367635E-2</v>
      </c>
      <c r="AE12" s="120"/>
      <c r="AF12" s="107">
        <v>90</v>
      </c>
      <c r="AG12" s="109">
        <v>4.1000000000000002E-2</v>
      </c>
      <c r="AH12" s="115">
        <v>1.2058823529411764</v>
      </c>
      <c r="AI12" s="126">
        <f t="shared" si="6"/>
        <v>8.1304939677480342E-2</v>
      </c>
      <c r="AJ12" s="120"/>
      <c r="AK12" s="107">
        <v>90</v>
      </c>
      <c r="AL12" s="109">
        <v>3.5999999999999997E-2</v>
      </c>
      <c r="AM12" s="112">
        <v>1.161290322580645</v>
      </c>
      <c r="AN12" s="126">
        <f t="shared" si="7"/>
        <v>6.494080693301453E-2</v>
      </c>
      <c r="AO12" s="120"/>
      <c r="AP12" s="107">
        <v>80</v>
      </c>
      <c r="AQ12" s="109">
        <v>5.1999999999999998E-2</v>
      </c>
      <c r="AR12" s="115">
        <v>1.1304347826086956</v>
      </c>
      <c r="AS12" s="115">
        <f t="shared" si="8"/>
        <v>5.324551195322505E-2</v>
      </c>
      <c r="AT12" s="120"/>
      <c r="AU12" s="107">
        <v>80</v>
      </c>
      <c r="AV12" s="109">
        <v>4.7E-2</v>
      </c>
      <c r="AW12" s="112">
        <v>1.1463414634146341</v>
      </c>
      <c r="AX12" s="115">
        <f t="shared" si="9"/>
        <v>5.9314001215981932E-2</v>
      </c>
      <c r="AY12" s="120"/>
      <c r="AZ12" s="107">
        <v>90</v>
      </c>
      <c r="BA12" s="109">
        <v>5.2999999999999999E-2</v>
      </c>
      <c r="BB12" s="115">
        <v>1.2325581395348837</v>
      </c>
      <c r="BC12" s="126">
        <f t="shared" si="10"/>
        <v>9.0807414021202515E-2</v>
      </c>
      <c r="BD12" s="120"/>
      <c r="BE12" s="107">
        <v>90</v>
      </c>
      <c r="BF12" s="109">
        <v>5.3999999999999999E-2</v>
      </c>
      <c r="BG12" s="112">
        <v>1.2558139534883721</v>
      </c>
      <c r="BH12" s="126">
        <f t="shared" si="11"/>
        <v>9.8925304243381987E-2</v>
      </c>
      <c r="BI12" s="120"/>
      <c r="BJ12" s="107">
        <v>80</v>
      </c>
      <c r="BK12" s="109">
        <v>3.7999999999999999E-2</v>
      </c>
      <c r="BL12" s="112">
        <v>1.0857142857142856</v>
      </c>
      <c r="BM12" s="115">
        <f t="shared" si="12"/>
        <v>3.5715552266534487E-2</v>
      </c>
      <c r="BN12" s="120"/>
      <c r="BO12" s="107">
        <v>80</v>
      </c>
      <c r="BP12" s="109">
        <v>3.7999999999999999E-2</v>
      </c>
      <c r="BQ12" s="112">
        <v>1.1176470588235292</v>
      </c>
      <c r="BR12" s="115">
        <f t="shared" si="13"/>
        <v>4.8304679574554955E-2</v>
      </c>
      <c r="BS12" s="120"/>
      <c r="BT12" s="107">
        <v>90</v>
      </c>
      <c r="BU12" s="109">
        <v>3.7999999999999999E-2</v>
      </c>
      <c r="BV12" s="112">
        <v>1.2258064516129032</v>
      </c>
      <c r="BW12" s="126">
        <f t="shared" si="14"/>
        <v>8.842190278253749E-2</v>
      </c>
      <c r="BX12" s="120"/>
      <c r="BY12" s="107">
        <v>90</v>
      </c>
      <c r="BZ12" s="109">
        <v>0.04</v>
      </c>
      <c r="CA12" s="112">
        <v>1.25</v>
      </c>
      <c r="CB12" s="126">
        <f t="shared" si="15"/>
        <v>9.691001300805642E-2</v>
      </c>
      <c r="CC12" s="120"/>
    </row>
    <row r="13" spans="2:81" x14ac:dyDescent="0.25">
      <c r="B13" s="107">
        <v>105</v>
      </c>
      <c r="C13" s="109">
        <v>4.5999999999999999E-2</v>
      </c>
      <c r="D13" s="124">
        <v>1.0222222222222221</v>
      </c>
      <c r="E13" s="126">
        <f>LOG(D13:D30)</f>
        <v>9.5453179062303609E-3</v>
      </c>
      <c r="F13" s="121"/>
      <c r="G13" s="107">
        <v>105</v>
      </c>
      <c r="H13" s="109">
        <v>4.4999999999999998E-2</v>
      </c>
      <c r="I13" s="127">
        <v>1.0227272727272727</v>
      </c>
      <c r="J13" s="115">
        <f t="shared" si="1"/>
        <v>9.7598372891562393E-3</v>
      </c>
      <c r="K13" s="121"/>
      <c r="L13" s="107">
        <v>105</v>
      </c>
      <c r="M13" s="109">
        <v>0.05</v>
      </c>
      <c r="N13" s="112">
        <v>1.0869565217391306</v>
      </c>
      <c r="O13" s="126">
        <f t="shared" si="2"/>
        <v>3.6212172654444798E-2</v>
      </c>
      <c r="P13" s="121"/>
      <c r="Q13" s="107">
        <v>105</v>
      </c>
      <c r="R13" s="109">
        <v>4.9000000000000002E-2</v>
      </c>
      <c r="S13" s="112">
        <v>1.0652173913043479</v>
      </c>
      <c r="T13" s="126">
        <f t="shared" si="3"/>
        <v>2.7438248346939614E-2</v>
      </c>
      <c r="U13" s="121"/>
      <c r="V13" s="107">
        <v>105</v>
      </c>
      <c r="W13" s="109">
        <v>3.9E-2</v>
      </c>
      <c r="X13" s="112">
        <v>1.21875</v>
      </c>
      <c r="Y13" s="126">
        <f t="shared" si="4"/>
        <v>8.5914628706593235E-2</v>
      </c>
      <c r="Z13" s="121"/>
      <c r="AA13" s="107">
        <v>105</v>
      </c>
      <c r="AB13" s="109">
        <v>3.5000000000000003E-2</v>
      </c>
      <c r="AC13" s="112">
        <v>1.0606060606060606</v>
      </c>
      <c r="AD13" s="126">
        <f t="shared" si="5"/>
        <v>2.5554104472388137E-2</v>
      </c>
      <c r="AE13" s="121"/>
      <c r="AF13" s="107">
        <v>105</v>
      </c>
      <c r="AG13" s="109">
        <v>4.1000000000000002E-2</v>
      </c>
      <c r="AH13" s="115">
        <v>1.2058823529411764</v>
      </c>
      <c r="AI13" s="126">
        <f t="shared" si="6"/>
        <v>8.1304939677480342E-2</v>
      </c>
      <c r="AJ13" s="121"/>
      <c r="AK13" s="107">
        <v>105</v>
      </c>
      <c r="AL13" s="109">
        <v>3.7999999999999999E-2</v>
      </c>
      <c r="AM13" s="112">
        <v>1.2258064516129032</v>
      </c>
      <c r="AN13" s="126">
        <f t="shared" si="7"/>
        <v>8.842190278253749E-2</v>
      </c>
      <c r="AO13" s="121"/>
      <c r="AP13" s="107">
        <v>90</v>
      </c>
      <c r="AQ13" s="109">
        <v>5.3999999999999999E-2</v>
      </c>
      <c r="AR13" s="115">
        <v>1.173913043478261</v>
      </c>
      <c r="AS13" s="126">
        <f t="shared" si="8"/>
        <v>6.9635928141394479E-2</v>
      </c>
      <c r="AT13" s="121"/>
      <c r="AU13" s="107">
        <v>90</v>
      </c>
      <c r="AV13" s="109">
        <v>4.8000000000000001E-2</v>
      </c>
      <c r="AW13" s="112">
        <v>1.1707317073170731</v>
      </c>
      <c r="AX13" s="126">
        <f t="shared" si="9"/>
        <v>6.8457380655851691E-2</v>
      </c>
      <c r="AY13" s="121"/>
      <c r="AZ13" s="107">
        <v>105</v>
      </c>
      <c r="BA13" s="109">
        <v>5.8000000000000003E-2</v>
      </c>
      <c r="BB13" s="115">
        <v>1.3488372093023258</v>
      </c>
      <c r="BC13" s="126">
        <f t="shared" si="10"/>
        <v>0.1299595379833508</v>
      </c>
      <c r="BD13" s="121"/>
      <c r="BE13" s="107">
        <v>105</v>
      </c>
      <c r="BF13" s="109">
        <v>5.8000000000000003E-2</v>
      </c>
      <c r="BG13" s="112">
        <v>1.3488372093023258</v>
      </c>
      <c r="BH13" s="126">
        <f t="shared" si="11"/>
        <v>0.1299595379833508</v>
      </c>
      <c r="BI13" s="121"/>
      <c r="BJ13" s="107">
        <v>90</v>
      </c>
      <c r="BK13" s="109">
        <v>0.04</v>
      </c>
      <c r="BL13" s="112">
        <v>1.1428571428571428</v>
      </c>
      <c r="BM13" s="126">
        <f t="shared" si="12"/>
        <v>5.7991946977686733E-2</v>
      </c>
      <c r="BN13" s="121"/>
      <c r="BO13" s="107">
        <v>90</v>
      </c>
      <c r="BP13" s="109">
        <v>3.9E-2</v>
      </c>
      <c r="BQ13" s="112">
        <v>1.1470588235294117</v>
      </c>
      <c r="BR13" s="126">
        <f t="shared" si="13"/>
        <v>5.9585689984244052E-2</v>
      </c>
      <c r="BS13" s="121"/>
      <c r="BT13" s="107">
        <v>105</v>
      </c>
      <c r="BU13" s="109">
        <v>4.2000000000000003E-2</v>
      </c>
      <c r="BV13" s="112">
        <v>1.3548387096774195</v>
      </c>
      <c r="BW13" s="126">
        <f t="shared" si="14"/>
        <v>0.13188759656362783</v>
      </c>
      <c r="BX13" s="121"/>
      <c r="BY13" s="107">
        <v>105</v>
      </c>
      <c r="BZ13" s="109">
        <v>4.2000000000000003E-2</v>
      </c>
      <c r="CA13" s="112">
        <v>1.3125</v>
      </c>
      <c r="CB13" s="126">
        <f t="shared" si="15"/>
        <v>0.11809931207799448</v>
      </c>
      <c r="CC13" s="121"/>
    </row>
    <row r="14" spans="2:81" x14ac:dyDescent="0.25">
      <c r="B14" s="107">
        <v>115</v>
      </c>
      <c r="C14" s="109">
        <v>4.8000000000000001E-2</v>
      </c>
      <c r="D14" s="124">
        <v>1.0666666666666667</v>
      </c>
      <c r="E14" s="126">
        <f>LOG(D14:D31)</f>
        <v>2.8028723600243534E-2</v>
      </c>
      <c r="F14" s="121"/>
      <c r="G14" s="107">
        <v>115</v>
      </c>
      <c r="H14" s="109">
        <v>4.5999999999999999E-2</v>
      </c>
      <c r="I14" s="127">
        <v>1.0454545454545454</v>
      </c>
      <c r="J14" s="115">
        <f t="shared" si="1"/>
        <v>1.9305155195386624E-2</v>
      </c>
      <c r="K14" s="121"/>
      <c r="L14" s="107">
        <v>120</v>
      </c>
      <c r="M14" s="109">
        <v>5.2999999999999999E-2</v>
      </c>
      <c r="N14" s="112">
        <v>1.1521739130434783</v>
      </c>
      <c r="O14" s="126">
        <f t="shared" si="2"/>
        <v>6.1518037919214973E-2</v>
      </c>
      <c r="P14" s="121"/>
      <c r="Q14" s="107">
        <v>120</v>
      </c>
      <c r="R14" s="109">
        <v>0.05</v>
      </c>
      <c r="S14" s="112">
        <v>1.0869565217391306</v>
      </c>
      <c r="T14" s="126">
        <f t="shared" si="3"/>
        <v>3.6212172654444798E-2</v>
      </c>
      <c r="U14" s="121"/>
      <c r="V14" s="107">
        <v>115</v>
      </c>
      <c r="W14" s="109">
        <v>3.9E-2</v>
      </c>
      <c r="X14" s="112">
        <v>1.21875</v>
      </c>
      <c r="Y14" s="126">
        <f t="shared" si="4"/>
        <v>8.5914628706593235E-2</v>
      </c>
      <c r="Z14" s="121"/>
      <c r="AA14" s="107">
        <v>115</v>
      </c>
      <c r="AB14" s="109">
        <v>3.9E-2</v>
      </c>
      <c r="AC14" s="112">
        <v>1.1818181818181817</v>
      </c>
      <c r="AD14" s="126">
        <f t="shared" si="5"/>
        <v>7.2550667148611664E-2</v>
      </c>
      <c r="AE14" s="121"/>
      <c r="AF14" s="107">
        <v>120</v>
      </c>
      <c r="AG14" s="109">
        <v>4.3999999999999997E-2</v>
      </c>
      <c r="AH14" s="115">
        <v>1.2941176470588234</v>
      </c>
      <c r="AI14" s="126">
        <f t="shared" si="6"/>
        <v>0.11197375944393226</v>
      </c>
      <c r="AJ14" s="121"/>
      <c r="AK14" s="107">
        <v>120</v>
      </c>
      <c r="AL14" s="109">
        <v>4.1000000000000002E-2</v>
      </c>
      <c r="AM14" s="112">
        <v>1.3225806451612905</v>
      </c>
      <c r="AN14" s="126">
        <f t="shared" si="7"/>
        <v>0.12142216288546287</v>
      </c>
      <c r="AO14" s="121"/>
      <c r="AP14" s="107">
        <v>105</v>
      </c>
      <c r="AQ14" s="109">
        <v>5.7000000000000002E-2</v>
      </c>
      <c r="AR14" s="115">
        <v>1.2391304347826089</v>
      </c>
      <c r="AS14" s="126">
        <f t="shared" si="8"/>
        <v>9.3117023990917383E-2</v>
      </c>
      <c r="AT14" s="121"/>
      <c r="AU14" s="107">
        <v>105</v>
      </c>
      <c r="AV14" s="109">
        <v>5.1999999999999998E-2</v>
      </c>
      <c r="AW14" s="112">
        <v>1.2682926829268291</v>
      </c>
      <c r="AX14" s="126">
        <f t="shared" si="9"/>
        <v>0.10321948691506359</v>
      </c>
      <c r="AY14" s="121"/>
      <c r="AZ14" s="107">
        <v>120</v>
      </c>
      <c r="BA14" s="109">
        <v>6.3E-2</v>
      </c>
      <c r="BB14" s="115">
        <v>1.4651162790697676</v>
      </c>
      <c r="BC14" s="126">
        <f t="shared" si="10"/>
        <v>0.16587209387399524</v>
      </c>
      <c r="BD14" s="121"/>
      <c r="BE14" s="107">
        <v>120</v>
      </c>
      <c r="BF14" s="109">
        <v>6.3E-2</v>
      </c>
      <c r="BG14" s="112">
        <v>1.4651162790697676</v>
      </c>
      <c r="BH14" s="126">
        <f t="shared" si="11"/>
        <v>0.16587209387399524</v>
      </c>
      <c r="BI14" s="121"/>
      <c r="BJ14" s="107">
        <v>105</v>
      </c>
      <c r="BK14" s="109">
        <v>4.2000000000000003E-2</v>
      </c>
      <c r="BL14" s="112">
        <v>1.2</v>
      </c>
      <c r="BM14" s="126">
        <f t="shared" si="12"/>
        <v>7.9181246047624818E-2</v>
      </c>
      <c r="BN14" s="121"/>
      <c r="BO14" s="107">
        <v>105</v>
      </c>
      <c r="BP14" s="109">
        <v>4.1000000000000002E-2</v>
      </c>
      <c r="BQ14" s="112">
        <v>1.2058823529411764</v>
      </c>
      <c r="BR14" s="126">
        <f t="shared" si="13"/>
        <v>8.1304939677480342E-2</v>
      </c>
      <c r="BS14" s="121"/>
      <c r="BT14" s="107">
        <v>120</v>
      </c>
      <c r="BU14" s="109">
        <v>4.6399999999999997E-2</v>
      </c>
      <c r="BV14" s="112">
        <v>1.4967741935483869</v>
      </c>
      <c r="BW14" s="126">
        <f t="shared" si="14"/>
        <v>0.17515628672060815</v>
      </c>
      <c r="BX14" s="121"/>
      <c r="BY14" s="107">
        <v>120</v>
      </c>
      <c r="BZ14" s="109">
        <v>4.7E-2</v>
      </c>
      <c r="CA14" s="112">
        <v>1.46875</v>
      </c>
      <c r="CB14" s="126">
        <f t="shared" si="15"/>
        <v>0.16694787961581148</v>
      </c>
      <c r="CC14" s="121"/>
    </row>
    <row r="15" spans="2:81" x14ac:dyDescent="0.25">
      <c r="B15" s="107">
        <v>125</v>
      </c>
      <c r="C15" s="109">
        <v>5.0999999999999997E-2</v>
      </c>
      <c r="D15" s="124">
        <v>1.1333333333333333</v>
      </c>
      <c r="E15" s="126">
        <f>LOG(D15:D32)</f>
        <v>5.4357662322592676E-2</v>
      </c>
      <c r="F15" s="121"/>
      <c r="G15" s="107">
        <v>125</v>
      </c>
      <c r="H15" s="109">
        <v>4.9000000000000002E-2</v>
      </c>
      <c r="I15" s="127">
        <v>1.1136363636363638</v>
      </c>
      <c r="J15" s="115">
        <f t="shared" si="1"/>
        <v>4.6743403542326277E-2</v>
      </c>
      <c r="K15" s="121"/>
      <c r="L15" s="107">
        <v>135</v>
      </c>
      <c r="M15" s="109">
        <v>5.6000000000000001E-2</v>
      </c>
      <c r="N15" s="112">
        <v>1.2173913043478262</v>
      </c>
      <c r="O15" s="126">
        <f t="shared" si="2"/>
        <v>8.5430195324626368E-2</v>
      </c>
      <c r="P15" s="121"/>
      <c r="Q15" s="107">
        <v>135</v>
      </c>
      <c r="R15" s="109">
        <v>5.3999999999999999E-2</v>
      </c>
      <c r="S15" s="112">
        <v>1.173913043478261</v>
      </c>
      <c r="T15" s="126">
        <f t="shared" si="3"/>
        <v>6.9635928141394479E-2</v>
      </c>
      <c r="U15" s="121"/>
      <c r="V15" s="107">
        <v>125</v>
      </c>
      <c r="W15" s="109">
        <v>4.2999999999999997E-2</v>
      </c>
      <c r="X15" s="112">
        <v>1.3437499999999998</v>
      </c>
      <c r="Y15" s="126">
        <f t="shared" si="4"/>
        <v>0.12831847725968049</v>
      </c>
      <c r="Z15" s="121"/>
      <c r="AA15" s="107">
        <v>125</v>
      </c>
      <c r="AB15" s="109">
        <v>4.5999999999999999E-2</v>
      </c>
      <c r="AC15" s="112">
        <v>1.3939393939393938</v>
      </c>
      <c r="AD15" s="126">
        <f t="shared" si="5"/>
        <v>0.14424389180368655</v>
      </c>
      <c r="AE15" s="121"/>
      <c r="AF15" s="107">
        <v>135</v>
      </c>
      <c r="AG15" s="109">
        <v>4.7E-2</v>
      </c>
      <c r="AH15" s="115">
        <v>1.3823529411764706</v>
      </c>
      <c r="AI15" s="126">
        <f t="shared" si="6"/>
        <v>0.14061894089346233</v>
      </c>
      <c r="AJ15" s="121"/>
      <c r="AK15" s="107">
        <v>135</v>
      </c>
      <c r="AL15" s="109">
        <v>4.2000000000000003E-2</v>
      </c>
      <c r="AM15" s="112">
        <v>1.3548387096774195</v>
      </c>
      <c r="AN15" s="126">
        <f t="shared" si="7"/>
        <v>0.13188759656362783</v>
      </c>
      <c r="AO15" s="121"/>
      <c r="AP15" s="107">
        <v>120</v>
      </c>
      <c r="AQ15" s="109">
        <v>0.06</v>
      </c>
      <c r="AR15" s="115">
        <v>1.3043478260869565</v>
      </c>
      <c r="AS15" s="126">
        <f t="shared" si="8"/>
        <v>0.11539341870206957</v>
      </c>
      <c r="AT15" s="121"/>
      <c r="AU15" s="107">
        <v>120</v>
      </c>
      <c r="AV15" s="109">
        <v>5.5E-2</v>
      </c>
      <c r="AW15" s="112">
        <v>1.3414634146341462</v>
      </c>
      <c r="AX15" s="126">
        <f t="shared" si="9"/>
        <v>0.12757883277450829</v>
      </c>
      <c r="AY15" s="121"/>
      <c r="AZ15" s="107">
        <v>135</v>
      </c>
      <c r="BA15" s="109">
        <v>6.9000000000000006E-2</v>
      </c>
      <c r="BB15" s="115">
        <v>1.6046511627906979</v>
      </c>
      <c r="BC15" s="126">
        <f t="shared" si="10"/>
        <v>0.20538063515766883</v>
      </c>
      <c r="BD15" s="121"/>
      <c r="BE15" s="107">
        <v>135</v>
      </c>
      <c r="BF15" s="109">
        <v>6.7000000000000004E-2</v>
      </c>
      <c r="BG15" s="112">
        <v>1.5581395348837213</v>
      </c>
      <c r="BH15" s="126">
        <f t="shared" si="11"/>
        <v>0.19260634712124</v>
      </c>
      <c r="BI15" s="121"/>
      <c r="BJ15" s="107">
        <v>120</v>
      </c>
      <c r="BK15" s="109">
        <v>4.4999999999999998E-2</v>
      </c>
      <c r="BL15" s="112">
        <v>1.2857142857142856</v>
      </c>
      <c r="BM15" s="126">
        <f t="shared" si="12"/>
        <v>0.109144469425068</v>
      </c>
      <c r="BN15" s="121"/>
      <c r="BO15" s="107">
        <v>120</v>
      </c>
      <c r="BP15" s="109">
        <v>4.4999999999999998E-2</v>
      </c>
      <c r="BQ15" s="112">
        <v>1.3235294117647058</v>
      </c>
      <c r="BR15" s="126">
        <f t="shared" si="13"/>
        <v>0.12173359673308855</v>
      </c>
      <c r="BS15" s="121"/>
      <c r="BT15" s="107">
        <v>135</v>
      </c>
      <c r="BU15" s="109">
        <v>5.0999999999999997E-2</v>
      </c>
      <c r="BV15" s="112">
        <v>1.6451612903225805</v>
      </c>
      <c r="BW15" s="126">
        <f t="shared" si="14"/>
        <v>0.21620848226366365</v>
      </c>
      <c r="BX15" s="121"/>
      <c r="BY15" s="107">
        <v>135</v>
      </c>
      <c r="BZ15" s="109">
        <v>0.05</v>
      </c>
      <c r="CA15" s="112">
        <v>1.5625</v>
      </c>
      <c r="CB15" s="126">
        <f t="shared" si="15"/>
        <v>0.19382002601611284</v>
      </c>
      <c r="CC15" s="121"/>
    </row>
    <row r="16" spans="2:81" x14ac:dyDescent="0.25">
      <c r="B16" s="107">
        <v>135</v>
      </c>
      <c r="C16" s="109">
        <v>5.2999999999999999E-2</v>
      </c>
      <c r="D16" s="124">
        <v>1.1777777777777778</v>
      </c>
      <c r="E16" s="126">
        <f>LOG(D16:D33)</f>
        <v>7.1063355825445373E-2</v>
      </c>
      <c r="F16" s="121"/>
      <c r="G16" s="107">
        <v>135</v>
      </c>
      <c r="H16" s="109">
        <v>5.0999999999999997E-2</v>
      </c>
      <c r="I16" s="127">
        <v>1.1590909090909092</v>
      </c>
      <c r="J16" s="115">
        <f t="shared" si="1"/>
        <v>6.4117499611748965E-2</v>
      </c>
      <c r="K16" s="121"/>
      <c r="L16" s="107">
        <v>150</v>
      </c>
      <c r="M16" s="109">
        <v>5.8000000000000003E-2</v>
      </c>
      <c r="N16" s="112">
        <v>1.2608695652173914</v>
      </c>
      <c r="O16" s="126">
        <f t="shared" si="2"/>
        <v>0.10067016188136323</v>
      </c>
      <c r="P16" s="121"/>
      <c r="Q16" s="107">
        <v>150</v>
      </c>
      <c r="R16" s="109">
        <v>5.6000000000000001E-2</v>
      </c>
      <c r="S16" s="112">
        <v>1.2173913043478262</v>
      </c>
      <c r="T16" s="126">
        <f t="shared" si="3"/>
        <v>8.5430195324626368E-2</v>
      </c>
      <c r="U16" s="121"/>
      <c r="V16" s="107">
        <v>135</v>
      </c>
      <c r="W16" s="109">
        <v>4.4999999999999998E-2</v>
      </c>
      <c r="X16" s="112">
        <v>1.40625</v>
      </c>
      <c r="Y16" s="126">
        <f t="shared" si="4"/>
        <v>0.14806253545543771</v>
      </c>
      <c r="Z16" s="121"/>
      <c r="AA16" s="107">
        <v>135</v>
      </c>
      <c r="AB16" s="109">
        <v>4.5999999999999999E-2</v>
      </c>
      <c r="AC16" s="112">
        <v>1.3939393939393938</v>
      </c>
      <c r="AD16" s="126">
        <f t="shared" si="5"/>
        <v>0.14424389180368655</v>
      </c>
      <c r="AE16" s="121"/>
      <c r="AF16" s="107">
        <v>150</v>
      </c>
      <c r="AG16" s="109">
        <v>5.0999999999999997E-2</v>
      </c>
      <c r="AH16" s="115">
        <v>1.4999999999999998</v>
      </c>
      <c r="AI16" s="126">
        <f t="shared" si="6"/>
        <v>0.17609125905568118</v>
      </c>
      <c r="AJ16" s="121"/>
      <c r="AK16" s="107">
        <v>150</v>
      </c>
      <c r="AL16" s="109">
        <v>4.4999999999999998E-2</v>
      </c>
      <c r="AM16" s="112">
        <v>1.4516129032258065</v>
      </c>
      <c r="AN16" s="126">
        <f t="shared" si="7"/>
        <v>0.16185081994107101</v>
      </c>
      <c r="AO16" s="121"/>
      <c r="AP16" s="107">
        <v>135</v>
      </c>
      <c r="AQ16" s="109">
        <v>6.7000000000000004E-2</v>
      </c>
      <c r="AR16" s="115">
        <v>1.4565217391304348</v>
      </c>
      <c r="AS16" s="126">
        <f t="shared" si="8"/>
        <v>0.16331697101925235</v>
      </c>
      <c r="AT16" s="121"/>
      <c r="AU16" s="107">
        <v>135</v>
      </c>
      <c r="AV16" s="109">
        <v>5.8000000000000003E-2</v>
      </c>
      <c r="AW16" s="112">
        <v>1.4146341463414633</v>
      </c>
      <c r="AX16" s="126">
        <f t="shared" si="9"/>
        <v>0.15064413684320177</v>
      </c>
      <c r="AY16" s="121"/>
      <c r="AZ16" s="107">
        <v>150</v>
      </c>
      <c r="BA16" s="109">
        <v>7.6999999999999999E-2</v>
      </c>
      <c r="BB16" s="115">
        <v>1.7906976744186047</v>
      </c>
      <c r="BC16" s="126">
        <f t="shared" si="10"/>
        <v>0.25302226959289537</v>
      </c>
      <c r="BD16" s="121"/>
      <c r="BE16" s="107">
        <v>150</v>
      </c>
      <c r="BF16" s="109">
        <v>7.2999999999999995E-2</v>
      </c>
      <c r="BG16" s="112">
        <v>1.6976744186046513</v>
      </c>
      <c r="BH16" s="126">
        <f t="shared" si="11"/>
        <v>0.22985440454086942</v>
      </c>
      <c r="BI16" s="121"/>
      <c r="BJ16" s="107">
        <v>135</v>
      </c>
      <c r="BK16" s="109">
        <v>0.05</v>
      </c>
      <c r="BL16" s="112">
        <v>1.4285714285714286</v>
      </c>
      <c r="BM16" s="126">
        <f t="shared" si="12"/>
        <v>0.15490195998574319</v>
      </c>
      <c r="BN16" s="121"/>
      <c r="BO16" s="107">
        <v>135</v>
      </c>
      <c r="BP16" s="109">
        <v>4.9000000000000002E-2</v>
      </c>
      <c r="BQ16" s="112">
        <v>1.4411764705882353</v>
      </c>
      <c r="BR16" s="126">
        <f t="shared" si="13"/>
        <v>0.15871716298625854</v>
      </c>
      <c r="BS16" s="121"/>
      <c r="BT16" s="107">
        <v>150</v>
      </c>
      <c r="BU16" s="109">
        <v>5.8000000000000003E-2</v>
      </c>
      <c r="BV16" s="112">
        <v>1.870967741935484</v>
      </c>
      <c r="BW16" s="126">
        <f t="shared" si="14"/>
        <v>0.27206629972866464</v>
      </c>
      <c r="BX16" s="121"/>
      <c r="BY16" s="107">
        <v>150</v>
      </c>
      <c r="BZ16" s="109">
        <v>5.7000000000000002E-2</v>
      </c>
      <c r="CA16" s="112">
        <v>1.78125</v>
      </c>
      <c r="CB16" s="126">
        <f t="shared" si="15"/>
        <v>0.25072487735258542</v>
      </c>
      <c r="CC16" s="121"/>
    </row>
    <row r="17" spans="2:81" x14ac:dyDescent="0.25">
      <c r="B17" s="107">
        <v>150</v>
      </c>
      <c r="C17" s="109">
        <v>5.8000000000000003E-2</v>
      </c>
      <c r="D17" s="124">
        <v>1.288888888888889</v>
      </c>
      <c r="E17" s="126">
        <f>LOG(D17:D34)</f>
        <v>0.11021547978759363</v>
      </c>
      <c r="F17" s="121"/>
      <c r="G17" s="107">
        <v>150</v>
      </c>
      <c r="H17" s="109">
        <v>5.6000000000000001E-2</v>
      </c>
      <c r="I17" s="127">
        <v>1.2727272727272729</v>
      </c>
      <c r="J17" s="115">
        <f t="shared" si="1"/>
        <v>0.10473535052001305</v>
      </c>
      <c r="K17" s="121"/>
      <c r="L17" s="107">
        <v>165</v>
      </c>
      <c r="M17" s="109">
        <v>6.4000000000000001E-2</v>
      </c>
      <c r="N17" s="112">
        <v>1.3913043478260869</v>
      </c>
      <c r="O17" s="126">
        <f t="shared" si="2"/>
        <v>0.14342214230231309</v>
      </c>
      <c r="P17" s="121"/>
      <c r="Q17" s="107">
        <v>165</v>
      </c>
      <c r="R17" s="109">
        <v>0.06</v>
      </c>
      <c r="S17" s="112">
        <v>1.3043478260869565</v>
      </c>
      <c r="T17" s="126">
        <f t="shared" si="3"/>
        <v>0.11539341870206957</v>
      </c>
      <c r="U17" s="121"/>
      <c r="V17" s="107">
        <v>150</v>
      </c>
      <c r="W17" s="109">
        <v>5.1999999999999998E-2</v>
      </c>
      <c r="X17" s="112">
        <v>1.625</v>
      </c>
      <c r="Y17" s="126">
        <f t="shared" si="4"/>
        <v>0.21085336531489318</v>
      </c>
      <c r="Z17" s="121"/>
      <c r="AA17" s="107">
        <v>150</v>
      </c>
      <c r="AB17" s="109">
        <v>5.3999999999999999E-2</v>
      </c>
      <c r="AC17" s="112">
        <v>1.6363636363636362</v>
      </c>
      <c r="AD17" s="126">
        <f t="shared" si="5"/>
        <v>0.21387981994508098</v>
      </c>
      <c r="AE17" s="121"/>
      <c r="AF17" s="107">
        <v>165</v>
      </c>
      <c r="AG17" s="109">
        <v>5.8000000000000003E-2</v>
      </c>
      <c r="AH17" s="115">
        <v>1.7058823529411764</v>
      </c>
      <c r="AI17" s="126">
        <f t="shared" si="6"/>
        <v>0.23194907652068214</v>
      </c>
      <c r="AJ17" s="121"/>
      <c r="AK17" s="107">
        <v>165</v>
      </c>
      <c r="AL17" s="109">
        <v>4.8000000000000001E-2</v>
      </c>
      <c r="AM17" s="112">
        <v>1.5483870967741935</v>
      </c>
      <c r="AN17" s="126">
        <f t="shared" si="7"/>
        <v>0.18987954354131453</v>
      </c>
      <c r="AO17" s="121"/>
      <c r="AP17" s="107">
        <v>150</v>
      </c>
      <c r="AQ17" s="109">
        <v>7.1999999999999995E-2</v>
      </c>
      <c r="AR17" s="115">
        <v>1.5652173913043477</v>
      </c>
      <c r="AS17" s="126">
        <f t="shared" si="8"/>
        <v>0.19457466474969434</v>
      </c>
      <c r="AT17" s="121"/>
      <c r="AU17" s="107">
        <v>150</v>
      </c>
      <c r="AV17" s="109">
        <v>6.5000000000000002E-2</v>
      </c>
      <c r="AW17" s="112">
        <v>1.5853658536585367</v>
      </c>
      <c r="AX17" s="126">
        <f t="shared" si="9"/>
        <v>0.2001294999231201</v>
      </c>
      <c r="AY17" s="121"/>
      <c r="AZ17" s="107">
        <v>180</v>
      </c>
      <c r="BA17" s="109">
        <v>9.7000000000000003E-2</v>
      </c>
      <c r="BB17" s="115">
        <v>2.2558139534883725</v>
      </c>
      <c r="BC17" s="126">
        <f t="shared" si="10"/>
        <v>0.3533032786866584</v>
      </c>
      <c r="BD17" s="121"/>
      <c r="BE17" s="107">
        <v>180</v>
      </c>
      <c r="BF17" s="109">
        <v>9.5000000000000001E-2</v>
      </c>
      <c r="BG17" s="112">
        <v>2.2093023255813957</v>
      </c>
      <c r="BH17" s="126">
        <f t="shared" si="11"/>
        <v>0.3442551497092613</v>
      </c>
      <c r="BI17" s="121"/>
      <c r="BJ17" s="107">
        <v>150</v>
      </c>
      <c r="BK17" s="109">
        <v>5.5E-2</v>
      </c>
      <c r="BL17" s="112">
        <v>1.5714285714285714</v>
      </c>
      <c r="BM17" s="126">
        <f t="shared" si="12"/>
        <v>0.19629464514396819</v>
      </c>
      <c r="BN17" s="121"/>
      <c r="BO17" s="107">
        <v>150</v>
      </c>
      <c r="BP17" s="109">
        <v>5.6000000000000001E-2</v>
      </c>
      <c r="BQ17" s="112">
        <v>1.6470588235294117</v>
      </c>
      <c r="BR17" s="126">
        <f t="shared" si="13"/>
        <v>0.21670910996394527</v>
      </c>
      <c r="BS17" s="121"/>
      <c r="BT17" s="107">
        <v>180</v>
      </c>
      <c r="BU17" s="109">
        <v>7.0000000000000007E-2</v>
      </c>
      <c r="BV17" s="112">
        <v>2.2580645161290325</v>
      </c>
      <c r="BW17" s="126">
        <f t="shared" si="14"/>
        <v>0.35373634617998417</v>
      </c>
      <c r="BX17" s="121"/>
      <c r="BY17" s="107">
        <v>180</v>
      </c>
      <c r="BZ17" s="109">
        <v>7.0999999999999994E-2</v>
      </c>
      <c r="CA17" s="112">
        <v>2.2187499999999996</v>
      </c>
      <c r="CB17" s="126">
        <f t="shared" si="15"/>
        <v>0.3461083703991692</v>
      </c>
      <c r="CC17" s="121"/>
    </row>
    <row r="18" spans="2:81" x14ac:dyDescent="0.25">
      <c r="B18" s="107">
        <v>165</v>
      </c>
      <c r="C18" s="109">
        <v>6.2E-2</v>
      </c>
      <c r="D18" s="124">
        <v>1.3777777777777778</v>
      </c>
      <c r="E18" s="126">
        <f>LOG(D18:D35)</f>
        <v>0.13917917572291019</v>
      </c>
      <c r="F18" s="121"/>
      <c r="G18" s="107">
        <v>165</v>
      </c>
      <c r="H18" s="109">
        <v>0.06</v>
      </c>
      <c r="I18" s="127">
        <v>1.3636363636363638</v>
      </c>
      <c r="J18" s="115">
        <f t="shared" si="1"/>
        <v>0.13469857389745624</v>
      </c>
      <c r="K18" s="121"/>
      <c r="L18" s="107">
        <v>180</v>
      </c>
      <c r="M18" s="109">
        <v>7.3999999999999996E-2</v>
      </c>
      <c r="N18" s="112">
        <v>1.6086956521739131</v>
      </c>
      <c r="O18" s="126">
        <f t="shared" si="2"/>
        <v>0.20647388804940212</v>
      </c>
      <c r="P18" s="121"/>
      <c r="Q18" s="107">
        <v>180</v>
      </c>
      <c r="R18" s="109">
        <v>6.6000000000000003E-2</v>
      </c>
      <c r="S18" s="112">
        <v>1.4347826086956523</v>
      </c>
      <c r="T18" s="126">
        <f t="shared" si="3"/>
        <v>0.15678610386029465</v>
      </c>
      <c r="U18" s="121"/>
      <c r="V18" s="107">
        <v>165</v>
      </c>
      <c r="W18" s="109">
        <v>5.3999999999999999E-2</v>
      </c>
      <c r="X18" s="112">
        <v>1.6875</v>
      </c>
      <c r="Y18" s="126">
        <f t="shared" si="4"/>
        <v>0.22724378150306254</v>
      </c>
      <c r="Z18" s="121"/>
      <c r="AA18" s="107">
        <v>165</v>
      </c>
      <c r="AB18" s="109">
        <v>5.6000000000000001E-2</v>
      </c>
      <c r="AC18" s="112">
        <v>1.696969696969697</v>
      </c>
      <c r="AD18" s="126">
        <f t="shared" si="5"/>
        <v>0.22967408712831294</v>
      </c>
      <c r="AE18" s="121"/>
      <c r="AF18" s="107">
        <v>180</v>
      </c>
      <c r="AG18" s="109">
        <v>5.8000000000000003E-2</v>
      </c>
      <c r="AH18" s="115">
        <v>1.7058823529411764</v>
      </c>
      <c r="AI18" s="126">
        <f t="shared" si="6"/>
        <v>0.23194907652068214</v>
      </c>
      <c r="AJ18" s="121"/>
      <c r="AK18" s="107">
        <v>180</v>
      </c>
      <c r="AL18" s="109">
        <v>5.8000000000000003E-2</v>
      </c>
      <c r="AM18" s="112">
        <v>1.870967741935484</v>
      </c>
      <c r="AN18" s="126">
        <f t="shared" si="7"/>
        <v>0.27206629972866464</v>
      </c>
      <c r="AO18" s="121"/>
      <c r="AP18" s="107">
        <v>180</v>
      </c>
      <c r="AQ18" s="109">
        <v>9.0999999999999998E-2</v>
      </c>
      <c r="AR18" s="115">
        <v>1.9782608695652173</v>
      </c>
      <c r="AS18" s="126">
        <f t="shared" si="8"/>
        <v>0.29628356063951949</v>
      </c>
      <c r="AT18" s="121"/>
      <c r="AU18" s="107">
        <v>180</v>
      </c>
      <c r="AV18" s="109">
        <v>8.3000000000000004E-2</v>
      </c>
      <c r="AW18" s="112">
        <v>2.024390243902439</v>
      </c>
      <c r="AX18" s="126">
        <f t="shared" si="9"/>
        <v>0.3062942356563384</v>
      </c>
      <c r="AY18" s="121"/>
      <c r="AZ18" s="107">
        <v>210</v>
      </c>
      <c r="BA18" s="109">
        <v>0.123</v>
      </c>
      <c r="BB18" s="115">
        <v>2.86046511627907</v>
      </c>
      <c r="BC18" s="126">
        <f t="shared" si="10"/>
        <v>0.45643665585981141</v>
      </c>
      <c r="BD18" s="121"/>
      <c r="BE18" s="107">
        <v>210</v>
      </c>
      <c r="BF18" s="109">
        <v>0.11899999999999999</v>
      </c>
      <c r="BG18" s="112">
        <v>2.7674418604651163</v>
      </c>
      <c r="BH18" s="126">
        <f t="shared" si="11"/>
        <v>0.44207850581294422</v>
      </c>
      <c r="BI18" s="121"/>
      <c r="BJ18" s="107">
        <v>180</v>
      </c>
      <c r="BK18" s="109">
        <v>7.0000000000000007E-2</v>
      </c>
      <c r="BL18" s="112">
        <v>2</v>
      </c>
      <c r="BM18" s="126">
        <f t="shared" si="12"/>
        <v>0.3010299956639812</v>
      </c>
      <c r="BN18" s="121"/>
      <c r="BO18" s="107">
        <v>180</v>
      </c>
      <c r="BP18" s="109">
        <v>7.0999999999999994E-2</v>
      </c>
      <c r="BQ18" s="112">
        <v>2.0882352941176467</v>
      </c>
      <c r="BR18" s="126">
        <f t="shared" si="13"/>
        <v>0.3197794316768201</v>
      </c>
      <c r="BS18" s="121"/>
      <c r="BT18" s="107">
        <v>210</v>
      </c>
      <c r="BU18" s="109">
        <v>9.1999999999999998E-2</v>
      </c>
      <c r="BV18" s="112">
        <v>2.967741935483871</v>
      </c>
      <c r="BW18" s="126">
        <f t="shared" si="14"/>
        <v>0.4724261335112826</v>
      </c>
      <c r="BX18" s="121"/>
      <c r="BY18" s="107">
        <v>210</v>
      </c>
      <c r="BZ18" s="109">
        <v>9.0999999999999998E-2</v>
      </c>
      <c r="CA18" s="112">
        <v>2.84375</v>
      </c>
      <c r="CB18" s="126">
        <f t="shared" si="15"/>
        <v>0.4538914140011876</v>
      </c>
      <c r="CC18" s="121"/>
    </row>
    <row r="19" spans="2:81" x14ac:dyDescent="0.25">
      <c r="B19" s="107">
        <v>185</v>
      </c>
      <c r="C19" s="109">
        <v>7.1999999999999995E-2</v>
      </c>
      <c r="D19" s="124">
        <v>1.5999999999999999</v>
      </c>
      <c r="E19" s="126">
        <f>LOG(D19:D36)</f>
        <v>0.20411998265592474</v>
      </c>
      <c r="F19" s="121"/>
      <c r="G19" s="107">
        <v>185</v>
      </c>
      <c r="H19" s="109">
        <v>6.9000000000000006E-2</v>
      </c>
      <c r="I19" s="127">
        <v>1.5681818181818183</v>
      </c>
      <c r="J19" s="115">
        <f t="shared" si="1"/>
        <v>0.19539641425106793</v>
      </c>
      <c r="K19" s="121"/>
      <c r="L19" s="107">
        <v>195</v>
      </c>
      <c r="M19" s="109">
        <v>7.9000000000000001E-2</v>
      </c>
      <c r="N19" s="112">
        <v>1.7173913043478262</v>
      </c>
      <c r="O19" s="126">
        <f t="shared" si="2"/>
        <v>0.23486925960886737</v>
      </c>
      <c r="P19" s="121"/>
      <c r="Q19" s="107">
        <v>195</v>
      </c>
      <c r="R19" s="109">
        <v>7.4999999999999997E-2</v>
      </c>
      <c r="S19" s="112">
        <v>1.6304347826086956</v>
      </c>
      <c r="T19" s="126">
        <f t="shared" si="3"/>
        <v>0.21230343171012594</v>
      </c>
      <c r="U19" s="121"/>
      <c r="V19" s="107">
        <v>185</v>
      </c>
      <c r="W19" s="109">
        <v>6.2E-2</v>
      </c>
      <c r="X19" s="112">
        <v>1.9375</v>
      </c>
      <c r="Y19" s="126">
        <f t="shared" si="4"/>
        <v>0.2872417111783479</v>
      </c>
      <c r="Z19" s="121"/>
      <c r="AA19" s="107">
        <v>185</v>
      </c>
      <c r="AB19" s="109">
        <v>6.0999999999999999E-2</v>
      </c>
      <c r="AC19" s="112">
        <v>1.8484848484848484</v>
      </c>
      <c r="AD19" s="126">
        <f t="shared" si="5"/>
        <v>0.26681589513287951</v>
      </c>
      <c r="AE19" s="121"/>
      <c r="AF19" s="107">
        <v>195</v>
      </c>
      <c r="AG19" s="109">
        <v>6.5000000000000002E-2</v>
      </c>
      <c r="AH19" s="115">
        <v>1.9117647058823528</v>
      </c>
      <c r="AI19" s="126">
        <f t="shared" si="6"/>
        <v>0.28143443960060044</v>
      </c>
      <c r="AJ19" s="121"/>
      <c r="AK19" s="107">
        <v>195</v>
      </c>
      <c r="AL19" s="109">
        <v>6.4000000000000001E-2</v>
      </c>
      <c r="AM19" s="112">
        <v>2.064516129032258</v>
      </c>
      <c r="AN19" s="126">
        <f t="shared" si="7"/>
        <v>0.31481828014961449</v>
      </c>
      <c r="AO19" s="121"/>
      <c r="AP19" s="107">
        <v>210</v>
      </c>
      <c r="AQ19" s="109">
        <v>0.115</v>
      </c>
      <c r="AR19" s="115">
        <v>2.5</v>
      </c>
      <c r="AS19" s="126">
        <f t="shared" si="8"/>
        <v>0.3979400086720376</v>
      </c>
      <c r="AT19" s="121"/>
      <c r="AU19" s="107">
        <v>210</v>
      </c>
      <c r="AV19" s="109">
        <v>0.10100000000000001</v>
      </c>
      <c r="AW19" s="112">
        <v>2.4634146341463414</v>
      </c>
      <c r="AX19" s="126">
        <f t="shared" si="9"/>
        <v>0.39153751706290707</v>
      </c>
      <c r="AY19" s="121"/>
      <c r="AZ19" s="107">
        <v>240</v>
      </c>
      <c r="BA19" s="109">
        <v>0.16300000000000001</v>
      </c>
      <c r="BB19" s="115">
        <v>3.7906976744186052</v>
      </c>
      <c r="BC19" s="126">
        <f t="shared" si="10"/>
        <v>0.57871914882437137</v>
      </c>
      <c r="BD19" s="121"/>
      <c r="BE19" s="107">
        <v>240</v>
      </c>
      <c r="BF19" s="109">
        <v>0.16</v>
      </c>
      <c r="BG19" s="112">
        <v>3.7209302325581399</v>
      </c>
      <c r="BH19" s="126">
        <f t="shared" si="11"/>
        <v>0.57065152707633826</v>
      </c>
      <c r="BI19" s="121"/>
      <c r="BJ19" s="107">
        <v>210</v>
      </c>
      <c r="BK19" s="109">
        <v>9.2999999999999999E-2</v>
      </c>
      <c r="BL19" s="112">
        <v>2.657142857142857</v>
      </c>
      <c r="BM19" s="126">
        <f t="shared" si="12"/>
        <v>0.42441490420365946</v>
      </c>
      <c r="BN19" s="121"/>
      <c r="BO19" s="107">
        <v>210</v>
      </c>
      <c r="BP19" s="109">
        <v>8.4000000000000005E-2</v>
      </c>
      <c r="BQ19" s="112">
        <v>2.4705882352941178</v>
      </c>
      <c r="BR19" s="126">
        <f t="shared" si="13"/>
        <v>0.39280036901962656</v>
      </c>
      <c r="BS19" s="121"/>
      <c r="BT19" s="107">
        <v>240</v>
      </c>
      <c r="BU19" s="109">
        <v>0.11799999999999999</v>
      </c>
      <c r="BV19" s="112">
        <v>3.8064516129032255</v>
      </c>
      <c r="BW19" s="126">
        <f t="shared" si="14"/>
        <v>0.58052031347185262</v>
      </c>
      <c r="BX19" s="121"/>
      <c r="BY19" s="107">
        <v>240</v>
      </c>
      <c r="BZ19" s="109">
        <v>0.12</v>
      </c>
      <c r="CA19" s="112">
        <v>3.75</v>
      </c>
      <c r="CB19" s="126">
        <f t="shared" si="15"/>
        <v>0.57403126772771884</v>
      </c>
      <c r="CC19" s="121"/>
    </row>
    <row r="20" spans="2:81" x14ac:dyDescent="0.25">
      <c r="B20" s="107">
        <v>210</v>
      </c>
      <c r="C20" s="109">
        <v>8.5000000000000006E-2</v>
      </c>
      <c r="D20" s="124">
        <v>1.8888888888888891</v>
      </c>
      <c r="E20" s="126">
        <f>LOG(D20:D37)</f>
        <v>0.27620641193894907</v>
      </c>
      <c r="F20" s="121"/>
      <c r="G20" s="107">
        <v>210</v>
      </c>
      <c r="H20" s="109">
        <v>8.2000000000000003E-2</v>
      </c>
      <c r="I20" s="127">
        <v>1.8636363636363638</v>
      </c>
      <c r="J20" s="115">
        <f t="shared" si="1"/>
        <v>0.27036117589752928</v>
      </c>
      <c r="K20" s="121"/>
      <c r="L20" s="107">
        <v>210</v>
      </c>
      <c r="M20" s="109">
        <v>8.5000000000000006E-2</v>
      </c>
      <c r="N20" s="112">
        <v>1.847826086956522</v>
      </c>
      <c r="O20" s="126">
        <f t="shared" si="2"/>
        <v>0.2666610940327187</v>
      </c>
      <c r="P20" s="121"/>
      <c r="Q20" s="107">
        <v>210</v>
      </c>
      <c r="R20" s="109">
        <v>8.3000000000000004E-2</v>
      </c>
      <c r="S20" s="112">
        <v>1.8043478260869565</v>
      </c>
      <c r="T20" s="126">
        <f t="shared" si="3"/>
        <v>0.25632026069449981</v>
      </c>
      <c r="U20" s="121"/>
      <c r="V20" s="107">
        <v>210</v>
      </c>
      <c r="W20" s="109">
        <v>7.6999999999999999E-2</v>
      </c>
      <c r="X20" s="112">
        <v>2.40625</v>
      </c>
      <c r="Y20" s="126">
        <f t="shared" si="4"/>
        <v>0.38134074685257591</v>
      </c>
      <c r="Z20" s="121"/>
      <c r="AA20" s="107">
        <v>210</v>
      </c>
      <c r="AB20" s="109">
        <v>7.2999999999999995E-2</v>
      </c>
      <c r="AC20" s="112">
        <v>2.2121212121212119</v>
      </c>
      <c r="AD20" s="126">
        <f t="shared" si="5"/>
        <v>0.34480892024256837</v>
      </c>
      <c r="AE20" s="121"/>
      <c r="AF20" s="107">
        <v>210</v>
      </c>
      <c r="AG20" s="109">
        <v>7.0999999999999994E-2</v>
      </c>
      <c r="AH20" s="115">
        <v>2.0882352941176467</v>
      </c>
      <c r="AI20" s="126">
        <f t="shared" si="6"/>
        <v>0.3197794316768201</v>
      </c>
      <c r="AJ20" s="121"/>
      <c r="AK20" s="107">
        <v>210</v>
      </c>
      <c r="AL20" s="109">
        <v>7.0999999999999994E-2</v>
      </c>
      <c r="AM20" s="112">
        <v>2.290322580645161</v>
      </c>
      <c r="AN20" s="126">
        <f t="shared" si="7"/>
        <v>0.35989665488480255</v>
      </c>
      <c r="AO20" s="121"/>
      <c r="AP20" s="107">
        <v>240</v>
      </c>
      <c r="AQ20" s="109">
        <v>0.14799999999999999</v>
      </c>
      <c r="AR20" s="115">
        <v>3.2173913043478262</v>
      </c>
      <c r="AS20" s="126">
        <f t="shared" si="8"/>
        <v>0.50750388371338329</v>
      </c>
      <c r="AT20" s="121"/>
      <c r="AU20" s="107">
        <v>240</v>
      </c>
      <c r="AV20" s="109">
        <v>0.13400000000000001</v>
      </c>
      <c r="AW20" s="112">
        <v>3.2682926829268295</v>
      </c>
      <c r="AX20" s="126">
        <f t="shared" si="9"/>
        <v>0.51432094164507214</v>
      </c>
      <c r="AY20" s="121"/>
      <c r="AZ20" s="107">
        <v>270</v>
      </c>
      <c r="BA20" s="109">
        <v>0.219</v>
      </c>
      <c r="BB20" s="115">
        <v>5.0930232558139537</v>
      </c>
      <c r="BC20" s="126">
        <f t="shared" si="10"/>
        <v>0.70697565926053185</v>
      </c>
      <c r="BD20" s="121"/>
      <c r="BE20" s="107">
        <v>270</v>
      </c>
      <c r="BF20" s="109">
        <v>0.21199999999999999</v>
      </c>
      <c r="BG20" s="112">
        <v>4.9302325581395348</v>
      </c>
      <c r="BH20" s="126">
        <f t="shared" si="11"/>
        <v>0.69286740534916491</v>
      </c>
      <c r="BI20" s="121"/>
      <c r="BJ20" s="107">
        <v>240</v>
      </c>
      <c r="BK20" s="109">
        <v>0.11</v>
      </c>
      <c r="BL20" s="112">
        <v>3.1428571428571428</v>
      </c>
      <c r="BM20" s="126">
        <f t="shared" si="12"/>
        <v>0.49732464080794941</v>
      </c>
      <c r="BN20" s="121"/>
      <c r="BO20" s="107">
        <v>240</v>
      </c>
      <c r="BP20" s="109">
        <v>0.114</v>
      </c>
      <c r="BQ20" s="112">
        <v>3.3529411764705883</v>
      </c>
      <c r="BR20" s="126">
        <f t="shared" si="13"/>
        <v>0.52542593429421747</v>
      </c>
      <c r="BS20" s="121"/>
      <c r="BT20" s="107">
        <v>270</v>
      </c>
      <c r="BU20" s="109">
        <v>0.161</v>
      </c>
      <c r="BV20" s="112">
        <v>5.193548387096774</v>
      </c>
      <c r="BW20" s="126">
        <f t="shared" si="14"/>
        <v>0.71546418219757701</v>
      </c>
      <c r="BX20" s="121"/>
      <c r="BY20" s="107">
        <v>270</v>
      </c>
      <c r="BZ20" s="109">
        <v>0.16</v>
      </c>
      <c r="CA20" s="112">
        <v>5</v>
      </c>
      <c r="CB20" s="126">
        <f t="shared" si="15"/>
        <v>0.69897000433601886</v>
      </c>
      <c r="CC20" s="121"/>
    </row>
    <row r="21" spans="2:81" x14ac:dyDescent="0.25">
      <c r="B21" s="107">
        <v>235</v>
      </c>
      <c r="C21" s="109">
        <v>0.108</v>
      </c>
      <c r="D21" s="124">
        <v>2.4</v>
      </c>
      <c r="E21" s="126">
        <f>LOG(D21:D38)</f>
        <v>0.38021124171160603</v>
      </c>
      <c r="F21" s="121"/>
      <c r="G21" s="107">
        <v>235</v>
      </c>
      <c r="H21" s="109">
        <v>9.6000000000000002E-2</v>
      </c>
      <c r="I21" s="127">
        <v>2.1818181818181821</v>
      </c>
      <c r="J21" s="115">
        <f t="shared" si="1"/>
        <v>0.33881855655338106</v>
      </c>
      <c r="K21" s="121"/>
      <c r="L21" s="107">
        <v>225</v>
      </c>
      <c r="M21" s="109">
        <v>9.9000000000000005E-2</v>
      </c>
      <c r="N21" s="112">
        <v>2.1521739130434785</v>
      </c>
      <c r="O21" s="126">
        <f t="shared" si="2"/>
        <v>0.33287736291597586</v>
      </c>
      <c r="P21" s="121"/>
      <c r="Q21" s="107">
        <v>225</v>
      </c>
      <c r="R21" s="109">
        <v>9.7000000000000003E-2</v>
      </c>
      <c r="S21" s="112">
        <v>2.1086956521739131</v>
      </c>
      <c r="T21" s="126">
        <f t="shared" si="3"/>
        <v>0.32401390258467078</v>
      </c>
      <c r="U21" s="121"/>
      <c r="V21" s="107">
        <v>235</v>
      </c>
      <c r="W21" s="109">
        <v>9.0999999999999998E-2</v>
      </c>
      <c r="X21" s="112">
        <v>2.84375</v>
      </c>
      <c r="Y21" s="126">
        <f t="shared" si="4"/>
        <v>0.4538914140011876</v>
      </c>
      <c r="Z21" s="121"/>
      <c r="AA21" s="107">
        <v>235</v>
      </c>
      <c r="AB21" s="109">
        <v>0.09</v>
      </c>
      <c r="AC21" s="112">
        <v>2.7272727272727271</v>
      </c>
      <c r="AD21" s="126">
        <f t="shared" si="5"/>
        <v>0.43572856956143735</v>
      </c>
      <c r="AE21" s="121"/>
      <c r="AF21" s="107">
        <v>225</v>
      </c>
      <c r="AG21" s="109">
        <v>8.2000000000000003E-2</v>
      </c>
      <c r="AH21" s="115">
        <v>2.4117647058823528</v>
      </c>
      <c r="AI21" s="126">
        <f t="shared" si="6"/>
        <v>0.38233493534146157</v>
      </c>
      <c r="AJ21" s="121"/>
      <c r="AK21" s="107">
        <v>225</v>
      </c>
      <c r="AL21" s="109">
        <v>7.8E-2</v>
      </c>
      <c r="AM21" s="112">
        <v>2.5161290322580645</v>
      </c>
      <c r="AN21" s="126">
        <f t="shared" si="7"/>
        <v>0.40073290885620771</v>
      </c>
      <c r="AO21" s="121"/>
      <c r="AP21" s="107">
        <v>270</v>
      </c>
      <c r="AQ21" s="109">
        <v>0.193</v>
      </c>
      <c r="AR21" s="115">
        <v>4.1956521739130439</v>
      </c>
      <c r="AS21" s="126">
        <f t="shared" si="8"/>
        <v>0.62279947732619978</v>
      </c>
      <c r="AT21" s="121"/>
      <c r="AU21" s="107">
        <v>270</v>
      </c>
      <c r="AV21" s="109">
        <v>0.16800000000000001</v>
      </c>
      <c r="AW21" s="112">
        <v>4.0975609756097562</v>
      </c>
      <c r="AX21" s="126">
        <f t="shared" si="9"/>
        <v>0.61252542500612739</v>
      </c>
      <c r="AY21" s="121"/>
      <c r="AZ21" s="107">
        <v>300</v>
      </c>
      <c r="BA21" s="109">
        <v>0.29599999999999999</v>
      </c>
      <c r="BB21" s="115">
        <v>6.8837209302325579</v>
      </c>
      <c r="BC21" s="126">
        <f t="shared" si="10"/>
        <v>0.83782325547935199</v>
      </c>
      <c r="BD21" s="121"/>
      <c r="BE21" s="107">
        <v>300</v>
      </c>
      <c r="BF21" s="109">
        <v>0.28499999999999998</v>
      </c>
      <c r="BG21" s="112">
        <v>6.6279069767441863</v>
      </c>
      <c r="BH21" s="126">
        <f t="shared" si="11"/>
        <v>0.82137640442892368</v>
      </c>
      <c r="BI21" s="121"/>
      <c r="BJ21" s="107">
        <v>270</v>
      </c>
      <c r="BK21" s="109">
        <v>0.14000000000000001</v>
      </c>
      <c r="BL21" s="112">
        <v>4</v>
      </c>
      <c r="BM21" s="126">
        <f t="shared" si="12"/>
        <v>0.6020599913279624</v>
      </c>
      <c r="BN21" s="121"/>
      <c r="BO21" s="107">
        <v>270</v>
      </c>
      <c r="BP21" s="109">
        <v>0.14699999999999999</v>
      </c>
      <c r="BQ21" s="112">
        <v>4.3235294117647056</v>
      </c>
      <c r="BR21" s="126">
        <f t="shared" si="13"/>
        <v>0.63583841770592098</v>
      </c>
      <c r="BS21" s="121"/>
      <c r="BT21" s="107">
        <v>300</v>
      </c>
      <c r="BU21" s="109">
        <v>0.20699999999999999</v>
      </c>
      <c r="BV21" s="112">
        <v>6.6774193548387091</v>
      </c>
      <c r="BW21" s="126">
        <f t="shared" si="14"/>
        <v>0.82460865162264507</v>
      </c>
      <c r="BX21" s="121"/>
      <c r="BY21" s="107">
        <v>300</v>
      </c>
      <c r="BZ21" s="109">
        <v>0.21199999999999999</v>
      </c>
      <c r="CA21" s="112">
        <v>6.625</v>
      </c>
      <c r="CB21" s="126">
        <f t="shared" si="15"/>
        <v>0.82118588260884551</v>
      </c>
      <c r="CC21" s="121"/>
    </row>
    <row r="22" spans="2:81" x14ac:dyDescent="0.25">
      <c r="B22" s="107">
        <v>270</v>
      </c>
      <c r="C22" s="109">
        <v>0.13600000000000001</v>
      </c>
      <c r="D22" s="124">
        <v>3.0222222222222226</v>
      </c>
      <c r="E22" s="126">
        <f>LOG(D22:D39)</f>
        <v>0.48032639459487386</v>
      </c>
      <c r="F22" s="121"/>
      <c r="G22" s="107">
        <v>270</v>
      </c>
      <c r="H22" s="109">
        <v>0.126</v>
      </c>
      <c r="I22" s="127">
        <v>2.8636363636363638</v>
      </c>
      <c r="J22" s="115">
        <f t="shared" si="1"/>
        <v>0.45691786863137551</v>
      </c>
      <c r="K22" s="121"/>
      <c r="L22" s="107">
        <v>240</v>
      </c>
      <c r="M22" s="109">
        <v>0.112</v>
      </c>
      <c r="N22" s="112">
        <v>2.4347826086956523</v>
      </c>
      <c r="O22" s="126">
        <f t="shared" si="2"/>
        <v>0.38646019098860757</v>
      </c>
      <c r="P22" s="121"/>
      <c r="Q22" s="107">
        <v>240</v>
      </c>
      <c r="R22" s="109">
        <v>0.108</v>
      </c>
      <c r="S22" s="112">
        <v>2.347826086956522</v>
      </c>
      <c r="T22" s="126">
        <f t="shared" si="3"/>
        <v>0.37066592380537566</v>
      </c>
      <c r="U22" s="121"/>
      <c r="V22" s="107">
        <v>270</v>
      </c>
      <c r="W22" s="109">
        <v>0.115</v>
      </c>
      <c r="X22" s="112">
        <v>3.59375</v>
      </c>
      <c r="Y22" s="126">
        <f t="shared" si="4"/>
        <v>0.55554786203370565</v>
      </c>
      <c r="Z22" s="121"/>
      <c r="AA22" s="107">
        <v>270</v>
      </c>
      <c r="AB22" s="109">
        <v>0.114</v>
      </c>
      <c r="AC22" s="112">
        <v>3.4545454545454546</v>
      </c>
      <c r="AD22" s="126">
        <f t="shared" si="5"/>
        <v>0.53839091145858509</v>
      </c>
      <c r="AE22" s="121"/>
      <c r="AF22" s="107">
        <v>240</v>
      </c>
      <c r="AG22" s="109">
        <v>9.6000000000000002E-2</v>
      </c>
      <c r="AH22" s="115">
        <v>2.8235294117647056</v>
      </c>
      <c r="AI22" s="126">
        <f t="shared" si="6"/>
        <v>0.45079231599731323</v>
      </c>
      <c r="AJ22" s="121"/>
      <c r="AK22" s="107">
        <v>240</v>
      </c>
      <c r="AL22" s="109">
        <v>8.7999999999999995E-2</v>
      </c>
      <c r="AM22" s="112">
        <v>2.8387096774193545</v>
      </c>
      <c r="AN22" s="126">
        <f t="shared" si="7"/>
        <v>0.45312097831589593</v>
      </c>
      <c r="AO22" s="121"/>
      <c r="AP22" s="107">
        <v>300</v>
      </c>
      <c r="AQ22" s="109">
        <v>0.25700000000000001</v>
      </c>
      <c r="AR22" s="115">
        <v>5.5869565217391308</v>
      </c>
      <c r="AS22" s="126">
        <f t="shared" si="8"/>
        <v>0.74717529164972052</v>
      </c>
      <c r="AT22" s="121"/>
      <c r="AU22" s="107">
        <v>300</v>
      </c>
      <c r="AV22" s="109">
        <v>0.222</v>
      </c>
      <c r="AW22" s="112">
        <v>5.4146341463414629</v>
      </c>
      <c r="AX22" s="126">
        <f t="shared" si="9"/>
        <v>0.73356911773090305</v>
      </c>
      <c r="AY22" s="121"/>
      <c r="AZ22" s="107">
        <v>330</v>
      </c>
      <c r="BA22" s="109">
        <v>0.39400000000000002</v>
      </c>
      <c r="BB22" s="115">
        <v>9.1627906976744189</v>
      </c>
      <c r="BC22" s="126">
        <f t="shared" si="10"/>
        <v>0.96202776624598763</v>
      </c>
      <c r="BD22" s="121"/>
      <c r="BE22" s="107">
        <v>330</v>
      </c>
      <c r="BF22" s="109">
        <v>0.38400000000000001</v>
      </c>
      <c r="BG22" s="112">
        <v>8.9302325581395365</v>
      </c>
      <c r="BH22" s="126">
        <f t="shared" si="11"/>
        <v>0.9508627687879444</v>
      </c>
      <c r="BI22" s="121"/>
      <c r="BJ22" s="107">
        <v>300</v>
      </c>
      <c r="BK22" s="109">
        <v>0.183</v>
      </c>
      <c r="BL22" s="112">
        <v>5.2285714285714278</v>
      </c>
      <c r="BM22" s="126">
        <f t="shared" si="12"/>
        <v>0.71838304538015374</v>
      </c>
      <c r="BN22" s="121"/>
      <c r="BO22" s="107">
        <v>300</v>
      </c>
      <c r="BP22" s="109">
        <v>0.193</v>
      </c>
      <c r="BQ22" s="112">
        <v>5.6764705882352935</v>
      </c>
      <c r="BR22" s="126">
        <f t="shared" si="13"/>
        <v>0.75407839196551862</v>
      </c>
      <c r="BS22" s="121"/>
      <c r="BT22" s="107">
        <v>330</v>
      </c>
      <c r="BU22" s="109">
        <v>0.28399999999999997</v>
      </c>
      <c r="BV22" s="112">
        <v>9.1612903225806441</v>
      </c>
      <c r="BW22" s="126">
        <f t="shared" si="14"/>
        <v>0.961956646212765</v>
      </c>
      <c r="BX22" s="121"/>
      <c r="BY22" s="107">
        <v>330</v>
      </c>
      <c r="BZ22" s="109">
        <v>0.28999999999999998</v>
      </c>
      <c r="CA22" s="112">
        <v>9.0625</v>
      </c>
      <c r="CB22" s="126">
        <f t="shared" si="15"/>
        <v>0.95724801957905015</v>
      </c>
      <c r="CC22" s="121"/>
    </row>
    <row r="23" spans="2:81" x14ac:dyDescent="0.25">
      <c r="B23" s="107">
        <v>300</v>
      </c>
      <c r="C23" s="109">
        <v>0.186</v>
      </c>
      <c r="D23" s="124">
        <v>4.1333333333333337</v>
      </c>
      <c r="E23" s="126">
        <f>LOG(D23:D40)</f>
        <v>0.61630043044257266</v>
      </c>
      <c r="F23" s="121"/>
      <c r="G23" s="107">
        <v>300</v>
      </c>
      <c r="H23" s="109">
        <v>0.16800000000000001</v>
      </c>
      <c r="I23" s="127">
        <v>3.8181818181818188</v>
      </c>
      <c r="J23" s="115">
        <f t="shared" si="1"/>
        <v>0.58185660523967553</v>
      </c>
      <c r="K23" s="121"/>
      <c r="L23" s="107">
        <v>270</v>
      </c>
      <c r="M23" s="109">
        <v>0.14799999999999999</v>
      </c>
      <c r="N23" s="112">
        <v>3.2173913043478262</v>
      </c>
      <c r="O23" s="126">
        <f t="shared" si="2"/>
        <v>0.50750388371338329</v>
      </c>
      <c r="P23" s="121"/>
      <c r="Q23" s="107">
        <v>270</v>
      </c>
      <c r="R23" s="109">
        <v>0.13600000000000001</v>
      </c>
      <c r="S23" s="112">
        <v>2.956521739130435</v>
      </c>
      <c r="T23" s="126">
        <f t="shared" si="3"/>
        <v>0.4707810766886435</v>
      </c>
      <c r="U23" s="121"/>
      <c r="V23" s="107">
        <v>300</v>
      </c>
      <c r="W23" s="109">
        <v>0.153</v>
      </c>
      <c r="X23" s="112">
        <v>4.78125</v>
      </c>
      <c r="Y23" s="126">
        <f t="shared" si="4"/>
        <v>0.67954145249769282</v>
      </c>
      <c r="Z23" s="121"/>
      <c r="AA23" s="107">
        <v>300</v>
      </c>
      <c r="AB23" s="109">
        <v>0.158</v>
      </c>
      <c r="AC23" s="112">
        <v>4.7878787878787881</v>
      </c>
      <c r="AD23" s="126">
        <f t="shared" si="5"/>
        <v>0.68014314707653512</v>
      </c>
      <c r="AE23" s="121"/>
      <c r="AF23" s="107">
        <v>270</v>
      </c>
      <c r="AG23" s="109">
        <v>0.115</v>
      </c>
      <c r="AH23" s="115">
        <v>3.3823529411764706</v>
      </c>
      <c r="AI23" s="126">
        <f t="shared" si="6"/>
        <v>0.52921892331135656</v>
      </c>
      <c r="AJ23" s="121"/>
      <c r="AK23" s="107">
        <v>270</v>
      </c>
      <c r="AL23" s="109">
        <v>0.107</v>
      </c>
      <c r="AM23" s="112">
        <v>3.4516129032258065</v>
      </c>
      <c r="AN23" s="126">
        <f t="shared" si="7"/>
        <v>0.53802208385093697</v>
      </c>
      <c r="AO23" s="121"/>
      <c r="AP23" s="107">
        <v>330</v>
      </c>
      <c r="AQ23" s="109">
        <v>0.34200000000000003</v>
      </c>
      <c r="AR23" s="115">
        <v>7.4347826086956532</v>
      </c>
      <c r="AS23" s="126">
        <f t="shared" si="8"/>
        <v>0.871268274374561</v>
      </c>
      <c r="AT23" s="121"/>
      <c r="AU23" s="107">
        <v>330</v>
      </c>
      <c r="AV23" s="109">
        <v>0.30399999999999999</v>
      </c>
      <c r="AW23" s="112">
        <v>7.4146341463414629</v>
      </c>
      <c r="AX23" s="126">
        <f t="shared" si="9"/>
        <v>0.8700897268890182</v>
      </c>
      <c r="AY23" s="121"/>
      <c r="AZ23" s="107">
        <v>360</v>
      </c>
      <c r="BA23" s="109">
        <v>0.52400000000000002</v>
      </c>
      <c r="BB23" s="115">
        <v>12.186046511627909</v>
      </c>
      <c r="BC23" s="126">
        <f t="shared" si="10"/>
        <v>1.0858628314041403</v>
      </c>
      <c r="BD23" s="121"/>
      <c r="BE23" s="107">
        <v>360</v>
      </c>
      <c r="BF23" s="109">
        <v>0.51</v>
      </c>
      <c r="BG23" s="112">
        <v>11.860465116279071</v>
      </c>
      <c r="BH23" s="126">
        <f t="shared" si="11"/>
        <v>1.0741017205183498</v>
      </c>
      <c r="BI23" s="121"/>
      <c r="BJ23" s="107">
        <v>330</v>
      </c>
      <c r="BK23" s="109">
        <v>0.24399999999999999</v>
      </c>
      <c r="BL23" s="112">
        <v>6.9714285714285706</v>
      </c>
      <c r="BM23" s="126">
        <f t="shared" si="12"/>
        <v>0.84332178198845376</v>
      </c>
      <c r="BN23" s="121"/>
      <c r="BO23" s="107">
        <v>330</v>
      </c>
      <c r="BP23" s="109">
        <v>0.27200000000000002</v>
      </c>
      <c r="BQ23" s="112">
        <v>8</v>
      </c>
      <c r="BR23" s="126">
        <f t="shared" si="13"/>
        <v>0.90308998699194354</v>
      </c>
      <c r="BS23" s="121"/>
      <c r="BT23" s="107">
        <v>360</v>
      </c>
      <c r="BU23" s="109">
        <v>0.36799999999999999</v>
      </c>
      <c r="BV23" s="112">
        <v>11.870967741935484</v>
      </c>
      <c r="BW23" s="126">
        <f t="shared" si="14"/>
        <v>1.074486124839245</v>
      </c>
      <c r="BX23" s="121"/>
      <c r="BY23" s="107">
        <v>360</v>
      </c>
      <c r="BZ23" s="109">
        <v>0.376</v>
      </c>
      <c r="CA23" s="112">
        <v>11.75</v>
      </c>
      <c r="CB23" s="126">
        <f t="shared" si="15"/>
        <v>1.070037866607755</v>
      </c>
      <c r="CC23" s="121"/>
    </row>
    <row r="24" spans="2:81" x14ac:dyDescent="0.25">
      <c r="B24" s="107">
        <v>330</v>
      </c>
      <c r="C24" s="109">
        <v>0.24299999999999999</v>
      </c>
      <c r="D24" s="124">
        <v>5.4</v>
      </c>
      <c r="E24" s="126">
        <f>LOG(D24:D41)</f>
        <v>0.7323937598229685</v>
      </c>
      <c r="F24" s="121"/>
      <c r="G24" s="107">
        <v>330</v>
      </c>
      <c r="H24" s="109">
        <v>0.223</v>
      </c>
      <c r="I24" s="127">
        <v>5.0681818181818183</v>
      </c>
      <c r="J24" s="115">
        <f t="shared" si="1"/>
        <v>0.70485218656197324</v>
      </c>
      <c r="K24" s="121"/>
      <c r="L24" s="107">
        <v>300</v>
      </c>
      <c r="M24" s="109">
        <v>0.19400000000000001</v>
      </c>
      <c r="N24" s="112">
        <v>4.2173913043478262</v>
      </c>
      <c r="O24" s="126">
        <f t="shared" si="2"/>
        <v>0.62504389824865203</v>
      </c>
      <c r="P24" s="121"/>
      <c r="Q24" s="107">
        <v>300</v>
      </c>
      <c r="R24" s="109">
        <v>0.182</v>
      </c>
      <c r="S24" s="112">
        <v>3.9565217391304346</v>
      </c>
      <c r="T24" s="126">
        <f t="shared" si="3"/>
        <v>0.59731355630350069</v>
      </c>
      <c r="U24" s="121"/>
      <c r="V24" s="107">
        <v>330</v>
      </c>
      <c r="W24" s="109">
        <v>0.19600000000000001</v>
      </c>
      <c r="X24" s="112">
        <v>6.125</v>
      </c>
      <c r="Y24" s="126">
        <f t="shared" si="4"/>
        <v>0.78710609303657009</v>
      </c>
      <c r="Z24" s="121"/>
      <c r="AA24" s="107">
        <v>330</v>
      </c>
      <c r="AB24" s="109">
        <v>0.19600000000000001</v>
      </c>
      <c r="AC24" s="112">
        <v>5.9393939393939394</v>
      </c>
      <c r="AD24" s="126">
        <f t="shared" si="5"/>
        <v>0.77374213147858861</v>
      </c>
      <c r="AE24" s="121"/>
      <c r="AF24" s="107">
        <v>300</v>
      </c>
      <c r="AG24" s="109">
        <v>0.14599999999999999</v>
      </c>
      <c r="AH24" s="115">
        <v>4.2941176470588234</v>
      </c>
      <c r="AI24" s="126">
        <f t="shared" si="6"/>
        <v>0.63287393874218201</v>
      </c>
      <c r="AJ24" s="121"/>
      <c r="AK24" s="107">
        <v>300</v>
      </c>
      <c r="AL24" s="109">
        <v>0.14099999999999999</v>
      </c>
      <c r="AM24" s="112">
        <v>4.5483870967741931</v>
      </c>
      <c r="AN24" s="126">
        <f t="shared" si="7"/>
        <v>0.65785741882110715</v>
      </c>
      <c r="AO24" s="121"/>
      <c r="AP24" s="107">
        <v>360</v>
      </c>
      <c r="AQ24" s="109">
        <v>0.45</v>
      </c>
      <c r="AR24" s="115">
        <v>9.7826086956521738</v>
      </c>
      <c r="AS24" s="126">
        <f t="shared" si="8"/>
        <v>0.99045468209376963</v>
      </c>
      <c r="AT24" s="121"/>
      <c r="AU24" s="107">
        <v>360</v>
      </c>
      <c r="AV24" s="109">
        <v>0.41399999999999998</v>
      </c>
      <c r="AW24" s="112">
        <v>10.097560975609754</v>
      </c>
      <c r="AX24" s="126">
        <f t="shared" si="9"/>
        <v>1.0042164844011634</v>
      </c>
      <c r="AY24" s="121"/>
      <c r="AZ24" s="107">
        <v>390</v>
      </c>
      <c r="BA24" s="109">
        <v>0.67</v>
      </c>
      <c r="BB24" s="115">
        <v>15.581395348837212</v>
      </c>
      <c r="BC24" s="126">
        <f t="shared" si="10"/>
        <v>1.19260634712124</v>
      </c>
      <c r="BD24" s="121"/>
      <c r="BE24" s="107">
        <v>390</v>
      </c>
      <c r="BF24" s="109">
        <v>0.66800000000000004</v>
      </c>
      <c r="BG24" s="112">
        <v>15.534883720930235</v>
      </c>
      <c r="BH24" s="126">
        <f t="shared" si="11"/>
        <v>1.1913080068959592</v>
      </c>
      <c r="BI24" s="121"/>
      <c r="BJ24" s="107">
        <v>360</v>
      </c>
      <c r="BK24" s="109">
        <v>0.32800000000000001</v>
      </c>
      <c r="BL24" s="112">
        <v>9.3714285714285701</v>
      </c>
      <c r="BM24" s="126">
        <f t="shared" si="12"/>
        <v>0.97180579936140343</v>
      </c>
      <c r="BN24" s="121"/>
      <c r="BO24" s="107">
        <v>360</v>
      </c>
      <c r="BP24" s="109">
        <v>0.35199999999999998</v>
      </c>
      <c r="BQ24" s="112">
        <v>10.352941176470587</v>
      </c>
      <c r="BR24" s="126">
        <f t="shared" si="13"/>
        <v>1.0150637464358758</v>
      </c>
      <c r="BS24" s="121"/>
      <c r="BT24" s="107">
        <v>390</v>
      </c>
      <c r="BU24" s="109">
        <v>0.48799999999999999</v>
      </c>
      <c r="BV24" s="112">
        <v>15.741935483870968</v>
      </c>
      <c r="BW24" s="126">
        <f t="shared" si="14"/>
        <v>1.197058128168438</v>
      </c>
      <c r="BX24" s="121"/>
      <c r="BY24" s="107">
        <v>390</v>
      </c>
      <c r="BZ24" s="109">
        <v>0.48799999999999999</v>
      </c>
      <c r="CA24" s="112">
        <v>15.25</v>
      </c>
      <c r="CB24" s="126">
        <f t="shared" si="15"/>
        <v>1.1832698436828046</v>
      </c>
      <c r="CC24" s="121"/>
    </row>
    <row r="25" spans="2:81" x14ac:dyDescent="0.25">
      <c r="B25" s="107">
        <v>360</v>
      </c>
      <c r="C25" s="109">
        <v>0.313</v>
      </c>
      <c r="D25" s="124">
        <v>6.9555555555555557</v>
      </c>
      <c r="E25" s="126">
        <f>LOG(D25:D42)</f>
        <v>0.84233182377110483</v>
      </c>
      <c r="F25" s="121"/>
      <c r="G25" s="107">
        <v>360</v>
      </c>
      <c r="H25" s="109">
        <v>0.28799999999999998</v>
      </c>
      <c r="I25" s="127">
        <v>6.545454545454545</v>
      </c>
      <c r="J25" s="115">
        <f t="shared" si="1"/>
        <v>0.81593981127304338</v>
      </c>
      <c r="K25" s="121"/>
      <c r="L25" s="107">
        <v>335</v>
      </c>
      <c r="M25" s="109">
        <v>0.27200000000000002</v>
      </c>
      <c r="N25" s="112">
        <v>5.9130434782608701</v>
      </c>
      <c r="O25" s="126">
        <f t="shared" si="2"/>
        <v>0.77181107235262469</v>
      </c>
      <c r="P25" s="121"/>
      <c r="Q25" s="107">
        <v>335</v>
      </c>
      <c r="R25" s="109">
        <v>0.246</v>
      </c>
      <c r="S25" s="112">
        <v>5.3478260869565215</v>
      </c>
      <c r="T25" s="126">
        <f t="shared" si="3"/>
        <v>0.72817727542180499</v>
      </c>
      <c r="U25" s="121"/>
      <c r="V25" s="107">
        <v>360</v>
      </c>
      <c r="W25" s="109">
        <v>0.255</v>
      </c>
      <c r="X25" s="112">
        <v>7.96875</v>
      </c>
      <c r="Y25" s="126">
        <f t="shared" si="4"/>
        <v>0.90139020211404919</v>
      </c>
      <c r="Z25" s="121"/>
      <c r="AA25" s="107">
        <v>360</v>
      </c>
      <c r="AB25" s="109">
        <v>0.26200000000000001</v>
      </c>
      <c r="AC25" s="112">
        <v>7.9393939393939394</v>
      </c>
      <c r="AD25" s="126">
        <f t="shared" si="5"/>
        <v>0.89978735144185795</v>
      </c>
      <c r="AE25" s="121"/>
      <c r="AF25" s="107">
        <v>335</v>
      </c>
      <c r="AG25" s="109">
        <v>0.20200000000000001</v>
      </c>
      <c r="AH25" s="115">
        <v>5.9411764705882355</v>
      </c>
      <c r="AI25" s="126">
        <f t="shared" si="6"/>
        <v>0.77387245240436864</v>
      </c>
      <c r="AJ25" s="121"/>
      <c r="AK25" s="107">
        <v>335</v>
      </c>
      <c r="AL25" s="109">
        <v>0.193</v>
      </c>
      <c r="AM25" s="112">
        <v>6.225806451612903</v>
      </c>
      <c r="AN25" s="126">
        <f t="shared" si="7"/>
        <v>0.79419561517350101</v>
      </c>
      <c r="AO25" s="121"/>
      <c r="AP25" s="107">
        <v>390</v>
      </c>
      <c r="AQ25" s="109">
        <v>0.6</v>
      </c>
      <c r="AR25" s="115">
        <v>13.043478260869565</v>
      </c>
      <c r="AS25" s="126">
        <f t="shared" si="8"/>
        <v>1.1153934187020695</v>
      </c>
      <c r="AT25" s="121"/>
      <c r="AU25" s="107">
        <v>390</v>
      </c>
      <c r="AV25" s="109">
        <v>0.51200000000000001</v>
      </c>
      <c r="AW25" s="112">
        <v>12.487804878048781</v>
      </c>
      <c r="AX25" s="126">
        <f t="shared" si="9"/>
        <v>1.0964861042560954</v>
      </c>
      <c r="AY25" s="121"/>
      <c r="AZ25" s="107">
        <v>435</v>
      </c>
      <c r="BA25" s="109">
        <v>1.024</v>
      </c>
      <c r="BB25" s="115">
        <v>23.813953488372096</v>
      </c>
      <c r="BC25" s="126">
        <f t="shared" si="10"/>
        <v>1.3768315010602254</v>
      </c>
      <c r="BD25" s="121"/>
      <c r="BE25" s="107">
        <v>435</v>
      </c>
      <c r="BF25" s="109">
        <v>1.016</v>
      </c>
      <c r="BG25" s="112">
        <v>23.627906976744189</v>
      </c>
      <c r="BH25" s="126">
        <f t="shared" si="11"/>
        <v>1.3734252523683139</v>
      </c>
      <c r="BI25" s="121"/>
      <c r="BJ25" s="107">
        <v>390</v>
      </c>
      <c r="BK25" s="109">
        <v>0.42</v>
      </c>
      <c r="BL25" s="112">
        <v>11.999999999999998</v>
      </c>
      <c r="BM25" s="126">
        <f t="shared" si="12"/>
        <v>1.0791812460476247</v>
      </c>
      <c r="BN25" s="121"/>
      <c r="BO25" s="107">
        <v>390</v>
      </c>
      <c r="BP25" s="109">
        <v>0.46</v>
      </c>
      <c r="BQ25" s="112">
        <v>13.529411764705882</v>
      </c>
      <c r="BR25" s="126">
        <f t="shared" si="13"/>
        <v>1.131278914639319</v>
      </c>
      <c r="BS25" s="121"/>
      <c r="BT25" s="107">
        <v>435</v>
      </c>
      <c r="BU25" s="109">
        <v>0.73599999999999999</v>
      </c>
      <c r="BV25" s="112">
        <v>23.741935483870968</v>
      </c>
      <c r="BW25" s="126">
        <f t="shared" si="14"/>
        <v>1.3755161205032262</v>
      </c>
      <c r="BX25" s="121"/>
      <c r="BY25" s="107">
        <v>435</v>
      </c>
      <c r="BZ25" s="109">
        <v>0.75600000000000001</v>
      </c>
      <c r="CA25" s="112">
        <v>23.625</v>
      </c>
      <c r="CB25" s="126">
        <f t="shared" si="15"/>
        <v>1.3733718171813005</v>
      </c>
      <c r="CC25" s="121"/>
    </row>
    <row r="26" spans="2:81" x14ac:dyDescent="0.25">
      <c r="B26" s="107">
        <v>390</v>
      </c>
      <c r="C26" s="109">
        <v>0.40600000000000003</v>
      </c>
      <c r="D26" s="124">
        <v>9.0222222222222239</v>
      </c>
      <c r="E26" s="126">
        <f>LOG(D26:D43)</f>
        <v>0.95531351980185053</v>
      </c>
      <c r="F26" s="121"/>
      <c r="G26" s="107">
        <v>390</v>
      </c>
      <c r="H26" s="109">
        <v>0.376</v>
      </c>
      <c r="I26" s="127">
        <v>8.5454545454545467</v>
      </c>
      <c r="J26" s="115">
        <f t="shared" si="1"/>
        <v>0.93173516844147364</v>
      </c>
      <c r="K26" s="121"/>
      <c r="L26" s="107">
        <v>360</v>
      </c>
      <c r="M26" s="109">
        <v>0.33600000000000002</v>
      </c>
      <c r="N26" s="112">
        <v>7.304347826086957</v>
      </c>
      <c r="O26" s="126">
        <f t="shared" si="2"/>
        <v>0.86358144570827</v>
      </c>
      <c r="P26" s="121"/>
      <c r="Q26" s="107">
        <v>360</v>
      </c>
      <c r="R26" s="109">
        <v>0.33</v>
      </c>
      <c r="S26" s="112">
        <v>7.1739130434782616</v>
      </c>
      <c r="T26" s="126">
        <f t="shared" si="3"/>
        <v>0.85575610819631343</v>
      </c>
      <c r="U26" s="121"/>
      <c r="V26" s="107">
        <v>390</v>
      </c>
      <c r="W26" s="109">
        <v>0.32600000000000001</v>
      </c>
      <c r="X26" s="112">
        <v>10.1875</v>
      </c>
      <c r="Y26" s="126">
        <f t="shared" si="4"/>
        <v>1.0080676217480331</v>
      </c>
      <c r="Z26" s="121"/>
      <c r="AA26" s="107">
        <v>390</v>
      </c>
      <c r="AB26" s="109">
        <v>0.36</v>
      </c>
      <c r="AC26" s="112">
        <v>10.909090909090908</v>
      </c>
      <c r="AD26" s="126">
        <f t="shared" si="5"/>
        <v>1.0377885608893997</v>
      </c>
      <c r="AE26" s="121"/>
      <c r="AF26" s="107">
        <v>360</v>
      </c>
      <c r="AG26" s="109">
        <v>0.28000000000000003</v>
      </c>
      <c r="AH26" s="115">
        <v>8.2352941176470598</v>
      </c>
      <c r="AI26" s="126">
        <f t="shared" si="6"/>
        <v>0.91567911429996418</v>
      </c>
      <c r="AJ26" s="121"/>
      <c r="AK26" s="107">
        <v>360</v>
      </c>
      <c r="AL26" s="109">
        <v>0.26800000000000002</v>
      </c>
      <c r="AM26" s="112">
        <v>8.6451612903225818</v>
      </c>
      <c r="AN26" s="126">
        <f t="shared" si="7"/>
        <v>0.93677310019451621</v>
      </c>
      <c r="AO26" s="121"/>
      <c r="AP26" s="107">
        <v>435</v>
      </c>
      <c r="AQ26" s="109">
        <v>0.90400000000000003</v>
      </c>
      <c r="AR26" s="115">
        <v>19.65217391304348</v>
      </c>
      <c r="AS26" s="126">
        <f t="shared" si="8"/>
        <v>1.2934105987937892</v>
      </c>
      <c r="AT26" s="121"/>
      <c r="AU26" s="107">
        <v>435</v>
      </c>
      <c r="AV26" s="109">
        <v>0.8</v>
      </c>
      <c r="AW26" s="112">
        <v>19.512195121951219</v>
      </c>
      <c r="AX26" s="126">
        <f t="shared" si="9"/>
        <v>1.2903061302722081</v>
      </c>
      <c r="AY26" s="121"/>
      <c r="AZ26" s="136"/>
      <c r="BA26" s="137"/>
      <c r="BB26" s="125"/>
      <c r="BC26" s="125"/>
      <c r="BD26" s="121"/>
      <c r="BE26" s="136"/>
      <c r="BF26" s="137"/>
      <c r="BG26" s="138"/>
      <c r="BH26" s="125"/>
      <c r="BI26" s="121"/>
      <c r="BJ26" s="107">
        <v>435</v>
      </c>
      <c r="BK26" s="109">
        <v>0.65200000000000002</v>
      </c>
      <c r="BL26" s="112">
        <v>18.628571428571426</v>
      </c>
      <c r="BM26" s="126">
        <f t="shared" si="12"/>
        <v>1.2701795513816445</v>
      </c>
      <c r="BN26" s="121"/>
      <c r="BO26" s="107">
        <v>435</v>
      </c>
      <c r="BP26" s="109">
        <v>0.67200000000000004</v>
      </c>
      <c r="BQ26" s="112">
        <v>19.764705882352942</v>
      </c>
      <c r="BR26" s="126">
        <f t="shared" si="13"/>
        <v>1.2958903560115702</v>
      </c>
      <c r="BS26" s="121"/>
      <c r="BT26" s="136"/>
      <c r="BU26" s="137"/>
      <c r="BV26" s="138"/>
      <c r="BW26" s="125"/>
      <c r="BX26" s="121"/>
      <c r="BY26" s="136"/>
      <c r="BZ26" s="137"/>
      <c r="CA26" s="138"/>
      <c r="CB26" s="125"/>
      <c r="CC26" s="121"/>
    </row>
    <row r="27" spans="2:81" x14ac:dyDescent="0.25">
      <c r="B27" s="107">
        <v>435</v>
      </c>
      <c r="C27" s="109">
        <v>0.61799999999999999</v>
      </c>
      <c r="D27" s="124">
        <v>13.733333333333334</v>
      </c>
      <c r="E27" s="126">
        <f>LOG(D27:D44)</f>
        <v>1.1377759613134721</v>
      </c>
      <c r="F27" s="121"/>
      <c r="G27" s="107">
        <v>435</v>
      </c>
      <c r="H27" s="109">
        <v>0.56599999999999995</v>
      </c>
      <c r="I27" s="127">
        <v>12.863636363636363</v>
      </c>
      <c r="J27" s="115">
        <f t="shared" si="1"/>
        <v>1.109363754702084</v>
      </c>
      <c r="K27" s="121"/>
      <c r="L27" s="107">
        <v>390</v>
      </c>
      <c r="M27" s="109">
        <v>0.436</v>
      </c>
      <c r="N27" s="112">
        <v>9.4782608695652169</v>
      </c>
      <c r="O27" s="126">
        <f t="shared" si="2"/>
        <v>0.97672865758701188</v>
      </c>
      <c r="P27" s="121"/>
      <c r="Q27" s="107">
        <v>390</v>
      </c>
      <c r="R27" s="109">
        <v>0.41399999999999998</v>
      </c>
      <c r="S27" s="112">
        <v>9</v>
      </c>
      <c r="T27" s="126">
        <f t="shared" si="3"/>
        <v>0.95424250943932487</v>
      </c>
      <c r="U27" s="121"/>
      <c r="V27" s="107">
        <v>435</v>
      </c>
      <c r="W27" s="109">
        <v>0.51400000000000001</v>
      </c>
      <c r="X27" s="112">
        <v>16.0625</v>
      </c>
      <c r="Y27" s="126">
        <f t="shared" si="4"/>
        <v>1.2058131406753698</v>
      </c>
      <c r="Z27" s="121"/>
      <c r="AA27" s="107">
        <v>435</v>
      </c>
      <c r="AB27" s="109">
        <v>0.53</v>
      </c>
      <c r="AC27" s="112">
        <v>16.060606060606062</v>
      </c>
      <c r="AD27" s="126">
        <f t="shared" si="5"/>
        <v>1.2057619297229016</v>
      </c>
      <c r="AE27" s="121"/>
      <c r="AF27" s="107">
        <v>390</v>
      </c>
      <c r="AG27" s="109">
        <v>0.33800000000000002</v>
      </c>
      <c r="AH27" s="115">
        <v>9.9411764705882355</v>
      </c>
      <c r="AI27" s="126">
        <f t="shared" si="6"/>
        <v>0.99743778323539967</v>
      </c>
      <c r="AJ27" s="121"/>
      <c r="AK27" s="107">
        <v>309</v>
      </c>
      <c r="AL27" s="109">
        <v>0.32</v>
      </c>
      <c r="AM27" s="112">
        <v>10.32258064516129</v>
      </c>
      <c r="AN27" s="126">
        <f t="shared" si="7"/>
        <v>1.0137882844856332</v>
      </c>
      <c r="AO27" s="121"/>
      <c r="AP27" s="136"/>
      <c r="AQ27" s="137"/>
      <c r="AR27" s="125"/>
      <c r="AS27" s="125"/>
      <c r="AT27" s="121"/>
      <c r="AU27" s="136"/>
      <c r="AV27" s="137"/>
      <c r="AW27" s="138"/>
      <c r="AX27" s="125"/>
      <c r="AY27" s="121"/>
      <c r="AZ27" s="136"/>
      <c r="BA27" s="137"/>
      <c r="BB27" s="125"/>
      <c r="BC27" s="125"/>
      <c r="BD27" s="121"/>
      <c r="BE27" s="136"/>
      <c r="BF27" s="137"/>
      <c r="BG27" s="138"/>
      <c r="BH27" s="125"/>
      <c r="BI27" s="121"/>
      <c r="BJ27" s="136"/>
      <c r="BK27" s="137"/>
      <c r="BL27" s="138"/>
      <c r="BM27" s="125"/>
      <c r="BN27" s="121"/>
      <c r="BO27" s="136"/>
      <c r="BP27" s="137"/>
      <c r="BQ27" s="138"/>
      <c r="BR27" s="125"/>
      <c r="BS27" s="121"/>
      <c r="BT27" s="136"/>
      <c r="BU27" s="137"/>
      <c r="BV27" s="138"/>
      <c r="BW27" s="125"/>
      <c r="BX27" s="121"/>
      <c r="BY27" s="136"/>
      <c r="BZ27" s="137"/>
      <c r="CA27" s="138"/>
      <c r="CB27" s="125"/>
      <c r="CC27" s="121"/>
    </row>
    <row r="28" spans="2:81" ht="15.75" thickBot="1" x14ac:dyDescent="0.3">
      <c r="B28" s="139"/>
      <c r="C28" s="140"/>
      <c r="D28" s="141"/>
      <c r="E28" s="142"/>
      <c r="F28" s="122"/>
      <c r="G28" s="139"/>
      <c r="H28" s="140"/>
      <c r="I28" s="141"/>
      <c r="J28" s="142"/>
      <c r="K28" s="122"/>
      <c r="L28" s="39">
        <v>435</v>
      </c>
      <c r="M28" s="110">
        <v>0.66</v>
      </c>
      <c r="N28" s="113">
        <v>14.347826086956523</v>
      </c>
      <c r="O28" s="133">
        <f t="shared" si="2"/>
        <v>1.1567861038602947</v>
      </c>
      <c r="P28" s="122"/>
      <c r="Q28" s="39">
        <v>435</v>
      </c>
      <c r="R28" s="110">
        <v>0.626</v>
      </c>
      <c r="S28" s="113">
        <v>13.608695652173914</v>
      </c>
      <c r="T28" s="133">
        <f t="shared" si="3"/>
        <v>1.1338165015288557</v>
      </c>
      <c r="U28" s="122"/>
      <c r="V28" s="139"/>
      <c r="W28" s="140"/>
      <c r="X28" s="141"/>
      <c r="Y28" s="142"/>
      <c r="Z28" s="122"/>
      <c r="AA28" s="139"/>
      <c r="AB28" s="140"/>
      <c r="AC28" s="141"/>
      <c r="AD28" s="142"/>
      <c r="AE28" s="122"/>
      <c r="AF28" s="39">
        <v>435</v>
      </c>
      <c r="AG28" s="110">
        <v>0.51200000000000001</v>
      </c>
      <c r="AH28" s="116">
        <v>15.058823529411764</v>
      </c>
      <c r="AI28" s="133">
        <f t="shared" si="6"/>
        <v>1.1777910439335757</v>
      </c>
      <c r="AJ28" s="122"/>
      <c r="AK28" s="39">
        <v>435</v>
      </c>
      <c r="AL28" s="110">
        <v>0.49199999999999999</v>
      </c>
      <c r="AM28" s="113">
        <v>15.870967741935484</v>
      </c>
      <c r="AN28" s="133">
        <f t="shared" si="7"/>
        <v>1.2006034089330877</v>
      </c>
      <c r="AO28" s="122"/>
      <c r="AP28" s="139"/>
      <c r="AQ28" s="140"/>
      <c r="AR28" s="142"/>
      <c r="AS28" s="142"/>
      <c r="AT28" s="122"/>
      <c r="AU28" s="139"/>
      <c r="AV28" s="140"/>
      <c r="AW28" s="141"/>
      <c r="AX28" s="142"/>
      <c r="AY28" s="122"/>
      <c r="AZ28" s="139"/>
      <c r="BA28" s="140"/>
      <c r="BB28" s="142"/>
      <c r="BC28" s="142"/>
      <c r="BD28" s="122"/>
      <c r="BE28" s="139"/>
      <c r="BF28" s="140"/>
      <c r="BG28" s="141"/>
      <c r="BH28" s="142"/>
      <c r="BI28" s="122"/>
      <c r="BJ28" s="139"/>
      <c r="BK28" s="140"/>
      <c r="BL28" s="141"/>
      <c r="BM28" s="142"/>
      <c r="BN28" s="122"/>
      <c r="BO28" s="139"/>
      <c r="BP28" s="140"/>
      <c r="BQ28" s="141"/>
      <c r="BR28" s="142"/>
      <c r="BS28" s="122"/>
      <c r="BT28" s="139"/>
      <c r="BU28" s="140"/>
      <c r="BV28" s="141"/>
      <c r="BW28" s="142"/>
      <c r="BX28" s="122"/>
      <c r="BY28" s="139"/>
      <c r="BZ28" s="140"/>
      <c r="CA28" s="141"/>
      <c r="CB28" s="142"/>
      <c r="CC28" s="122"/>
    </row>
    <row r="29" spans="2:81" ht="15.75" thickTop="1" x14ac:dyDescent="0.25"/>
  </sheetData>
  <mergeCells count="16">
    <mergeCell ref="BY4:CC4"/>
    <mergeCell ref="AZ4:BD4"/>
    <mergeCell ref="BE4:BI4"/>
    <mergeCell ref="BJ4:BN4"/>
    <mergeCell ref="BO4:BS4"/>
    <mergeCell ref="BT4:BX4"/>
    <mergeCell ref="AA4:AE4"/>
    <mergeCell ref="AF4:AJ4"/>
    <mergeCell ref="AK4:AO4"/>
    <mergeCell ref="AP4:AT4"/>
    <mergeCell ref="AU4:AY4"/>
    <mergeCell ref="B4:F4"/>
    <mergeCell ref="G4:K4"/>
    <mergeCell ref="L4:P4"/>
    <mergeCell ref="Q4:U4"/>
    <mergeCell ref="V4:Z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I19" sqref="I19:M19"/>
    </sheetView>
  </sheetViews>
  <sheetFormatPr baseColWidth="10" defaultRowHeight="15" x14ac:dyDescent="0.25"/>
  <cols>
    <col min="1" max="1" width="16.42578125" customWidth="1"/>
    <col min="2" max="2" width="20.42578125" customWidth="1"/>
    <col min="3" max="3" width="13.7109375" bestFit="1" customWidth="1"/>
    <col min="4" max="4" width="13.85546875" customWidth="1"/>
    <col min="5" max="5" width="13.7109375" bestFit="1" customWidth="1"/>
    <col min="6" max="6" width="15.140625" customWidth="1"/>
    <col min="7" max="7" width="19.85546875" bestFit="1" customWidth="1"/>
    <col min="8" max="8" width="19.85546875" style="14" customWidth="1"/>
    <col min="9" max="9" width="14.140625" bestFit="1" customWidth="1"/>
  </cols>
  <sheetData>
    <row r="1" spans="1:13" ht="15.75" thickBot="1" x14ac:dyDescent="0.3"/>
    <row r="2" spans="1:13" ht="16.5" thickTop="1" thickBot="1" x14ac:dyDescent="0.3">
      <c r="C2" s="82" t="s">
        <v>14</v>
      </c>
      <c r="D2" s="83"/>
      <c r="E2" s="83"/>
      <c r="F2" s="84"/>
      <c r="I2" s="82" t="s">
        <v>14</v>
      </c>
      <c r="J2" s="83"/>
      <c r="K2" s="83"/>
      <c r="L2" s="83"/>
      <c r="M2" s="84"/>
    </row>
    <row r="3" spans="1:13" ht="15.75" customHeight="1" thickTop="1" thickBot="1" x14ac:dyDescent="0.3">
      <c r="C3" s="31" t="s">
        <v>8</v>
      </c>
      <c r="D3" s="30" t="s">
        <v>10</v>
      </c>
      <c r="E3" s="30" t="s">
        <v>9</v>
      </c>
      <c r="F3" s="36" t="s">
        <v>4</v>
      </c>
      <c r="G3" s="90" t="s">
        <v>5</v>
      </c>
      <c r="H3" s="34"/>
      <c r="I3" s="92" t="s">
        <v>6</v>
      </c>
      <c r="J3" s="76" t="s">
        <v>0</v>
      </c>
      <c r="K3" s="78" t="s">
        <v>1</v>
      </c>
      <c r="L3" s="80" t="s">
        <v>7</v>
      </c>
      <c r="M3" s="81"/>
    </row>
    <row r="4" spans="1:13" ht="16.5" thickTop="1" thickBot="1" x14ac:dyDescent="0.3">
      <c r="A4" s="88" t="s">
        <v>11</v>
      </c>
      <c r="B4" s="89"/>
      <c r="C4" s="32">
        <v>102</v>
      </c>
      <c r="D4" s="33">
        <v>101</v>
      </c>
      <c r="E4" s="33">
        <v>117</v>
      </c>
      <c r="F4" s="37">
        <f>SUM(C4:E4)</f>
        <v>320</v>
      </c>
      <c r="G4" s="91"/>
      <c r="H4" s="35"/>
      <c r="I4" s="93"/>
      <c r="J4" s="77"/>
      <c r="K4" s="79"/>
      <c r="L4" s="24" t="s">
        <v>2</v>
      </c>
      <c r="M4" s="25" t="s">
        <v>3</v>
      </c>
    </row>
    <row r="5" spans="1:13" ht="15.75" thickTop="1" x14ac:dyDescent="0.25">
      <c r="A5" s="85" t="s">
        <v>13</v>
      </c>
      <c r="B5" s="1">
        <v>60</v>
      </c>
      <c r="C5" s="2">
        <v>0</v>
      </c>
      <c r="D5" s="3">
        <v>0</v>
      </c>
      <c r="E5" s="3">
        <v>0</v>
      </c>
      <c r="F5" s="15">
        <f>SUM(C5:E5)</f>
        <v>0</v>
      </c>
      <c r="G5" s="1">
        <f>SUM(C5:E5)</f>
        <v>0</v>
      </c>
      <c r="I5" s="4">
        <f>(G5/$F$4)</f>
        <v>0</v>
      </c>
      <c r="J5" s="3">
        <f t="shared" ref="J5:J16" si="0">(G5/SQRT($F$4))/100</f>
        <v>0</v>
      </c>
      <c r="K5" s="15">
        <f>$F$4</f>
        <v>320</v>
      </c>
      <c r="L5" s="18">
        <f>G5</f>
        <v>0</v>
      </c>
      <c r="M5" s="19">
        <f>K5-L5</f>
        <v>320</v>
      </c>
    </row>
    <row r="6" spans="1:13" x14ac:dyDescent="0.25">
      <c r="A6" s="86"/>
      <c r="B6" s="5">
        <v>75</v>
      </c>
      <c r="C6" s="6">
        <v>0</v>
      </c>
      <c r="D6" s="7">
        <v>0</v>
      </c>
      <c r="E6" s="7">
        <v>0</v>
      </c>
      <c r="F6" s="16">
        <f>SUM(C6:E6)</f>
        <v>0</v>
      </c>
      <c r="G6" s="5">
        <f t="shared" ref="G6:G17" si="1">SUM(C6:E6)+G5</f>
        <v>0</v>
      </c>
      <c r="I6" s="8">
        <f>(G6/$F$4)</f>
        <v>0</v>
      </c>
      <c r="J6" s="7">
        <f t="shared" si="0"/>
        <v>0</v>
      </c>
      <c r="K6" s="16">
        <f>$F$4</f>
        <v>320</v>
      </c>
      <c r="L6" s="20">
        <f>G6</f>
        <v>0</v>
      </c>
      <c r="M6" s="21">
        <f t="shared" ref="M6:M17" si="2">K6-L6</f>
        <v>320</v>
      </c>
    </row>
    <row r="7" spans="1:13" x14ac:dyDescent="0.25">
      <c r="A7" s="86"/>
      <c r="B7" s="5">
        <v>90</v>
      </c>
      <c r="C7" s="6">
        <v>0</v>
      </c>
      <c r="D7" s="7">
        <v>0</v>
      </c>
      <c r="E7" s="7">
        <v>0</v>
      </c>
      <c r="F7" s="16">
        <f t="shared" ref="F7:F16" si="3">SUM(C7:E7)</f>
        <v>0</v>
      </c>
      <c r="G7" s="5">
        <f t="shared" si="1"/>
        <v>0</v>
      </c>
      <c r="I7" s="8">
        <f t="shared" ref="I7:I16" si="4">(G7/$F$4)</f>
        <v>0</v>
      </c>
      <c r="J7" s="7">
        <f t="shared" si="0"/>
        <v>0</v>
      </c>
      <c r="K7" s="16">
        <f t="shared" ref="K7:K16" si="5">$F$4</f>
        <v>320</v>
      </c>
      <c r="L7" s="20">
        <f t="shared" ref="L7:L16" si="6">G7</f>
        <v>0</v>
      </c>
      <c r="M7" s="21">
        <f t="shared" si="2"/>
        <v>320</v>
      </c>
    </row>
    <row r="8" spans="1:13" x14ac:dyDescent="0.25">
      <c r="A8" s="86"/>
      <c r="B8" s="5">
        <v>105</v>
      </c>
      <c r="C8" s="6">
        <v>0</v>
      </c>
      <c r="D8" s="7">
        <v>0</v>
      </c>
      <c r="E8" s="7">
        <v>0</v>
      </c>
      <c r="F8" s="16">
        <f t="shared" si="3"/>
        <v>0</v>
      </c>
      <c r="G8" s="5">
        <f t="shared" si="1"/>
        <v>0</v>
      </c>
      <c r="I8" s="8">
        <f t="shared" si="4"/>
        <v>0</v>
      </c>
      <c r="J8" s="7">
        <f t="shared" si="0"/>
        <v>0</v>
      </c>
      <c r="K8" s="16">
        <f t="shared" si="5"/>
        <v>320</v>
      </c>
      <c r="L8" s="20">
        <f t="shared" si="6"/>
        <v>0</v>
      </c>
      <c r="M8" s="21">
        <f t="shared" si="2"/>
        <v>320</v>
      </c>
    </row>
    <row r="9" spans="1:13" x14ac:dyDescent="0.25">
      <c r="A9" s="86"/>
      <c r="B9" s="5">
        <v>120</v>
      </c>
      <c r="C9" s="6">
        <v>0</v>
      </c>
      <c r="D9" s="7">
        <v>0</v>
      </c>
      <c r="E9" s="7">
        <v>0</v>
      </c>
      <c r="F9" s="16">
        <f t="shared" si="3"/>
        <v>0</v>
      </c>
      <c r="G9" s="5">
        <f t="shared" si="1"/>
        <v>0</v>
      </c>
      <c r="I9" s="8">
        <f t="shared" si="4"/>
        <v>0</v>
      </c>
      <c r="J9" s="7">
        <f t="shared" si="0"/>
        <v>0</v>
      </c>
      <c r="K9" s="16">
        <f t="shared" si="5"/>
        <v>320</v>
      </c>
      <c r="L9" s="20">
        <f t="shared" si="6"/>
        <v>0</v>
      </c>
      <c r="M9" s="21">
        <f t="shared" si="2"/>
        <v>320</v>
      </c>
    </row>
    <row r="10" spans="1:13" x14ac:dyDescent="0.25">
      <c r="A10" s="86"/>
      <c r="B10" s="5">
        <v>135</v>
      </c>
      <c r="C10" s="6">
        <v>0</v>
      </c>
      <c r="D10" s="7">
        <v>0</v>
      </c>
      <c r="E10" s="7">
        <v>0</v>
      </c>
      <c r="F10" s="16">
        <f t="shared" si="3"/>
        <v>0</v>
      </c>
      <c r="G10" s="5">
        <f t="shared" si="1"/>
        <v>0</v>
      </c>
      <c r="I10" s="8">
        <f t="shared" si="4"/>
        <v>0</v>
      </c>
      <c r="J10" s="7">
        <f t="shared" si="0"/>
        <v>0</v>
      </c>
      <c r="K10" s="16">
        <f t="shared" si="5"/>
        <v>320</v>
      </c>
      <c r="L10" s="20">
        <f t="shared" si="6"/>
        <v>0</v>
      </c>
      <c r="M10" s="21">
        <f t="shared" si="2"/>
        <v>320</v>
      </c>
    </row>
    <row r="11" spans="1:13" x14ac:dyDescent="0.25">
      <c r="A11" s="86"/>
      <c r="B11" s="5">
        <v>150</v>
      </c>
      <c r="C11" s="6">
        <v>0</v>
      </c>
      <c r="D11" s="7">
        <v>0</v>
      </c>
      <c r="E11" s="7">
        <v>0</v>
      </c>
      <c r="F11" s="16">
        <f t="shared" si="3"/>
        <v>0</v>
      </c>
      <c r="G11" s="5">
        <f t="shared" si="1"/>
        <v>0</v>
      </c>
      <c r="I11" s="8">
        <f t="shared" si="4"/>
        <v>0</v>
      </c>
      <c r="J11" s="7">
        <f t="shared" si="0"/>
        <v>0</v>
      </c>
      <c r="K11" s="16">
        <f t="shared" si="5"/>
        <v>320</v>
      </c>
      <c r="L11" s="20">
        <f t="shared" si="6"/>
        <v>0</v>
      </c>
      <c r="M11" s="21">
        <f t="shared" si="2"/>
        <v>320</v>
      </c>
    </row>
    <row r="12" spans="1:13" x14ac:dyDescent="0.25">
      <c r="A12" s="86"/>
      <c r="B12" s="5">
        <v>165</v>
      </c>
      <c r="C12" s="6">
        <v>2</v>
      </c>
      <c r="D12" s="7">
        <v>1</v>
      </c>
      <c r="E12" s="7">
        <v>1</v>
      </c>
      <c r="F12" s="16">
        <f t="shared" si="3"/>
        <v>4</v>
      </c>
      <c r="G12" s="5">
        <f t="shared" si="1"/>
        <v>4</v>
      </c>
      <c r="I12" s="8">
        <f t="shared" si="4"/>
        <v>1.2500000000000001E-2</v>
      </c>
      <c r="J12" s="7">
        <f t="shared" si="0"/>
        <v>2.2360679774997894E-3</v>
      </c>
      <c r="K12" s="16">
        <f t="shared" si="5"/>
        <v>320</v>
      </c>
      <c r="L12" s="20">
        <f t="shared" si="6"/>
        <v>4</v>
      </c>
      <c r="M12" s="21">
        <f t="shared" si="2"/>
        <v>316</v>
      </c>
    </row>
    <row r="13" spans="1:13" x14ac:dyDescent="0.25">
      <c r="A13" s="86"/>
      <c r="B13" s="5">
        <v>180</v>
      </c>
      <c r="C13" s="6">
        <v>4</v>
      </c>
      <c r="D13" s="7">
        <v>0</v>
      </c>
      <c r="E13" s="7">
        <v>1</v>
      </c>
      <c r="F13" s="16">
        <f t="shared" si="3"/>
        <v>5</v>
      </c>
      <c r="G13" s="5">
        <f t="shared" si="1"/>
        <v>9</v>
      </c>
      <c r="I13" s="8">
        <f t="shared" si="4"/>
        <v>2.8125000000000001E-2</v>
      </c>
      <c r="J13" s="7">
        <f t="shared" si="0"/>
        <v>5.0311529493745266E-3</v>
      </c>
      <c r="K13" s="16">
        <f t="shared" si="5"/>
        <v>320</v>
      </c>
      <c r="L13" s="20">
        <f t="shared" si="6"/>
        <v>9</v>
      </c>
      <c r="M13" s="21">
        <f t="shared" si="2"/>
        <v>311</v>
      </c>
    </row>
    <row r="14" spans="1:13" x14ac:dyDescent="0.25">
      <c r="A14" s="86"/>
      <c r="B14" s="5">
        <v>195</v>
      </c>
      <c r="C14" s="6">
        <v>16</v>
      </c>
      <c r="D14" s="7">
        <v>2</v>
      </c>
      <c r="E14" s="7">
        <v>6</v>
      </c>
      <c r="F14" s="16">
        <f t="shared" si="3"/>
        <v>24</v>
      </c>
      <c r="G14" s="5">
        <f t="shared" si="1"/>
        <v>33</v>
      </c>
      <c r="I14" s="8">
        <f t="shared" si="4"/>
        <v>0.10312499999999999</v>
      </c>
      <c r="J14" s="7">
        <f t="shared" si="0"/>
        <v>1.8447560814373265E-2</v>
      </c>
      <c r="K14" s="16">
        <f t="shared" si="5"/>
        <v>320</v>
      </c>
      <c r="L14" s="20">
        <f t="shared" si="6"/>
        <v>33</v>
      </c>
      <c r="M14" s="21">
        <f t="shared" si="2"/>
        <v>287</v>
      </c>
    </row>
    <row r="15" spans="1:13" x14ac:dyDescent="0.25">
      <c r="A15" s="86"/>
      <c r="B15" s="5">
        <v>210</v>
      </c>
      <c r="C15" s="6">
        <v>5</v>
      </c>
      <c r="D15" s="7">
        <v>1</v>
      </c>
      <c r="E15" s="7">
        <v>7</v>
      </c>
      <c r="F15" s="16">
        <f t="shared" si="3"/>
        <v>13</v>
      </c>
      <c r="G15" s="5">
        <f t="shared" si="1"/>
        <v>46</v>
      </c>
      <c r="I15" s="8">
        <f t="shared" si="4"/>
        <v>0.14374999999999999</v>
      </c>
      <c r="J15" s="7">
        <f t="shared" si="0"/>
        <v>2.571478174124758E-2</v>
      </c>
      <c r="K15" s="16">
        <f t="shared" si="5"/>
        <v>320</v>
      </c>
      <c r="L15" s="20">
        <f t="shared" si="6"/>
        <v>46</v>
      </c>
      <c r="M15" s="21">
        <f t="shared" si="2"/>
        <v>274</v>
      </c>
    </row>
    <row r="16" spans="1:13" x14ac:dyDescent="0.25">
      <c r="A16" s="86"/>
      <c r="B16" s="5">
        <v>225</v>
      </c>
      <c r="C16" s="6">
        <v>12</v>
      </c>
      <c r="D16" s="7">
        <v>2</v>
      </c>
      <c r="E16" s="7">
        <v>6</v>
      </c>
      <c r="F16" s="16">
        <f t="shared" si="3"/>
        <v>20</v>
      </c>
      <c r="G16" s="5">
        <f t="shared" si="1"/>
        <v>66</v>
      </c>
      <c r="I16" s="8">
        <f t="shared" si="4"/>
        <v>0.20624999999999999</v>
      </c>
      <c r="J16" s="7">
        <f t="shared" si="0"/>
        <v>3.689512162874653E-2</v>
      </c>
      <c r="K16" s="16">
        <f t="shared" si="5"/>
        <v>320</v>
      </c>
      <c r="L16" s="20">
        <f t="shared" si="6"/>
        <v>66</v>
      </c>
      <c r="M16" s="21">
        <f t="shared" si="2"/>
        <v>254</v>
      </c>
    </row>
    <row r="17" spans="1:13" ht="15.75" thickBot="1" x14ac:dyDescent="0.3">
      <c r="A17" s="87"/>
      <c r="B17" s="26">
        <v>240</v>
      </c>
      <c r="C17" s="27">
        <v>8</v>
      </c>
      <c r="D17" s="28">
        <v>11</v>
      </c>
      <c r="E17" s="28">
        <v>14</v>
      </c>
      <c r="F17" s="38">
        <f>SUM(C17:E17)</f>
        <v>33</v>
      </c>
      <c r="G17" s="9">
        <f t="shared" si="1"/>
        <v>99</v>
      </c>
      <c r="I17" s="12">
        <f>(G17/$F$4)</f>
        <v>0.30937500000000001</v>
      </c>
      <c r="J17" s="11">
        <f>(G17/SQRT(F4))/100</f>
        <v>5.5342682443119795E-2</v>
      </c>
      <c r="K17" s="17">
        <f>F4</f>
        <v>320</v>
      </c>
      <c r="L17" s="22">
        <f>G17</f>
        <v>99</v>
      </c>
      <c r="M17" s="23">
        <f t="shared" si="2"/>
        <v>221</v>
      </c>
    </row>
    <row r="18" spans="1:13" ht="16.5" thickTop="1" thickBot="1" x14ac:dyDescent="0.3">
      <c r="B18" s="29"/>
      <c r="C18" s="29"/>
      <c r="D18" s="29"/>
      <c r="E18" s="29"/>
      <c r="F18" s="29"/>
    </row>
    <row r="19" spans="1:13" ht="16.5" thickTop="1" thickBot="1" x14ac:dyDescent="0.3">
      <c r="C19" s="82" t="s">
        <v>15</v>
      </c>
      <c r="D19" s="83"/>
      <c r="E19" s="83"/>
      <c r="F19" s="84"/>
      <c r="I19" s="82" t="s">
        <v>15</v>
      </c>
      <c r="J19" s="83"/>
      <c r="K19" s="83"/>
      <c r="L19" s="83"/>
      <c r="M19" s="84"/>
    </row>
    <row r="20" spans="1:13" ht="16.5" customHeight="1" thickTop="1" thickBot="1" x14ac:dyDescent="0.3">
      <c r="C20" s="31" t="s">
        <v>8</v>
      </c>
      <c r="D20" s="30" t="s">
        <v>10</v>
      </c>
      <c r="E20" s="30" t="s">
        <v>9</v>
      </c>
      <c r="F20" s="36" t="s">
        <v>4</v>
      </c>
      <c r="G20" s="90" t="s">
        <v>5</v>
      </c>
      <c r="H20" s="34"/>
      <c r="I20" s="92" t="s">
        <v>6</v>
      </c>
      <c r="J20" s="76" t="s">
        <v>0</v>
      </c>
      <c r="K20" s="78" t="s">
        <v>1</v>
      </c>
      <c r="L20" s="80" t="s">
        <v>7</v>
      </c>
      <c r="M20" s="81"/>
    </row>
    <row r="21" spans="1:13" ht="16.5" thickTop="1" thickBot="1" x14ac:dyDescent="0.3">
      <c r="A21" s="88" t="s">
        <v>11</v>
      </c>
      <c r="B21" s="89"/>
      <c r="C21" s="32">
        <v>111</v>
      </c>
      <c r="D21" s="33">
        <v>102</v>
      </c>
      <c r="E21" s="33">
        <v>108</v>
      </c>
      <c r="F21" s="37">
        <f>SUM(C21:E21)</f>
        <v>321</v>
      </c>
      <c r="G21" s="91"/>
      <c r="H21" s="35"/>
      <c r="I21" s="93"/>
      <c r="J21" s="77"/>
      <c r="K21" s="79"/>
      <c r="L21" s="24" t="s">
        <v>2</v>
      </c>
      <c r="M21" s="25" t="s">
        <v>3</v>
      </c>
    </row>
    <row r="22" spans="1:13" ht="15.75" thickTop="1" x14ac:dyDescent="0.25">
      <c r="A22" s="85" t="s">
        <v>12</v>
      </c>
      <c r="B22" s="1">
        <v>60</v>
      </c>
      <c r="C22" s="2">
        <v>0</v>
      </c>
      <c r="D22" s="3">
        <v>0</v>
      </c>
      <c r="E22" s="3">
        <v>0</v>
      </c>
      <c r="F22" s="15">
        <f>SUM(C22:E22)</f>
        <v>0</v>
      </c>
      <c r="G22" s="1">
        <f>SUM(C22:E22)</f>
        <v>0</v>
      </c>
      <c r="I22" s="4">
        <f>(G22/$F$21)</f>
        <v>0</v>
      </c>
      <c r="J22" s="3">
        <f>(G22/SQRT($F$21))/100</f>
        <v>0</v>
      </c>
      <c r="K22" s="15">
        <f>$F$21</f>
        <v>321</v>
      </c>
      <c r="L22" s="18">
        <f>G22</f>
        <v>0</v>
      </c>
      <c r="M22" s="19">
        <f>K22-L22</f>
        <v>321</v>
      </c>
    </row>
    <row r="23" spans="1:13" x14ac:dyDescent="0.25">
      <c r="A23" s="86"/>
      <c r="B23" s="5">
        <v>75</v>
      </c>
      <c r="C23" s="6">
        <v>0</v>
      </c>
      <c r="D23" s="7">
        <v>0</v>
      </c>
      <c r="E23" s="7">
        <v>0</v>
      </c>
      <c r="F23" s="16">
        <f>SUM(C23:E23)</f>
        <v>0</v>
      </c>
      <c r="G23" s="5">
        <f t="shared" ref="G23:G34" si="7">SUM(C23:E23)+G22</f>
        <v>0</v>
      </c>
      <c r="I23" s="8">
        <f>(G23/$F$21)</f>
        <v>0</v>
      </c>
      <c r="J23" s="7">
        <f>(G23/SQRT($F$21))/100</f>
        <v>0</v>
      </c>
      <c r="K23" s="16">
        <f>$F$21</f>
        <v>321</v>
      </c>
      <c r="L23" s="20">
        <f>G23</f>
        <v>0</v>
      </c>
      <c r="M23" s="21">
        <f t="shared" ref="M23:M33" si="8">K23-L23</f>
        <v>321</v>
      </c>
    </row>
    <row r="24" spans="1:13" x14ac:dyDescent="0.25">
      <c r="A24" s="86"/>
      <c r="B24" s="5">
        <v>90</v>
      </c>
      <c r="C24" s="6">
        <v>1</v>
      </c>
      <c r="D24" s="7">
        <v>0</v>
      </c>
      <c r="E24" s="7">
        <v>0</v>
      </c>
      <c r="F24" s="16">
        <f t="shared" ref="F24:F33" si="9">SUM(C24:E24)</f>
        <v>1</v>
      </c>
      <c r="G24" s="5">
        <f t="shared" si="7"/>
        <v>1</v>
      </c>
      <c r="I24" s="8">
        <f t="shared" ref="I24:I33" si="10">(G24/$F$21)</f>
        <v>3.1152647975077881E-3</v>
      </c>
      <c r="J24" s="7">
        <f t="shared" ref="J24:J33" si="11">(G24/SQRT($F$21))/100</f>
        <v>5.5814557218594762E-4</v>
      </c>
      <c r="K24" s="16">
        <f t="shared" ref="K24:K33" si="12">$F$21</f>
        <v>321</v>
      </c>
      <c r="L24" s="20">
        <f t="shared" ref="L24:L33" si="13">G24</f>
        <v>1</v>
      </c>
      <c r="M24" s="21">
        <f t="shared" si="8"/>
        <v>320</v>
      </c>
    </row>
    <row r="25" spans="1:13" x14ac:dyDescent="0.25">
      <c r="A25" s="86"/>
      <c r="B25" s="5">
        <v>105</v>
      </c>
      <c r="C25" s="6">
        <v>0</v>
      </c>
      <c r="D25" s="7">
        <v>0</v>
      </c>
      <c r="E25" s="7">
        <v>0</v>
      </c>
      <c r="F25" s="16">
        <f t="shared" si="9"/>
        <v>0</v>
      </c>
      <c r="G25" s="5">
        <f t="shared" si="7"/>
        <v>1</v>
      </c>
      <c r="I25" s="8">
        <f t="shared" si="10"/>
        <v>3.1152647975077881E-3</v>
      </c>
      <c r="J25" s="7">
        <f t="shared" si="11"/>
        <v>5.5814557218594762E-4</v>
      </c>
      <c r="K25" s="16">
        <f t="shared" si="12"/>
        <v>321</v>
      </c>
      <c r="L25" s="20">
        <f t="shared" si="13"/>
        <v>1</v>
      </c>
      <c r="M25" s="21">
        <f t="shared" si="8"/>
        <v>320</v>
      </c>
    </row>
    <row r="26" spans="1:13" x14ac:dyDescent="0.25">
      <c r="A26" s="86"/>
      <c r="B26" s="5">
        <v>120</v>
      </c>
      <c r="C26" s="6">
        <v>1</v>
      </c>
      <c r="D26" s="7">
        <v>0</v>
      </c>
      <c r="E26" s="7">
        <v>0</v>
      </c>
      <c r="F26" s="16">
        <f t="shared" si="9"/>
        <v>1</v>
      </c>
      <c r="G26" s="5">
        <f t="shared" si="7"/>
        <v>2</v>
      </c>
      <c r="I26" s="8">
        <f t="shared" si="10"/>
        <v>6.2305295950155761E-3</v>
      </c>
      <c r="J26" s="7">
        <f t="shared" si="11"/>
        <v>1.1162911443718952E-3</v>
      </c>
      <c r="K26" s="16">
        <f t="shared" si="12"/>
        <v>321</v>
      </c>
      <c r="L26" s="20">
        <f t="shared" si="13"/>
        <v>2</v>
      </c>
      <c r="M26" s="21">
        <f t="shared" si="8"/>
        <v>319</v>
      </c>
    </row>
    <row r="27" spans="1:13" x14ac:dyDescent="0.25">
      <c r="A27" s="86"/>
      <c r="B27" s="5">
        <v>135</v>
      </c>
      <c r="C27" s="6">
        <v>4</v>
      </c>
      <c r="D27" s="7">
        <v>0</v>
      </c>
      <c r="E27" s="7">
        <v>0</v>
      </c>
      <c r="F27" s="16">
        <f t="shared" si="9"/>
        <v>4</v>
      </c>
      <c r="G27" s="5">
        <f t="shared" si="7"/>
        <v>6</v>
      </c>
      <c r="I27" s="8">
        <f t="shared" si="10"/>
        <v>1.8691588785046728E-2</v>
      </c>
      <c r="J27" s="7">
        <f t="shared" si="11"/>
        <v>3.3488734331156857E-3</v>
      </c>
      <c r="K27" s="16">
        <f t="shared" si="12"/>
        <v>321</v>
      </c>
      <c r="L27" s="20">
        <f t="shared" si="13"/>
        <v>6</v>
      </c>
      <c r="M27" s="21">
        <f t="shared" si="8"/>
        <v>315</v>
      </c>
    </row>
    <row r="28" spans="1:13" x14ac:dyDescent="0.25">
      <c r="A28" s="86"/>
      <c r="B28" s="5">
        <v>150</v>
      </c>
      <c r="C28" s="6">
        <v>10</v>
      </c>
      <c r="D28" s="7">
        <v>1</v>
      </c>
      <c r="E28" s="7">
        <v>2</v>
      </c>
      <c r="F28" s="16">
        <f t="shared" si="9"/>
        <v>13</v>
      </c>
      <c r="G28" s="5">
        <f t="shared" si="7"/>
        <v>19</v>
      </c>
      <c r="I28" s="8">
        <f t="shared" si="10"/>
        <v>5.9190031152647975E-2</v>
      </c>
      <c r="J28" s="7">
        <f t="shared" si="11"/>
        <v>1.0604765871533004E-2</v>
      </c>
      <c r="K28" s="16">
        <f t="shared" si="12"/>
        <v>321</v>
      </c>
      <c r="L28" s="20">
        <f t="shared" si="13"/>
        <v>19</v>
      </c>
      <c r="M28" s="21">
        <f t="shared" si="8"/>
        <v>302</v>
      </c>
    </row>
    <row r="29" spans="1:13" x14ac:dyDescent="0.25">
      <c r="A29" s="86"/>
      <c r="B29" s="5">
        <v>165</v>
      </c>
      <c r="C29" s="6">
        <v>8</v>
      </c>
      <c r="D29" s="7">
        <v>3</v>
      </c>
      <c r="E29" s="7">
        <v>4</v>
      </c>
      <c r="F29" s="16">
        <f t="shared" si="9"/>
        <v>15</v>
      </c>
      <c r="G29" s="5">
        <f t="shared" si="7"/>
        <v>34</v>
      </c>
      <c r="I29" s="8">
        <f t="shared" si="10"/>
        <v>0.1059190031152648</v>
      </c>
      <c r="J29" s="7">
        <f t="shared" si="11"/>
        <v>1.8976949454322219E-2</v>
      </c>
      <c r="K29" s="16">
        <f t="shared" si="12"/>
        <v>321</v>
      </c>
      <c r="L29" s="20">
        <f t="shared" si="13"/>
        <v>34</v>
      </c>
      <c r="M29" s="21">
        <f t="shared" si="8"/>
        <v>287</v>
      </c>
    </row>
    <row r="30" spans="1:13" x14ac:dyDescent="0.25">
      <c r="A30" s="86"/>
      <c r="B30" s="5">
        <v>180</v>
      </c>
      <c r="C30" s="6">
        <v>11</v>
      </c>
      <c r="D30" s="7">
        <v>5</v>
      </c>
      <c r="E30" s="7">
        <v>6</v>
      </c>
      <c r="F30" s="16">
        <f t="shared" si="9"/>
        <v>22</v>
      </c>
      <c r="G30" s="5">
        <f t="shared" si="7"/>
        <v>56</v>
      </c>
      <c r="I30" s="8">
        <f t="shared" si="10"/>
        <v>0.17445482866043613</v>
      </c>
      <c r="J30" s="7">
        <f t="shared" si="11"/>
        <v>3.1256152042413061E-2</v>
      </c>
      <c r="K30" s="16">
        <f t="shared" si="12"/>
        <v>321</v>
      </c>
      <c r="L30" s="20">
        <f t="shared" si="13"/>
        <v>56</v>
      </c>
      <c r="M30" s="21">
        <f t="shared" si="8"/>
        <v>265</v>
      </c>
    </row>
    <row r="31" spans="1:13" x14ac:dyDescent="0.25">
      <c r="A31" s="86"/>
      <c r="B31" s="5">
        <v>195</v>
      </c>
      <c r="C31" s="6">
        <v>11</v>
      </c>
      <c r="D31" s="7">
        <v>7</v>
      </c>
      <c r="E31" s="7">
        <v>8</v>
      </c>
      <c r="F31" s="16">
        <f t="shared" si="9"/>
        <v>26</v>
      </c>
      <c r="G31" s="5">
        <f t="shared" si="7"/>
        <v>82</v>
      </c>
      <c r="I31" s="8">
        <f t="shared" si="10"/>
        <v>0.2554517133956386</v>
      </c>
      <c r="J31" s="7">
        <f t="shared" si="11"/>
        <v>4.5767936919247701E-2</v>
      </c>
      <c r="K31" s="16">
        <f t="shared" si="12"/>
        <v>321</v>
      </c>
      <c r="L31" s="20">
        <f t="shared" si="13"/>
        <v>82</v>
      </c>
      <c r="M31" s="21">
        <f t="shared" si="8"/>
        <v>239</v>
      </c>
    </row>
    <row r="32" spans="1:13" x14ac:dyDescent="0.25">
      <c r="A32" s="86"/>
      <c r="B32" s="5">
        <v>210</v>
      </c>
      <c r="C32" s="6">
        <v>10</v>
      </c>
      <c r="D32" s="7">
        <v>15</v>
      </c>
      <c r="E32" s="7">
        <v>4</v>
      </c>
      <c r="F32" s="16">
        <f t="shared" si="9"/>
        <v>29</v>
      </c>
      <c r="G32" s="5">
        <f t="shared" si="7"/>
        <v>111</v>
      </c>
      <c r="I32" s="8">
        <f t="shared" si="10"/>
        <v>0.34579439252336447</v>
      </c>
      <c r="J32" s="7">
        <f t="shared" si="11"/>
        <v>6.1954158512640183E-2</v>
      </c>
      <c r="K32" s="16">
        <f t="shared" si="12"/>
        <v>321</v>
      </c>
      <c r="L32" s="20">
        <f t="shared" si="13"/>
        <v>111</v>
      </c>
      <c r="M32" s="21">
        <f t="shared" si="8"/>
        <v>210</v>
      </c>
    </row>
    <row r="33" spans="1:13" x14ac:dyDescent="0.25">
      <c r="A33" s="86"/>
      <c r="B33" s="5">
        <v>225</v>
      </c>
      <c r="C33" s="6">
        <v>6</v>
      </c>
      <c r="D33" s="7">
        <v>10</v>
      </c>
      <c r="E33" s="7">
        <v>8</v>
      </c>
      <c r="F33" s="16">
        <f t="shared" si="9"/>
        <v>24</v>
      </c>
      <c r="G33" s="5">
        <f t="shared" si="7"/>
        <v>135</v>
      </c>
      <c r="I33" s="8">
        <f t="shared" si="10"/>
        <v>0.42056074766355139</v>
      </c>
      <c r="J33" s="7">
        <f t="shared" si="11"/>
        <v>7.5349652245102927E-2</v>
      </c>
      <c r="K33" s="16">
        <f t="shared" si="12"/>
        <v>321</v>
      </c>
      <c r="L33" s="20">
        <f t="shared" si="13"/>
        <v>135</v>
      </c>
      <c r="M33" s="21">
        <f t="shared" si="8"/>
        <v>186</v>
      </c>
    </row>
    <row r="34" spans="1:13" ht="15.75" thickBot="1" x14ac:dyDescent="0.3">
      <c r="A34" s="87"/>
      <c r="B34" s="26">
        <v>240</v>
      </c>
      <c r="C34" s="27">
        <v>9</v>
      </c>
      <c r="D34" s="28">
        <v>8</v>
      </c>
      <c r="E34" s="28">
        <v>10</v>
      </c>
      <c r="F34" s="38">
        <f>SUM(C34:E34)</f>
        <v>27</v>
      </c>
      <c r="G34" s="9">
        <f t="shared" si="7"/>
        <v>162</v>
      </c>
      <c r="I34" s="12">
        <f>(G34/$F$21)</f>
        <v>0.50467289719626163</v>
      </c>
      <c r="J34" s="11">
        <f>(G34/SQRT(F21))/100</f>
        <v>9.0419582694123507E-2</v>
      </c>
      <c r="K34" s="13">
        <f>$F$21</f>
        <v>321</v>
      </c>
      <c r="L34" s="22">
        <f>G34</f>
        <v>162</v>
      </c>
      <c r="M34" s="23">
        <f>K34-L34</f>
        <v>159</v>
      </c>
    </row>
    <row r="35" spans="1:13" ht="15.75" thickTop="1" x14ac:dyDescent="0.25">
      <c r="B35" s="29"/>
      <c r="C35" s="29"/>
      <c r="D35" s="29"/>
      <c r="E35" s="29"/>
      <c r="F35" s="29"/>
    </row>
    <row r="36" spans="1:13" x14ac:dyDescent="0.25">
      <c r="B36" s="14"/>
      <c r="C36" s="14"/>
      <c r="D36" s="14"/>
      <c r="E36" s="14"/>
      <c r="F36" s="14"/>
    </row>
    <row r="37" spans="1:13" x14ac:dyDescent="0.25">
      <c r="B37" s="14"/>
      <c r="C37" s="14"/>
      <c r="D37" s="14"/>
      <c r="E37" s="14"/>
      <c r="F37" s="14"/>
    </row>
    <row r="38" spans="1:13" x14ac:dyDescent="0.25">
      <c r="B38" s="14"/>
      <c r="C38" s="14"/>
      <c r="D38" s="14"/>
      <c r="E38" s="14"/>
      <c r="F38" s="14"/>
    </row>
  </sheetData>
  <mergeCells count="18">
    <mergeCell ref="G3:G4"/>
    <mergeCell ref="I3:I4"/>
    <mergeCell ref="G20:G21"/>
    <mergeCell ref="I20:I21"/>
    <mergeCell ref="J20:J21"/>
    <mergeCell ref="K20:K21"/>
    <mergeCell ref="L20:M20"/>
    <mergeCell ref="A22:A34"/>
    <mergeCell ref="A5:A17"/>
    <mergeCell ref="C2:F2"/>
    <mergeCell ref="A4:B4"/>
    <mergeCell ref="C19:F19"/>
    <mergeCell ref="A21:B21"/>
    <mergeCell ref="J3:J4"/>
    <mergeCell ref="K3:K4"/>
    <mergeCell ref="L3:M3"/>
    <mergeCell ref="I2:M2"/>
    <mergeCell ref="I19:M19"/>
  </mergeCells>
  <conditionalFormatting sqref="B35">
    <cfRule type="duplicateValues" dxfId="6" priority="3"/>
  </conditionalFormatting>
  <conditionalFormatting sqref="B5:B17">
    <cfRule type="duplicateValues" dxfId="5" priority="2"/>
  </conditionalFormatting>
  <conditionalFormatting sqref="B18">
    <cfRule type="duplicateValues" dxfId="4" priority="6"/>
  </conditionalFormatting>
  <conditionalFormatting sqref="B22:B34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S34" sqref="S34"/>
    </sheetView>
  </sheetViews>
  <sheetFormatPr baseColWidth="10" defaultRowHeight="15" x14ac:dyDescent="0.25"/>
  <cols>
    <col min="7" max="7" width="19.28515625" customWidth="1"/>
    <col min="9" max="9" width="14.140625" bestFit="1" customWidth="1"/>
  </cols>
  <sheetData>
    <row r="1" spans="1:13" ht="15.75" thickBot="1" x14ac:dyDescent="0.3">
      <c r="H1" s="14"/>
    </row>
    <row r="2" spans="1:13" ht="16.5" thickTop="1" thickBot="1" x14ac:dyDescent="0.3">
      <c r="C2" s="82" t="s">
        <v>16</v>
      </c>
      <c r="D2" s="83"/>
      <c r="E2" s="83"/>
      <c r="F2" s="84"/>
      <c r="H2" s="14"/>
      <c r="I2" s="82" t="s">
        <v>16</v>
      </c>
      <c r="J2" s="83"/>
      <c r="K2" s="83"/>
      <c r="L2" s="83"/>
      <c r="M2" s="84"/>
    </row>
    <row r="3" spans="1:13" ht="16.5" thickTop="1" thickBot="1" x14ac:dyDescent="0.3">
      <c r="C3" s="31" t="s">
        <v>8</v>
      </c>
      <c r="D3" s="30" t="s">
        <v>10</v>
      </c>
      <c r="E3" s="30" t="s">
        <v>9</v>
      </c>
      <c r="F3" s="36" t="s">
        <v>4</v>
      </c>
      <c r="G3" s="90" t="s">
        <v>5</v>
      </c>
      <c r="H3" s="34"/>
      <c r="I3" s="92" t="s">
        <v>6</v>
      </c>
      <c r="J3" s="76" t="s">
        <v>0</v>
      </c>
      <c r="K3" s="78" t="s">
        <v>1</v>
      </c>
      <c r="L3" s="80" t="s">
        <v>7</v>
      </c>
      <c r="M3" s="81"/>
    </row>
    <row r="4" spans="1:13" ht="16.5" thickTop="1" thickBot="1" x14ac:dyDescent="0.3">
      <c r="A4" s="88" t="s">
        <v>11</v>
      </c>
      <c r="B4" s="89"/>
      <c r="C4" s="32">
        <v>122</v>
      </c>
      <c r="D4" s="33">
        <v>109</v>
      </c>
      <c r="E4" s="33">
        <v>57</v>
      </c>
      <c r="F4" s="37">
        <f>SUM(C4:E4)</f>
        <v>288</v>
      </c>
      <c r="G4" s="91"/>
      <c r="H4" s="35"/>
      <c r="I4" s="93"/>
      <c r="J4" s="77"/>
      <c r="K4" s="79"/>
      <c r="L4" s="24" t="s">
        <v>2</v>
      </c>
      <c r="M4" s="25" t="s">
        <v>3</v>
      </c>
    </row>
    <row r="5" spans="1:13" ht="15.75" thickTop="1" x14ac:dyDescent="0.25">
      <c r="A5" s="85" t="s">
        <v>13</v>
      </c>
      <c r="B5" s="1">
        <v>60</v>
      </c>
      <c r="C5" s="2">
        <v>0</v>
      </c>
      <c r="D5" s="3">
        <v>0</v>
      </c>
      <c r="E5" s="3">
        <v>0</v>
      </c>
      <c r="F5" s="15">
        <f>SUM(C5:E5)</f>
        <v>0</v>
      </c>
      <c r="G5" s="1">
        <f>SUM(C5:E5)</f>
        <v>0</v>
      </c>
      <c r="H5" s="14"/>
      <c r="I5" s="4">
        <f>(G5/$F$4)</f>
        <v>0</v>
      </c>
      <c r="J5" s="3">
        <f t="shared" ref="J5:J16" si="0">(G5/SQRT($F$4))/100</f>
        <v>0</v>
      </c>
      <c r="K5" s="15">
        <f>$F$4</f>
        <v>288</v>
      </c>
      <c r="L5" s="18">
        <f>G5</f>
        <v>0</v>
      </c>
      <c r="M5" s="19">
        <f>K5-L5</f>
        <v>288</v>
      </c>
    </row>
    <row r="6" spans="1:13" x14ac:dyDescent="0.25">
      <c r="A6" s="86"/>
      <c r="B6" s="5">
        <v>75</v>
      </c>
      <c r="C6" s="6">
        <v>0</v>
      </c>
      <c r="D6" s="7">
        <v>0</v>
      </c>
      <c r="E6" s="7">
        <v>0</v>
      </c>
      <c r="F6" s="16">
        <f>SUM(C6:E6)</f>
        <v>0</v>
      </c>
      <c r="G6" s="5">
        <f t="shared" ref="G6:G17" si="1">SUM(C6:E6)+G5</f>
        <v>0</v>
      </c>
      <c r="H6" s="14"/>
      <c r="I6" s="8">
        <f>(G6/$F$4)</f>
        <v>0</v>
      </c>
      <c r="J6" s="7">
        <f t="shared" si="0"/>
        <v>0</v>
      </c>
      <c r="K6" s="16">
        <f>$F$4</f>
        <v>288</v>
      </c>
      <c r="L6" s="20">
        <f>G6</f>
        <v>0</v>
      </c>
      <c r="M6" s="21">
        <f t="shared" ref="M6:M17" si="2">K6-L6</f>
        <v>288</v>
      </c>
    </row>
    <row r="7" spans="1:13" x14ac:dyDescent="0.25">
      <c r="A7" s="86"/>
      <c r="B7" s="5">
        <v>90</v>
      </c>
      <c r="C7" s="6">
        <v>0</v>
      </c>
      <c r="D7" s="7">
        <v>0</v>
      </c>
      <c r="E7" s="7">
        <v>0</v>
      </c>
      <c r="F7" s="16">
        <f t="shared" ref="F7:F16" si="3">SUM(C7:E7)</f>
        <v>0</v>
      </c>
      <c r="G7" s="5">
        <f t="shared" si="1"/>
        <v>0</v>
      </c>
      <c r="H7" s="14"/>
      <c r="I7" s="8">
        <f t="shared" ref="I7:I16" si="4">(G7/$F$4)</f>
        <v>0</v>
      </c>
      <c r="J7" s="7">
        <f t="shared" si="0"/>
        <v>0</v>
      </c>
      <c r="K7" s="16">
        <f t="shared" ref="K7:K16" si="5">$F$4</f>
        <v>288</v>
      </c>
      <c r="L7" s="20">
        <f t="shared" ref="L7:L16" si="6">G7</f>
        <v>0</v>
      </c>
      <c r="M7" s="21">
        <f t="shared" si="2"/>
        <v>288</v>
      </c>
    </row>
    <row r="8" spans="1:13" x14ac:dyDescent="0.25">
      <c r="A8" s="86"/>
      <c r="B8" s="5">
        <v>105</v>
      </c>
      <c r="C8" s="6">
        <v>0</v>
      </c>
      <c r="D8" s="7">
        <v>0</v>
      </c>
      <c r="E8" s="7">
        <v>0</v>
      </c>
      <c r="F8" s="16">
        <f t="shared" si="3"/>
        <v>0</v>
      </c>
      <c r="G8" s="5">
        <f t="shared" si="1"/>
        <v>0</v>
      </c>
      <c r="H8" s="14"/>
      <c r="I8" s="8">
        <f t="shared" si="4"/>
        <v>0</v>
      </c>
      <c r="J8" s="7">
        <f t="shared" si="0"/>
        <v>0</v>
      </c>
      <c r="K8" s="16">
        <f t="shared" si="5"/>
        <v>288</v>
      </c>
      <c r="L8" s="20">
        <f t="shared" si="6"/>
        <v>0</v>
      </c>
      <c r="M8" s="21">
        <f t="shared" si="2"/>
        <v>288</v>
      </c>
    </row>
    <row r="9" spans="1:13" x14ac:dyDescent="0.25">
      <c r="A9" s="86"/>
      <c r="B9" s="5">
        <v>120</v>
      </c>
      <c r="C9" s="6">
        <v>0</v>
      </c>
      <c r="D9" s="7">
        <v>2</v>
      </c>
      <c r="E9" s="7">
        <v>2</v>
      </c>
      <c r="F9" s="16">
        <f t="shared" si="3"/>
        <v>4</v>
      </c>
      <c r="G9" s="5">
        <f t="shared" si="1"/>
        <v>4</v>
      </c>
      <c r="H9" s="14"/>
      <c r="I9" s="8">
        <f t="shared" si="4"/>
        <v>1.3888888888888888E-2</v>
      </c>
      <c r="J9" s="7">
        <f t="shared" si="0"/>
        <v>2.3570226039551587E-3</v>
      </c>
      <c r="K9" s="16">
        <f t="shared" si="5"/>
        <v>288</v>
      </c>
      <c r="L9" s="20">
        <f t="shared" si="6"/>
        <v>4</v>
      </c>
      <c r="M9" s="21">
        <f t="shared" si="2"/>
        <v>284</v>
      </c>
    </row>
    <row r="10" spans="1:13" x14ac:dyDescent="0.25">
      <c r="A10" s="86"/>
      <c r="B10" s="5">
        <v>135</v>
      </c>
      <c r="C10" s="6">
        <v>0</v>
      </c>
      <c r="D10" s="7">
        <v>0</v>
      </c>
      <c r="E10" s="7">
        <v>1</v>
      </c>
      <c r="F10" s="16">
        <f t="shared" si="3"/>
        <v>1</v>
      </c>
      <c r="G10" s="5">
        <f t="shared" si="1"/>
        <v>5</v>
      </c>
      <c r="H10" s="14"/>
      <c r="I10" s="8">
        <f t="shared" si="4"/>
        <v>1.7361111111111112E-2</v>
      </c>
      <c r="J10" s="7">
        <f t="shared" si="0"/>
        <v>2.946278254943948E-3</v>
      </c>
      <c r="K10" s="16">
        <f t="shared" si="5"/>
        <v>288</v>
      </c>
      <c r="L10" s="20">
        <f t="shared" si="6"/>
        <v>5</v>
      </c>
      <c r="M10" s="21">
        <f t="shared" si="2"/>
        <v>283</v>
      </c>
    </row>
    <row r="11" spans="1:13" x14ac:dyDescent="0.25">
      <c r="A11" s="86"/>
      <c r="B11" s="5">
        <v>150</v>
      </c>
      <c r="C11" s="6">
        <v>1</v>
      </c>
      <c r="D11" s="7">
        <v>2</v>
      </c>
      <c r="E11" s="7">
        <v>1</v>
      </c>
      <c r="F11" s="16">
        <f t="shared" si="3"/>
        <v>4</v>
      </c>
      <c r="G11" s="5">
        <f t="shared" si="1"/>
        <v>9</v>
      </c>
      <c r="H11" s="14"/>
      <c r="I11" s="8">
        <f t="shared" si="4"/>
        <v>3.125E-2</v>
      </c>
      <c r="J11" s="7">
        <f t="shared" si="0"/>
        <v>5.3033008588991067E-3</v>
      </c>
      <c r="K11" s="16">
        <f t="shared" si="5"/>
        <v>288</v>
      </c>
      <c r="L11" s="20">
        <f t="shared" si="6"/>
        <v>9</v>
      </c>
      <c r="M11" s="21">
        <f t="shared" si="2"/>
        <v>279</v>
      </c>
    </row>
    <row r="12" spans="1:13" x14ac:dyDescent="0.25">
      <c r="A12" s="86"/>
      <c r="B12" s="5">
        <v>165</v>
      </c>
      <c r="C12" s="6">
        <v>2</v>
      </c>
      <c r="D12" s="7">
        <v>5</v>
      </c>
      <c r="E12" s="7">
        <v>1</v>
      </c>
      <c r="F12" s="16">
        <f t="shared" si="3"/>
        <v>8</v>
      </c>
      <c r="G12" s="5">
        <f t="shared" si="1"/>
        <v>17</v>
      </c>
      <c r="H12" s="14"/>
      <c r="I12" s="8">
        <f t="shared" si="4"/>
        <v>5.9027777777777776E-2</v>
      </c>
      <c r="J12" s="7">
        <f t="shared" si="0"/>
        <v>1.0017346066809424E-2</v>
      </c>
      <c r="K12" s="16">
        <f t="shared" si="5"/>
        <v>288</v>
      </c>
      <c r="L12" s="20">
        <f t="shared" si="6"/>
        <v>17</v>
      </c>
      <c r="M12" s="21">
        <f t="shared" si="2"/>
        <v>271</v>
      </c>
    </row>
    <row r="13" spans="1:13" x14ac:dyDescent="0.25">
      <c r="A13" s="86"/>
      <c r="B13" s="5">
        <v>180</v>
      </c>
      <c r="C13" s="6">
        <v>5</v>
      </c>
      <c r="D13" s="7">
        <v>7</v>
      </c>
      <c r="E13" s="7">
        <v>3</v>
      </c>
      <c r="F13" s="16">
        <f t="shared" si="3"/>
        <v>15</v>
      </c>
      <c r="G13" s="5">
        <f t="shared" si="1"/>
        <v>32</v>
      </c>
      <c r="H13" s="14"/>
      <c r="I13" s="8">
        <f t="shared" si="4"/>
        <v>0.1111111111111111</v>
      </c>
      <c r="J13" s="7">
        <f t="shared" si="0"/>
        <v>1.885618083164127E-2</v>
      </c>
      <c r="K13" s="16">
        <f t="shared" si="5"/>
        <v>288</v>
      </c>
      <c r="L13" s="20">
        <f t="shared" si="6"/>
        <v>32</v>
      </c>
      <c r="M13" s="21">
        <f t="shared" si="2"/>
        <v>256</v>
      </c>
    </row>
    <row r="14" spans="1:13" x14ac:dyDescent="0.25">
      <c r="A14" s="86"/>
      <c r="B14" s="5">
        <v>195</v>
      </c>
      <c r="C14" s="6">
        <v>2</v>
      </c>
      <c r="D14" s="7">
        <v>10</v>
      </c>
      <c r="E14" s="7">
        <v>2</v>
      </c>
      <c r="F14" s="16">
        <f t="shared" si="3"/>
        <v>14</v>
      </c>
      <c r="G14" s="5">
        <f t="shared" si="1"/>
        <v>46</v>
      </c>
      <c r="H14" s="14"/>
      <c r="I14" s="8">
        <f t="shared" si="4"/>
        <v>0.15972222222222221</v>
      </c>
      <c r="J14" s="7">
        <f t="shared" si="0"/>
        <v>2.7105759945484323E-2</v>
      </c>
      <c r="K14" s="16">
        <f t="shared" si="5"/>
        <v>288</v>
      </c>
      <c r="L14" s="20">
        <f t="shared" si="6"/>
        <v>46</v>
      </c>
      <c r="M14" s="21">
        <f t="shared" si="2"/>
        <v>242</v>
      </c>
    </row>
    <row r="15" spans="1:13" x14ac:dyDescent="0.25">
      <c r="A15" s="86"/>
      <c r="B15" s="5">
        <v>210</v>
      </c>
      <c r="C15" s="6">
        <v>8</v>
      </c>
      <c r="D15" s="7">
        <v>17</v>
      </c>
      <c r="E15" s="7">
        <v>2</v>
      </c>
      <c r="F15" s="16">
        <f t="shared" si="3"/>
        <v>27</v>
      </c>
      <c r="G15" s="5">
        <f t="shared" si="1"/>
        <v>73</v>
      </c>
      <c r="H15" s="14"/>
      <c r="I15" s="8">
        <f t="shared" si="4"/>
        <v>0.25347222222222221</v>
      </c>
      <c r="J15" s="7">
        <f t="shared" si="0"/>
        <v>4.3015662522181648E-2</v>
      </c>
      <c r="K15" s="16">
        <f t="shared" si="5"/>
        <v>288</v>
      </c>
      <c r="L15" s="20">
        <f t="shared" si="6"/>
        <v>73</v>
      </c>
      <c r="M15" s="21">
        <f t="shared" si="2"/>
        <v>215</v>
      </c>
    </row>
    <row r="16" spans="1:13" x14ac:dyDescent="0.25">
      <c r="A16" s="86"/>
      <c r="B16" s="5">
        <v>225</v>
      </c>
      <c r="C16" s="6">
        <v>6</v>
      </c>
      <c r="D16" s="7">
        <v>5</v>
      </c>
      <c r="E16" s="7">
        <v>3</v>
      </c>
      <c r="F16" s="16">
        <f t="shared" si="3"/>
        <v>14</v>
      </c>
      <c r="G16" s="5">
        <f t="shared" si="1"/>
        <v>87</v>
      </c>
      <c r="H16" s="14"/>
      <c r="I16" s="8">
        <f t="shared" si="4"/>
        <v>0.30208333333333331</v>
      </c>
      <c r="J16" s="7">
        <f t="shared" si="0"/>
        <v>5.1265241636024701E-2</v>
      </c>
      <c r="K16" s="16">
        <f t="shared" si="5"/>
        <v>288</v>
      </c>
      <c r="L16" s="20">
        <f t="shared" si="6"/>
        <v>87</v>
      </c>
      <c r="M16" s="21">
        <f t="shared" si="2"/>
        <v>201</v>
      </c>
    </row>
    <row r="17" spans="1:13" ht="15.75" thickBot="1" x14ac:dyDescent="0.3">
      <c r="A17" s="87"/>
      <c r="B17" s="26">
        <v>240</v>
      </c>
      <c r="C17" s="27">
        <v>13</v>
      </c>
      <c r="D17" s="28">
        <v>14</v>
      </c>
      <c r="E17" s="28">
        <v>7</v>
      </c>
      <c r="F17" s="38">
        <f>SUM(C17:E17)</f>
        <v>34</v>
      </c>
      <c r="G17" s="9">
        <f t="shared" si="1"/>
        <v>121</v>
      </c>
      <c r="H17" s="14"/>
      <c r="I17" s="12">
        <f>(G17/$F$4)</f>
        <v>0.4201388888888889</v>
      </c>
      <c r="J17" s="11">
        <f>(G17/SQRT(F4))/100</f>
        <v>7.1299933769643553E-2</v>
      </c>
      <c r="K17" s="17">
        <f>F4</f>
        <v>288</v>
      </c>
      <c r="L17" s="22">
        <f>G17</f>
        <v>121</v>
      </c>
      <c r="M17" s="23">
        <f t="shared" si="2"/>
        <v>167</v>
      </c>
    </row>
    <row r="18" spans="1:13" ht="16.5" thickTop="1" thickBot="1" x14ac:dyDescent="0.3">
      <c r="B18" s="29"/>
      <c r="C18" s="29"/>
      <c r="D18" s="29"/>
      <c r="E18" s="29"/>
      <c r="F18" s="29"/>
      <c r="H18" s="14"/>
    </row>
    <row r="19" spans="1:13" ht="16.5" thickTop="1" thickBot="1" x14ac:dyDescent="0.3">
      <c r="C19" s="82" t="s">
        <v>17</v>
      </c>
      <c r="D19" s="83"/>
      <c r="E19" s="83"/>
      <c r="F19" s="84"/>
      <c r="H19" s="14"/>
      <c r="I19" s="82" t="s">
        <v>17</v>
      </c>
      <c r="J19" s="83"/>
      <c r="K19" s="83"/>
      <c r="L19" s="83"/>
      <c r="M19" s="84"/>
    </row>
    <row r="20" spans="1:13" ht="16.5" thickTop="1" thickBot="1" x14ac:dyDescent="0.3">
      <c r="C20" s="31" t="s">
        <v>8</v>
      </c>
      <c r="D20" s="30" t="s">
        <v>10</v>
      </c>
      <c r="E20" s="30" t="s">
        <v>9</v>
      </c>
      <c r="F20" s="36" t="s">
        <v>4</v>
      </c>
      <c r="G20" s="90" t="s">
        <v>5</v>
      </c>
      <c r="H20" s="34"/>
      <c r="I20" s="92" t="s">
        <v>6</v>
      </c>
      <c r="J20" s="76" t="s">
        <v>0</v>
      </c>
      <c r="K20" s="78" t="s">
        <v>1</v>
      </c>
      <c r="L20" s="80" t="s">
        <v>7</v>
      </c>
      <c r="M20" s="81"/>
    </row>
    <row r="21" spans="1:13" ht="16.5" thickTop="1" thickBot="1" x14ac:dyDescent="0.3">
      <c r="A21" s="88" t="s">
        <v>11</v>
      </c>
      <c r="B21" s="89"/>
      <c r="C21" s="32">
        <v>134</v>
      </c>
      <c r="D21" s="33">
        <v>102</v>
      </c>
      <c r="E21" s="33">
        <v>57</v>
      </c>
      <c r="F21" s="37">
        <f>SUM(C21:E21)</f>
        <v>293</v>
      </c>
      <c r="G21" s="91"/>
      <c r="H21" s="35"/>
      <c r="I21" s="93"/>
      <c r="J21" s="77"/>
      <c r="K21" s="79"/>
      <c r="L21" s="24" t="s">
        <v>2</v>
      </c>
      <c r="M21" s="25" t="s">
        <v>3</v>
      </c>
    </row>
    <row r="22" spans="1:13" ht="15.75" thickTop="1" x14ac:dyDescent="0.25">
      <c r="A22" s="85" t="s">
        <v>12</v>
      </c>
      <c r="B22" s="1">
        <v>60</v>
      </c>
      <c r="C22" s="2">
        <v>0</v>
      </c>
      <c r="D22" s="3">
        <v>0</v>
      </c>
      <c r="E22" s="3">
        <v>0</v>
      </c>
      <c r="F22" s="15">
        <f>SUM(C22:E22)</f>
        <v>0</v>
      </c>
      <c r="G22" s="1">
        <f>SUM(C22:E22)</f>
        <v>0</v>
      </c>
      <c r="H22" s="14"/>
      <c r="I22" s="4">
        <f>(G22/$F$21)</f>
        <v>0</v>
      </c>
      <c r="J22" s="3">
        <f>(G22/SQRT($F$21))/100</f>
        <v>0</v>
      </c>
      <c r="K22" s="15">
        <f>$F$21</f>
        <v>293</v>
      </c>
      <c r="L22" s="18">
        <f>G22</f>
        <v>0</v>
      </c>
      <c r="M22" s="19">
        <f>K22-L22</f>
        <v>293</v>
      </c>
    </row>
    <row r="23" spans="1:13" x14ac:dyDescent="0.25">
      <c r="A23" s="86"/>
      <c r="B23" s="5">
        <v>75</v>
      </c>
      <c r="C23" s="6">
        <v>0</v>
      </c>
      <c r="D23" s="7">
        <v>3</v>
      </c>
      <c r="E23" s="7">
        <v>0</v>
      </c>
      <c r="F23" s="16">
        <f>SUM(C23:E23)</f>
        <v>3</v>
      </c>
      <c r="G23" s="5">
        <f t="shared" ref="G23:G34" si="7">SUM(C23:E23)+G22</f>
        <v>3</v>
      </c>
      <c r="H23" s="14"/>
      <c r="I23" s="8">
        <f>(G23/$F$21)</f>
        <v>1.0238907849829351E-2</v>
      </c>
      <c r="J23" s="7">
        <f>(G23/SQRT($F$21))/100</f>
        <v>1.7526187135109581E-3</v>
      </c>
      <c r="K23" s="16">
        <f>$F$21</f>
        <v>293</v>
      </c>
      <c r="L23" s="20">
        <f>G23</f>
        <v>3</v>
      </c>
      <c r="M23" s="21">
        <f t="shared" ref="M23:M33" si="8">K23-L23</f>
        <v>290</v>
      </c>
    </row>
    <row r="24" spans="1:13" x14ac:dyDescent="0.25">
      <c r="A24" s="86"/>
      <c r="B24" s="5">
        <v>90</v>
      </c>
      <c r="C24" s="6">
        <v>0</v>
      </c>
      <c r="D24" s="7">
        <v>4</v>
      </c>
      <c r="E24" s="7">
        <v>3</v>
      </c>
      <c r="F24" s="16">
        <f t="shared" ref="F24:F33" si="9">SUM(C24:E24)</f>
        <v>7</v>
      </c>
      <c r="G24" s="5">
        <f t="shared" si="7"/>
        <v>10</v>
      </c>
      <c r="H24" s="14"/>
      <c r="I24" s="8">
        <f t="shared" ref="I24:I33" si="10">(G24/$F$21)</f>
        <v>3.4129692832764506E-2</v>
      </c>
      <c r="J24" s="7">
        <f t="shared" ref="J24:J33" si="11">(G24/SQRT($F$21))/100</f>
        <v>5.84206237836986E-3</v>
      </c>
      <c r="K24" s="16">
        <f t="shared" ref="K24:K33" si="12">$F$21</f>
        <v>293</v>
      </c>
      <c r="L24" s="20">
        <f t="shared" ref="L24:L33" si="13">G24</f>
        <v>10</v>
      </c>
      <c r="M24" s="21">
        <f t="shared" si="8"/>
        <v>283</v>
      </c>
    </row>
    <row r="25" spans="1:13" x14ac:dyDescent="0.25">
      <c r="A25" s="86"/>
      <c r="B25" s="5">
        <v>105</v>
      </c>
      <c r="C25" s="6">
        <v>1</v>
      </c>
      <c r="D25" s="7">
        <v>12</v>
      </c>
      <c r="E25" s="7">
        <v>1</v>
      </c>
      <c r="F25" s="16">
        <f t="shared" si="9"/>
        <v>14</v>
      </c>
      <c r="G25" s="5">
        <f t="shared" si="7"/>
        <v>24</v>
      </c>
      <c r="H25" s="14"/>
      <c r="I25" s="8">
        <f t="shared" si="10"/>
        <v>8.191126279863481E-2</v>
      </c>
      <c r="J25" s="7">
        <f t="shared" si="11"/>
        <v>1.4020949708087664E-2</v>
      </c>
      <c r="K25" s="16">
        <f t="shared" si="12"/>
        <v>293</v>
      </c>
      <c r="L25" s="20">
        <f t="shared" si="13"/>
        <v>24</v>
      </c>
      <c r="M25" s="21">
        <f t="shared" si="8"/>
        <v>269</v>
      </c>
    </row>
    <row r="26" spans="1:13" x14ac:dyDescent="0.25">
      <c r="A26" s="86"/>
      <c r="B26" s="5">
        <v>120</v>
      </c>
      <c r="C26" s="6">
        <v>0</v>
      </c>
      <c r="D26" s="7">
        <v>12</v>
      </c>
      <c r="E26" s="7">
        <v>4</v>
      </c>
      <c r="F26" s="16">
        <f t="shared" si="9"/>
        <v>16</v>
      </c>
      <c r="G26" s="5">
        <f t="shared" si="7"/>
        <v>40</v>
      </c>
      <c r="H26" s="14"/>
      <c r="I26" s="8">
        <f t="shared" si="10"/>
        <v>0.13651877133105803</v>
      </c>
      <c r="J26" s="7">
        <f t="shared" si="11"/>
        <v>2.336824951347944E-2</v>
      </c>
      <c r="K26" s="16">
        <f t="shared" si="12"/>
        <v>293</v>
      </c>
      <c r="L26" s="20">
        <f t="shared" si="13"/>
        <v>40</v>
      </c>
      <c r="M26" s="21">
        <f t="shared" si="8"/>
        <v>253</v>
      </c>
    </row>
    <row r="27" spans="1:13" x14ac:dyDescent="0.25">
      <c r="A27" s="86"/>
      <c r="B27" s="5">
        <v>135</v>
      </c>
      <c r="C27" s="6">
        <v>3</v>
      </c>
      <c r="D27" s="7">
        <v>6</v>
      </c>
      <c r="E27" s="7">
        <v>2</v>
      </c>
      <c r="F27" s="16">
        <f t="shared" si="9"/>
        <v>11</v>
      </c>
      <c r="G27" s="5">
        <f t="shared" si="7"/>
        <v>51</v>
      </c>
      <c r="H27" s="14"/>
      <c r="I27" s="8">
        <f t="shared" si="10"/>
        <v>0.17406143344709898</v>
      </c>
      <c r="J27" s="7">
        <f t="shared" si="11"/>
        <v>2.9794518129686285E-2</v>
      </c>
      <c r="K27" s="16">
        <f t="shared" si="12"/>
        <v>293</v>
      </c>
      <c r="L27" s="20">
        <f t="shared" si="13"/>
        <v>51</v>
      </c>
      <c r="M27" s="21">
        <f t="shared" si="8"/>
        <v>242</v>
      </c>
    </row>
    <row r="28" spans="1:13" x14ac:dyDescent="0.25">
      <c r="A28" s="86"/>
      <c r="B28" s="5">
        <v>150</v>
      </c>
      <c r="C28" s="6">
        <v>1</v>
      </c>
      <c r="D28" s="7">
        <v>7</v>
      </c>
      <c r="E28" s="7">
        <v>4</v>
      </c>
      <c r="F28" s="16">
        <f t="shared" si="9"/>
        <v>12</v>
      </c>
      <c r="G28" s="5">
        <f t="shared" si="7"/>
        <v>63</v>
      </c>
      <c r="H28" s="14"/>
      <c r="I28" s="8">
        <f t="shared" si="10"/>
        <v>0.21501706484641639</v>
      </c>
      <c r="J28" s="7">
        <f t="shared" si="11"/>
        <v>3.680499298373012E-2</v>
      </c>
      <c r="K28" s="16">
        <f t="shared" si="12"/>
        <v>293</v>
      </c>
      <c r="L28" s="20">
        <f t="shared" si="13"/>
        <v>63</v>
      </c>
      <c r="M28" s="21">
        <f t="shared" si="8"/>
        <v>230</v>
      </c>
    </row>
    <row r="29" spans="1:13" x14ac:dyDescent="0.25">
      <c r="A29" s="86"/>
      <c r="B29" s="5">
        <v>165</v>
      </c>
      <c r="C29" s="6">
        <v>3</v>
      </c>
      <c r="D29" s="7">
        <v>10</v>
      </c>
      <c r="E29" s="7">
        <v>4</v>
      </c>
      <c r="F29" s="16">
        <f t="shared" si="9"/>
        <v>17</v>
      </c>
      <c r="G29" s="5">
        <f t="shared" si="7"/>
        <v>80</v>
      </c>
      <c r="H29" s="14"/>
      <c r="I29" s="8">
        <f t="shared" si="10"/>
        <v>0.27303754266211605</v>
      </c>
      <c r="J29" s="7">
        <f t="shared" si="11"/>
        <v>4.673649902695888E-2</v>
      </c>
      <c r="K29" s="16">
        <f t="shared" si="12"/>
        <v>293</v>
      </c>
      <c r="L29" s="20">
        <f t="shared" si="13"/>
        <v>80</v>
      </c>
      <c r="M29" s="21">
        <f t="shared" si="8"/>
        <v>213</v>
      </c>
    </row>
    <row r="30" spans="1:13" x14ac:dyDescent="0.25">
      <c r="A30" s="86"/>
      <c r="B30" s="5">
        <v>180</v>
      </c>
      <c r="C30" s="6">
        <v>9</v>
      </c>
      <c r="D30" s="7">
        <v>6</v>
      </c>
      <c r="E30" s="7">
        <v>5</v>
      </c>
      <c r="F30" s="16">
        <f t="shared" si="9"/>
        <v>20</v>
      </c>
      <c r="G30" s="5">
        <f t="shared" si="7"/>
        <v>100</v>
      </c>
      <c r="H30" s="14"/>
      <c r="I30" s="8">
        <f t="shared" si="10"/>
        <v>0.34129692832764508</v>
      </c>
      <c r="J30" s="7">
        <f t="shared" si="11"/>
        <v>5.8420623783698604E-2</v>
      </c>
      <c r="K30" s="16">
        <f t="shared" si="12"/>
        <v>293</v>
      </c>
      <c r="L30" s="20">
        <f t="shared" si="13"/>
        <v>100</v>
      </c>
      <c r="M30" s="21">
        <f t="shared" si="8"/>
        <v>193</v>
      </c>
    </row>
    <row r="31" spans="1:13" x14ac:dyDescent="0.25">
      <c r="A31" s="86"/>
      <c r="B31" s="5">
        <v>195</v>
      </c>
      <c r="C31" s="6">
        <v>9</v>
      </c>
      <c r="D31" s="7">
        <v>8</v>
      </c>
      <c r="E31" s="7">
        <v>4</v>
      </c>
      <c r="F31" s="16">
        <f t="shared" si="9"/>
        <v>21</v>
      </c>
      <c r="G31" s="5">
        <f t="shared" si="7"/>
        <v>121</v>
      </c>
      <c r="H31" s="14"/>
      <c r="I31" s="8">
        <f t="shared" si="10"/>
        <v>0.41296928327645049</v>
      </c>
      <c r="J31" s="7">
        <f t="shared" si="11"/>
        <v>7.0688954778275304E-2</v>
      </c>
      <c r="K31" s="16">
        <f t="shared" si="12"/>
        <v>293</v>
      </c>
      <c r="L31" s="20">
        <f t="shared" si="13"/>
        <v>121</v>
      </c>
      <c r="M31" s="21">
        <f t="shared" si="8"/>
        <v>172</v>
      </c>
    </row>
    <row r="32" spans="1:13" x14ac:dyDescent="0.25">
      <c r="A32" s="86"/>
      <c r="B32" s="5">
        <v>210</v>
      </c>
      <c r="C32" s="6">
        <v>8</v>
      </c>
      <c r="D32" s="7">
        <v>5</v>
      </c>
      <c r="E32" s="7">
        <v>10</v>
      </c>
      <c r="F32" s="16">
        <f t="shared" si="9"/>
        <v>23</v>
      </c>
      <c r="G32" s="5">
        <f t="shared" si="7"/>
        <v>144</v>
      </c>
      <c r="H32" s="14"/>
      <c r="I32" s="8">
        <f t="shared" si="10"/>
        <v>0.49146757679180886</v>
      </c>
      <c r="J32" s="7">
        <f t="shared" si="11"/>
        <v>8.4125698248525976E-2</v>
      </c>
      <c r="K32" s="16">
        <f t="shared" si="12"/>
        <v>293</v>
      </c>
      <c r="L32" s="20">
        <f t="shared" si="13"/>
        <v>144</v>
      </c>
      <c r="M32" s="21">
        <f t="shared" si="8"/>
        <v>149</v>
      </c>
    </row>
    <row r="33" spans="1:13" x14ac:dyDescent="0.25">
      <c r="A33" s="86"/>
      <c r="B33" s="5">
        <v>225</v>
      </c>
      <c r="C33" s="6">
        <v>15</v>
      </c>
      <c r="D33" s="7">
        <v>3</v>
      </c>
      <c r="E33" s="7">
        <v>2</v>
      </c>
      <c r="F33" s="16">
        <f t="shared" si="9"/>
        <v>20</v>
      </c>
      <c r="G33" s="5">
        <f t="shared" si="7"/>
        <v>164</v>
      </c>
      <c r="H33" s="14"/>
      <c r="I33" s="8">
        <f t="shared" si="10"/>
        <v>0.55972696245733788</v>
      </c>
      <c r="J33" s="7">
        <f t="shared" si="11"/>
        <v>9.5809823005265693E-2</v>
      </c>
      <c r="K33" s="16">
        <f t="shared" si="12"/>
        <v>293</v>
      </c>
      <c r="L33" s="20">
        <f t="shared" si="13"/>
        <v>164</v>
      </c>
      <c r="M33" s="21">
        <f t="shared" si="8"/>
        <v>129</v>
      </c>
    </row>
    <row r="34" spans="1:13" ht="15.75" thickBot="1" x14ac:dyDescent="0.3">
      <c r="A34" s="87"/>
      <c r="B34" s="9">
        <v>240</v>
      </c>
      <c r="C34" s="10">
        <v>23</v>
      </c>
      <c r="D34" s="11">
        <v>5</v>
      </c>
      <c r="E34" s="11">
        <v>0</v>
      </c>
      <c r="F34" s="17">
        <f>SUM(C34:E34)</f>
        <v>28</v>
      </c>
      <c r="G34" s="9">
        <f t="shared" si="7"/>
        <v>192</v>
      </c>
      <c r="H34" s="14"/>
      <c r="I34" s="12">
        <f>(G34/$F$21)</f>
        <v>0.65529010238907848</v>
      </c>
      <c r="J34" s="11">
        <f>(G34/SQRT(F21))/100</f>
        <v>0.11216759766470132</v>
      </c>
      <c r="K34" s="13">
        <f>$F$21</f>
        <v>293</v>
      </c>
      <c r="L34" s="22">
        <f>G34</f>
        <v>192</v>
      </c>
      <c r="M34" s="23">
        <f>K34-L34</f>
        <v>101</v>
      </c>
    </row>
    <row r="35" spans="1:13" ht="15.75" thickTop="1" x14ac:dyDescent="0.25"/>
  </sheetData>
  <mergeCells count="18">
    <mergeCell ref="A22:A34"/>
    <mergeCell ref="A4:B4"/>
    <mergeCell ref="A5:A17"/>
    <mergeCell ref="C19:F19"/>
    <mergeCell ref="I19:M19"/>
    <mergeCell ref="G20:G21"/>
    <mergeCell ref="I20:I21"/>
    <mergeCell ref="J20:J21"/>
    <mergeCell ref="K20:K21"/>
    <mergeCell ref="L20:M20"/>
    <mergeCell ref="A21:B21"/>
    <mergeCell ref="C2:F2"/>
    <mergeCell ref="I2:M2"/>
    <mergeCell ref="G3:G4"/>
    <mergeCell ref="I3:I4"/>
    <mergeCell ref="J3:J4"/>
    <mergeCell ref="K3:K4"/>
    <mergeCell ref="L3:M3"/>
  </mergeCells>
  <conditionalFormatting sqref="B5:B17">
    <cfRule type="duplicateValues" dxfId="2" priority="2"/>
  </conditionalFormatting>
  <conditionalFormatting sqref="B18">
    <cfRule type="duplicateValues" dxfId="1" priority="3"/>
  </conditionalFormatting>
  <conditionalFormatting sqref="B22:B34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8"/>
  <sheetViews>
    <sheetView workbookViewId="0">
      <selection activeCell="E18" sqref="E18"/>
    </sheetView>
  </sheetViews>
  <sheetFormatPr baseColWidth="10" defaultRowHeight="15" x14ac:dyDescent="0.25"/>
  <cols>
    <col min="2" max="2" width="17" bestFit="1" customWidth="1"/>
    <col min="12" max="12" width="17.140625" bestFit="1" customWidth="1"/>
  </cols>
  <sheetData>
    <row r="1" spans="2:20" ht="15.75" thickBot="1" x14ac:dyDescent="0.3"/>
    <row r="2" spans="2:20" ht="20.25" thickTop="1" thickBot="1" x14ac:dyDescent="0.35">
      <c r="B2" s="94" t="s">
        <v>27</v>
      </c>
      <c r="C2" s="95"/>
      <c r="D2" s="95"/>
      <c r="E2" s="95"/>
      <c r="F2" s="95"/>
      <c r="G2" s="95"/>
      <c r="H2" s="95"/>
      <c r="I2" s="95"/>
      <c r="J2" s="89"/>
      <c r="L2" s="94" t="s">
        <v>35</v>
      </c>
      <c r="M2" s="95"/>
      <c r="N2" s="95"/>
      <c r="O2" s="95"/>
      <c r="P2" s="95"/>
      <c r="Q2" s="95"/>
      <c r="R2" s="95"/>
      <c r="S2" s="95"/>
      <c r="T2" s="89"/>
    </row>
    <row r="3" spans="2:20" ht="15.75" thickTop="1" x14ac:dyDescent="0.25">
      <c r="B3" s="96" t="s">
        <v>18</v>
      </c>
      <c r="C3" s="80" t="s">
        <v>25</v>
      </c>
      <c r="D3" s="98"/>
      <c r="E3" s="98"/>
      <c r="F3" s="81"/>
      <c r="G3" s="80" t="s">
        <v>26</v>
      </c>
      <c r="H3" s="98"/>
      <c r="I3" s="98"/>
      <c r="J3" s="81"/>
      <c r="L3" s="96" t="s">
        <v>18</v>
      </c>
      <c r="M3" s="80" t="s">
        <v>25</v>
      </c>
      <c r="N3" s="98"/>
      <c r="O3" s="98"/>
      <c r="P3" s="81"/>
      <c r="Q3" s="80" t="s">
        <v>26</v>
      </c>
      <c r="R3" s="98"/>
      <c r="S3" s="98"/>
      <c r="T3" s="81"/>
    </row>
    <row r="4" spans="2:20" ht="15.75" thickBot="1" x14ac:dyDescent="0.3">
      <c r="B4" s="97"/>
      <c r="C4" s="39" t="s">
        <v>20</v>
      </c>
      <c r="D4" s="11" t="s">
        <v>21</v>
      </c>
      <c r="E4" s="11" t="s">
        <v>22</v>
      </c>
      <c r="F4" s="40" t="s">
        <v>23</v>
      </c>
      <c r="G4" s="39" t="s">
        <v>20</v>
      </c>
      <c r="H4" s="11" t="s">
        <v>21</v>
      </c>
      <c r="I4" s="11" t="s">
        <v>22</v>
      </c>
      <c r="J4" s="40" t="s">
        <v>23</v>
      </c>
      <c r="L4" s="97"/>
      <c r="M4" s="39" t="s">
        <v>20</v>
      </c>
      <c r="N4" s="11" t="s">
        <v>21</v>
      </c>
      <c r="O4" s="11" t="s">
        <v>22</v>
      </c>
      <c r="P4" s="40" t="s">
        <v>23</v>
      </c>
      <c r="Q4" s="39" t="s">
        <v>20</v>
      </c>
      <c r="R4" s="11" t="s">
        <v>21</v>
      </c>
      <c r="S4" s="11" t="s">
        <v>22</v>
      </c>
      <c r="T4" s="40" t="s">
        <v>23</v>
      </c>
    </row>
    <row r="5" spans="2:20" ht="16.5" customHeight="1" thickTop="1" x14ac:dyDescent="0.25">
      <c r="B5" s="101" t="s">
        <v>28</v>
      </c>
      <c r="C5" s="41">
        <v>102</v>
      </c>
      <c r="D5" s="42">
        <v>7</v>
      </c>
      <c r="E5" s="42">
        <v>117</v>
      </c>
      <c r="F5" s="43">
        <f>SUM(C5:E5)</f>
        <v>226</v>
      </c>
      <c r="G5" s="41">
        <v>138</v>
      </c>
      <c r="H5" s="42">
        <v>5</v>
      </c>
      <c r="I5" s="42">
        <v>148</v>
      </c>
      <c r="J5" s="43">
        <f>SUM(G5:I5)</f>
        <v>291</v>
      </c>
      <c r="L5" s="101" t="s">
        <v>28</v>
      </c>
      <c r="M5" s="41">
        <v>189</v>
      </c>
      <c r="N5" s="42">
        <v>14</v>
      </c>
      <c r="O5" s="42">
        <v>196</v>
      </c>
      <c r="P5" s="43">
        <f>SUM(M5:O5)</f>
        <v>399</v>
      </c>
      <c r="Q5" s="41">
        <v>96</v>
      </c>
      <c r="R5" s="42">
        <v>30</v>
      </c>
      <c r="S5" s="42">
        <v>126</v>
      </c>
      <c r="T5" s="43">
        <f>SUM(Q5:S5)</f>
        <v>252</v>
      </c>
    </row>
    <row r="6" spans="2:20" ht="16.5" customHeight="1" thickBot="1" x14ac:dyDescent="0.3">
      <c r="B6" s="87"/>
      <c r="C6" s="44">
        <f>C5/F5</f>
        <v>0.45132743362831856</v>
      </c>
      <c r="D6" s="45">
        <f>D5/F5</f>
        <v>3.0973451327433628E-2</v>
      </c>
      <c r="E6" s="45">
        <f>E5/F5</f>
        <v>0.51769911504424782</v>
      </c>
      <c r="F6" s="46"/>
      <c r="G6" s="44">
        <f>G5/J5</f>
        <v>0.47422680412371132</v>
      </c>
      <c r="H6" s="45">
        <f>H5/J5</f>
        <v>1.7182130584192441E-2</v>
      </c>
      <c r="I6" s="45">
        <f>I5/J5</f>
        <v>0.50859106529209619</v>
      </c>
      <c r="J6" s="46"/>
      <c r="L6" s="87"/>
      <c r="M6" s="44">
        <f>M5/P5</f>
        <v>0.47368421052631576</v>
      </c>
      <c r="N6" s="45">
        <f>N5/P5</f>
        <v>3.5087719298245612E-2</v>
      </c>
      <c r="O6" s="45">
        <f>O5/P5</f>
        <v>0.49122807017543857</v>
      </c>
      <c r="P6" s="46"/>
      <c r="Q6" s="44">
        <f>Q5/T5</f>
        <v>0.38095238095238093</v>
      </c>
      <c r="R6" s="45">
        <f>R5/T5</f>
        <v>0.11904761904761904</v>
      </c>
      <c r="S6" s="45">
        <f>S5/T5</f>
        <v>0.5</v>
      </c>
      <c r="T6" s="46"/>
    </row>
    <row r="7" spans="2:20" ht="15.75" thickTop="1" x14ac:dyDescent="0.25">
      <c r="B7" s="101" t="s">
        <v>29</v>
      </c>
      <c r="C7" s="47">
        <v>111</v>
      </c>
      <c r="D7" s="48">
        <v>8</v>
      </c>
      <c r="E7" s="48">
        <v>115</v>
      </c>
      <c r="F7" s="49">
        <f>SUM(C7:E7)</f>
        <v>234</v>
      </c>
      <c r="G7" s="47">
        <v>143</v>
      </c>
      <c r="H7" s="48">
        <v>13</v>
      </c>
      <c r="I7" s="48">
        <v>139</v>
      </c>
      <c r="J7" s="49">
        <f>SUM(G7:I7)</f>
        <v>295</v>
      </c>
      <c r="L7" s="101" t="s">
        <v>29</v>
      </c>
      <c r="M7" s="47">
        <v>182</v>
      </c>
      <c r="N7" s="48">
        <v>23</v>
      </c>
      <c r="O7" s="48">
        <v>202</v>
      </c>
      <c r="P7" s="49">
        <f>SUM(M7:O7)</f>
        <v>407</v>
      </c>
      <c r="Q7" s="47">
        <v>110</v>
      </c>
      <c r="R7" s="48">
        <v>27</v>
      </c>
      <c r="S7" s="48">
        <v>139</v>
      </c>
      <c r="T7" s="49">
        <f>SUM(Q7:S7)</f>
        <v>276</v>
      </c>
    </row>
    <row r="8" spans="2:20" ht="15.75" thickBot="1" x14ac:dyDescent="0.3">
      <c r="B8" s="87"/>
      <c r="C8" s="44">
        <f>C7/F7</f>
        <v>0.47435897435897434</v>
      </c>
      <c r="D8" s="45">
        <f>D7/F7</f>
        <v>3.4188034188034191E-2</v>
      </c>
      <c r="E8" s="45">
        <f>E7/F7</f>
        <v>0.49145299145299143</v>
      </c>
      <c r="F8" s="46"/>
      <c r="G8" s="44">
        <f>G7/J7</f>
        <v>0.48474576271186443</v>
      </c>
      <c r="H8" s="45">
        <f>H7/J7</f>
        <v>4.4067796610169491E-2</v>
      </c>
      <c r="I8" s="45">
        <f>I7/J7</f>
        <v>0.47118644067796611</v>
      </c>
      <c r="J8" s="46"/>
      <c r="L8" s="87"/>
      <c r="M8" s="44">
        <f>M7/P7</f>
        <v>0.44717444717444715</v>
      </c>
      <c r="N8" s="45">
        <f>N7/P7</f>
        <v>5.6511056511056514E-2</v>
      </c>
      <c r="O8" s="45">
        <f>O7/P7</f>
        <v>0.49631449631449631</v>
      </c>
      <c r="P8" s="46"/>
      <c r="Q8" s="44">
        <f>Q7/T7</f>
        <v>0.39855072463768115</v>
      </c>
      <c r="R8" s="45">
        <f>R7/T7</f>
        <v>9.7826086956521743E-2</v>
      </c>
      <c r="S8" s="45">
        <f>S7/T7</f>
        <v>0.50362318840579712</v>
      </c>
      <c r="T8" s="46"/>
    </row>
    <row r="9" spans="2:20" ht="15.75" thickTop="1" x14ac:dyDescent="0.25">
      <c r="B9" s="101" t="s">
        <v>30</v>
      </c>
      <c r="C9" s="47">
        <v>118</v>
      </c>
      <c r="D9" s="48">
        <v>8</v>
      </c>
      <c r="E9" s="48">
        <v>121</v>
      </c>
      <c r="F9" s="49">
        <f>SUM(C9:E9)</f>
        <v>247</v>
      </c>
      <c r="G9" s="47">
        <v>117</v>
      </c>
      <c r="H9" s="48">
        <v>14</v>
      </c>
      <c r="I9" s="48">
        <v>139</v>
      </c>
      <c r="J9" s="49">
        <f>SUM(G9:I9)</f>
        <v>270</v>
      </c>
      <c r="L9" s="101" t="s">
        <v>30</v>
      </c>
      <c r="M9" s="47">
        <v>253</v>
      </c>
      <c r="N9" s="48">
        <v>47</v>
      </c>
      <c r="O9" s="48">
        <v>295</v>
      </c>
      <c r="P9" s="49">
        <f>SUM(M9:O9)</f>
        <v>595</v>
      </c>
      <c r="Q9" s="47">
        <v>107</v>
      </c>
      <c r="R9" s="48">
        <v>23</v>
      </c>
      <c r="S9" s="48">
        <v>133</v>
      </c>
      <c r="T9" s="49">
        <f>SUM(Q9:S9)</f>
        <v>263</v>
      </c>
    </row>
    <row r="10" spans="2:20" ht="15.75" thickBot="1" x14ac:dyDescent="0.3">
      <c r="B10" s="87"/>
      <c r="C10" s="44">
        <f>C9/F9</f>
        <v>0.47773279352226722</v>
      </c>
      <c r="D10" s="45">
        <f>D9/F9</f>
        <v>3.2388663967611336E-2</v>
      </c>
      <c r="E10" s="45">
        <f>E9/F9</f>
        <v>0.48987854251012147</v>
      </c>
      <c r="F10" s="46"/>
      <c r="G10" s="44">
        <f>G9/J9</f>
        <v>0.43333333333333335</v>
      </c>
      <c r="H10" s="45">
        <f>H9/J9</f>
        <v>5.185185185185185E-2</v>
      </c>
      <c r="I10" s="45">
        <f>I9/J9</f>
        <v>0.51481481481481484</v>
      </c>
      <c r="J10" s="46"/>
      <c r="L10" s="87"/>
      <c r="M10" s="44">
        <f>M9/P9</f>
        <v>0.42521008403361343</v>
      </c>
      <c r="N10" s="45">
        <f>N9/P9</f>
        <v>7.8991596638655459E-2</v>
      </c>
      <c r="O10" s="45">
        <f>O9/P9</f>
        <v>0.49579831932773111</v>
      </c>
      <c r="P10" s="46"/>
      <c r="Q10" s="44">
        <f>Q9/T9</f>
        <v>0.40684410646387831</v>
      </c>
      <c r="R10" s="45">
        <f>R9/T9</f>
        <v>8.7452471482889732E-2</v>
      </c>
      <c r="S10" s="45">
        <f>S9/T9</f>
        <v>0.50570342205323193</v>
      </c>
      <c r="T10" s="46"/>
    </row>
    <row r="11" spans="2:20" ht="15.75" customHeight="1" thickTop="1" x14ac:dyDescent="0.25">
      <c r="B11" s="85" t="s">
        <v>32</v>
      </c>
      <c r="C11" s="50">
        <f>C6*100</f>
        <v>45.132743362831853</v>
      </c>
      <c r="D11" s="51">
        <f>D6*100</f>
        <v>3.0973451327433628</v>
      </c>
      <c r="E11" s="52">
        <f>E6*100</f>
        <v>51.769911504424783</v>
      </c>
      <c r="F11" s="53"/>
      <c r="G11" s="50">
        <f>G6*100</f>
        <v>47.422680412371129</v>
      </c>
      <c r="H11" s="51">
        <f>H6*100</f>
        <v>1.7182130584192441</v>
      </c>
      <c r="I11" s="52">
        <f>I6*100</f>
        <v>50.859106529209619</v>
      </c>
      <c r="J11" s="53"/>
      <c r="L11" s="101" t="s">
        <v>31</v>
      </c>
      <c r="M11" s="47">
        <v>206</v>
      </c>
      <c r="N11" s="48">
        <v>51</v>
      </c>
      <c r="O11" s="48">
        <v>249</v>
      </c>
      <c r="P11" s="49">
        <f>SUM(M11:O11)</f>
        <v>506</v>
      </c>
      <c r="Q11" s="47">
        <v>125</v>
      </c>
      <c r="R11" s="48">
        <v>16</v>
      </c>
      <c r="S11" s="48">
        <v>143</v>
      </c>
      <c r="T11" s="49">
        <f>SUM(Q11:S11)</f>
        <v>284</v>
      </c>
    </row>
    <row r="12" spans="2:20" ht="15.75" thickBot="1" x14ac:dyDescent="0.3">
      <c r="B12" s="86"/>
      <c r="C12" s="54">
        <f>C8*100</f>
        <v>47.435897435897431</v>
      </c>
      <c r="D12" s="55">
        <f>D8*100</f>
        <v>3.4188034188034191</v>
      </c>
      <c r="E12" s="56">
        <f>E8*100</f>
        <v>49.145299145299141</v>
      </c>
      <c r="F12" s="57"/>
      <c r="G12" s="54">
        <f>G8*100</f>
        <v>48.474576271186443</v>
      </c>
      <c r="H12" s="55">
        <f>H8*100</f>
        <v>4.406779661016949</v>
      </c>
      <c r="I12" s="56">
        <f>I8*100</f>
        <v>47.118644067796609</v>
      </c>
      <c r="J12" s="57"/>
      <c r="L12" s="87"/>
      <c r="M12" s="44">
        <f>M11/P11</f>
        <v>0.40711462450592883</v>
      </c>
      <c r="N12" s="45">
        <f>N11/P11</f>
        <v>0.1007905138339921</v>
      </c>
      <c r="O12" s="45">
        <f>O11/P11</f>
        <v>0.49209486166007904</v>
      </c>
      <c r="P12" s="46"/>
      <c r="Q12" s="44">
        <f>Q11/T11</f>
        <v>0.44014084507042256</v>
      </c>
      <c r="R12" s="45">
        <f>R11/T11</f>
        <v>5.6338028169014086E-2</v>
      </c>
      <c r="S12" s="45">
        <f>S11/T11</f>
        <v>0.50352112676056338</v>
      </c>
      <c r="T12" s="46"/>
    </row>
    <row r="13" spans="2:20" ht="16.5" thickTop="1" thickBot="1" x14ac:dyDescent="0.3">
      <c r="B13" s="87"/>
      <c r="C13" s="58">
        <f>C10*100</f>
        <v>47.773279352226723</v>
      </c>
      <c r="D13" s="59">
        <f>D10*100</f>
        <v>3.2388663967611335</v>
      </c>
      <c r="E13" s="60">
        <f>E10*100</f>
        <v>48.987854251012145</v>
      </c>
      <c r="F13" s="61"/>
      <c r="G13" s="58">
        <f>G10*100</f>
        <v>43.333333333333336</v>
      </c>
      <c r="H13" s="59">
        <f>H10*100</f>
        <v>5.1851851851851851</v>
      </c>
      <c r="I13" s="60">
        <f>I10*100</f>
        <v>51.481481481481481</v>
      </c>
      <c r="J13" s="61"/>
      <c r="L13" s="85" t="s">
        <v>32</v>
      </c>
      <c r="M13" s="50">
        <f>M6*100</f>
        <v>47.368421052631575</v>
      </c>
      <c r="N13" s="51">
        <f>N6*100</f>
        <v>3.5087719298245612</v>
      </c>
      <c r="O13" s="52">
        <f>O6*100</f>
        <v>49.122807017543856</v>
      </c>
      <c r="P13" s="53"/>
      <c r="Q13" s="50">
        <f>Q6*100</f>
        <v>38.095238095238095</v>
      </c>
      <c r="R13" s="51">
        <f>R6*100</f>
        <v>11.904761904761903</v>
      </c>
      <c r="S13" s="52">
        <f>S6*100</f>
        <v>50</v>
      </c>
      <c r="T13" s="53"/>
    </row>
    <row r="14" spans="2:20" ht="16.5" thickTop="1" thickBot="1" x14ac:dyDescent="0.3">
      <c r="B14" s="62" t="s">
        <v>33</v>
      </c>
      <c r="C14" s="63">
        <f>AVERAGE(C11:C13)</f>
        <v>46.780640050318674</v>
      </c>
      <c r="D14" s="64">
        <f>AVERAGE(D11:D13)</f>
        <v>3.2516716494359716</v>
      </c>
      <c r="E14" s="65">
        <f>AVERAGE(E11:E13)</f>
        <v>49.967688300245356</v>
      </c>
      <c r="F14" s="66"/>
      <c r="G14" s="63">
        <f>AVERAGE(G11:G13)</f>
        <v>46.410196672296969</v>
      </c>
      <c r="H14" s="64">
        <f>AVERAGE(H11:H13)</f>
        <v>3.7700593015404595</v>
      </c>
      <c r="I14" s="65">
        <f>AVERAGE(I11:I13)</f>
        <v>49.819744026162574</v>
      </c>
      <c r="J14" s="66"/>
      <c r="L14" s="86"/>
      <c r="M14" s="54">
        <f>M8*100</f>
        <v>44.717444717444714</v>
      </c>
      <c r="N14" s="55">
        <f>N8*100</f>
        <v>5.6511056511056514</v>
      </c>
      <c r="O14" s="56">
        <f>O8*100</f>
        <v>49.631449631449634</v>
      </c>
      <c r="P14" s="57"/>
      <c r="Q14" s="54">
        <f>Q8*100</f>
        <v>39.855072463768117</v>
      </c>
      <c r="R14" s="55">
        <f>R8*100</f>
        <v>9.7826086956521738</v>
      </c>
      <c r="S14" s="56">
        <f>S8*100</f>
        <v>50.362318840579711</v>
      </c>
      <c r="T14" s="57"/>
    </row>
    <row r="15" spans="2:20" ht="16.5" thickTop="1" thickBot="1" x14ac:dyDescent="0.3">
      <c r="B15" s="67" t="s">
        <v>34</v>
      </c>
      <c r="C15" s="99">
        <f>SUM(C5,D5,C7,D7,C9,D9)</f>
        <v>354</v>
      </c>
      <c r="D15" s="100"/>
      <c r="E15" s="68">
        <f>SUM(E5,E7,E9)</f>
        <v>353</v>
      </c>
      <c r="F15" s="69"/>
      <c r="G15" s="99">
        <f>SUM(G5,H5,G7,H7,G9,H9)</f>
        <v>430</v>
      </c>
      <c r="H15" s="100"/>
      <c r="I15" s="68">
        <f>SUM(I5,I7,I9)</f>
        <v>426</v>
      </c>
      <c r="J15" s="69"/>
      <c r="L15" s="86"/>
      <c r="M15" s="70">
        <f>M10*100</f>
        <v>42.521008403361343</v>
      </c>
      <c r="N15" s="71">
        <f>N10*100</f>
        <v>7.8991596638655457</v>
      </c>
      <c r="O15" s="72">
        <f>O10*100</f>
        <v>49.579831932773111</v>
      </c>
      <c r="P15" s="73"/>
      <c r="Q15" s="70">
        <f>Q10*100</f>
        <v>40.684410646387832</v>
      </c>
      <c r="R15" s="71">
        <f>R10*100</f>
        <v>8.7452471482889731</v>
      </c>
      <c r="S15" s="72">
        <f>S10*100</f>
        <v>50.570342205323193</v>
      </c>
      <c r="T15" s="61"/>
    </row>
    <row r="16" spans="2:20" ht="16.5" thickTop="1" thickBot="1" x14ac:dyDescent="0.3">
      <c r="L16" s="87"/>
      <c r="M16" s="58">
        <f>M12*100</f>
        <v>40.711462450592883</v>
      </c>
      <c r="N16" s="59">
        <f>N12*100</f>
        <v>10.079051383399209</v>
      </c>
      <c r="O16" s="60">
        <f>O12*100</f>
        <v>49.209486166007906</v>
      </c>
      <c r="P16" s="74"/>
      <c r="Q16" s="58">
        <f>Q12*100</f>
        <v>44.014084507042256</v>
      </c>
      <c r="R16" s="59">
        <f>R12*100</f>
        <v>5.6338028169014089</v>
      </c>
      <c r="S16" s="60">
        <f>S12*100</f>
        <v>50.352112676056336</v>
      </c>
      <c r="T16" s="74"/>
    </row>
    <row r="17" spans="2:20" ht="16.5" thickTop="1" thickBot="1" x14ac:dyDescent="0.3">
      <c r="L17" s="62" t="s">
        <v>33</v>
      </c>
      <c r="M17" s="63">
        <f>AVERAGE(M13:M16)</f>
        <v>43.829584156007627</v>
      </c>
      <c r="N17" s="64">
        <f>AVERAGE(N13:N16)</f>
        <v>6.7845221570487411</v>
      </c>
      <c r="O17" s="65">
        <f>AVERAGE(O13:O16)</f>
        <v>49.385893686943625</v>
      </c>
      <c r="P17" s="66"/>
      <c r="Q17" s="63">
        <f>AVERAGE(Q13:Q16)</f>
        <v>40.662201428109071</v>
      </c>
      <c r="R17" s="64">
        <f>AVERAGE(R13:R16)</f>
        <v>9.016605141401115</v>
      </c>
      <c r="S17" s="65">
        <f>AVERAGE(S13:S16)</f>
        <v>50.321193430489814</v>
      </c>
      <c r="T17" s="66"/>
    </row>
    <row r="18" spans="2:20" ht="16.5" thickTop="1" thickBot="1" x14ac:dyDescent="0.3">
      <c r="L18" s="67" t="s">
        <v>34</v>
      </c>
      <c r="M18" s="99">
        <f>SUM(M5,N5,M7,N7,M9,N9,M11,N11)</f>
        <v>965</v>
      </c>
      <c r="N18" s="100"/>
      <c r="O18" s="68">
        <f>SUM(O5,O7,O9,O11)</f>
        <v>942</v>
      </c>
      <c r="P18" s="69"/>
      <c r="Q18" s="99">
        <f>SUM(Q5,R5,Q7,R7,Q9,R9,Q11,R11)</f>
        <v>534</v>
      </c>
      <c r="R18" s="100"/>
      <c r="S18" s="68">
        <f>SUM(S5,S7,S9,S11)</f>
        <v>541</v>
      </c>
      <c r="T18" s="69"/>
    </row>
    <row r="19" spans="2:20" ht="15.75" thickTop="1" x14ac:dyDescent="0.25"/>
    <row r="20" spans="2:20" ht="15.75" thickBot="1" x14ac:dyDescent="0.3"/>
    <row r="21" spans="2:20" ht="20.25" thickTop="1" thickBot="1" x14ac:dyDescent="0.35">
      <c r="B21" s="94" t="s">
        <v>27</v>
      </c>
      <c r="C21" s="95"/>
      <c r="D21" s="95"/>
      <c r="E21" s="95"/>
      <c r="F21" s="95"/>
      <c r="G21" s="95"/>
      <c r="H21" s="95"/>
      <c r="I21" s="95"/>
      <c r="J21" s="89"/>
      <c r="L21" s="94" t="s">
        <v>35</v>
      </c>
      <c r="M21" s="95"/>
      <c r="N21" s="95"/>
      <c r="O21" s="95"/>
      <c r="P21" s="95"/>
      <c r="Q21" s="95"/>
      <c r="R21" s="95"/>
      <c r="S21" s="95"/>
      <c r="T21" s="89"/>
    </row>
    <row r="22" spans="2:20" ht="15.75" thickTop="1" x14ac:dyDescent="0.25">
      <c r="B22" s="96" t="s">
        <v>24</v>
      </c>
      <c r="C22" s="80" t="s">
        <v>25</v>
      </c>
      <c r="D22" s="98"/>
      <c r="E22" s="98"/>
      <c r="F22" s="81"/>
      <c r="G22" s="80" t="s">
        <v>26</v>
      </c>
      <c r="H22" s="98"/>
      <c r="I22" s="98"/>
      <c r="J22" s="81"/>
      <c r="L22" s="96" t="s">
        <v>24</v>
      </c>
      <c r="M22" s="80" t="s">
        <v>25</v>
      </c>
      <c r="N22" s="98"/>
      <c r="O22" s="98"/>
      <c r="P22" s="81"/>
      <c r="Q22" s="80" t="s">
        <v>26</v>
      </c>
      <c r="R22" s="98"/>
      <c r="S22" s="98"/>
      <c r="T22" s="81"/>
    </row>
    <row r="23" spans="2:20" ht="15.75" thickBot="1" x14ac:dyDescent="0.3">
      <c r="B23" s="97"/>
      <c r="C23" s="39" t="s">
        <v>20</v>
      </c>
      <c r="D23" s="11" t="s">
        <v>21</v>
      </c>
      <c r="E23" s="11" t="s">
        <v>22</v>
      </c>
      <c r="F23" s="40" t="s">
        <v>23</v>
      </c>
      <c r="G23" s="39" t="s">
        <v>20</v>
      </c>
      <c r="H23" s="11" t="s">
        <v>21</v>
      </c>
      <c r="I23" s="11" t="s">
        <v>22</v>
      </c>
      <c r="J23" s="40" t="s">
        <v>23</v>
      </c>
      <c r="L23" s="97"/>
      <c r="M23" s="39" t="s">
        <v>20</v>
      </c>
      <c r="N23" s="11" t="s">
        <v>21</v>
      </c>
      <c r="O23" s="11" t="s">
        <v>22</v>
      </c>
      <c r="P23" s="40" t="s">
        <v>23</v>
      </c>
      <c r="Q23" s="39" t="s">
        <v>20</v>
      </c>
      <c r="R23" s="11" t="s">
        <v>21</v>
      </c>
      <c r="S23" s="11" t="s">
        <v>22</v>
      </c>
      <c r="T23" s="40" t="s">
        <v>23</v>
      </c>
    </row>
    <row r="24" spans="2:20" ht="15.75" thickTop="1" x14ac:dyDescent="0.25">
      <c r="B24" s="101" t="s">
        <v>28</v>
      </c>
      <c r="C24" s="41">
        <v>108</v>
      </c>
      <c r="D24" s="42">
        <v>2</v>
      </c>
      <c r="E24" s="42">
        <v>98</v>
      </c>
      <c r="F24" s="43">
        <f>SUM(C24:E24)</f>
        <v>208</v>
      </c>
      <c r="G24" s="41">
        <v>146</v>
      </c>
      <c r="H24" s="42">
        <v>12</v>
      </c>
      <c r="I24" s="42">
        <v>149</v>
      </c>
      <c r="J24" s="43">
        <f>SUM(G24:I24)</f>
        <v>307</v>
      </c>
      <c r="L24" s="101" t="s">
        <v>28</v>
      </c>
      <c r="M24" s="41">
        <v>156</v>
      </c>
      <c r="N24" s="42">
        <v>48</v>
      </c>
      <c r="O24" s="42">
        <v>201</v>
      </c>
      <c r="P24" s="43">
        <f>SUM(M24:O24)</f>
        <v>405</v>
      </c>
      <c r="Q24" s="41">
        <v>32</v>
      </c>
      <c r="R24" s="42">
        <v>18</v>
      </c>
      <c r="S24" s="42">
        <v>228</v>
      </c>
      <c r="T24" s="43">
        <f>SUM(Q24:S24)</f>
        <v>278</v>
      </c>
    </row>
    <row r="25" spans="2:20" ht="15.75" thickBot="1" x14ac:dyDescent="0.3">
      <c r="B25" s="87"/>
      <c r="C25" s="44">
        <f>C24/F24</f>
        <v>0.51923076923076927</v>
      </c>
      <c r="D25" s="45">
        <f>D24/F24</f>
        <v>9.6153846153846159E-3</v>
      </c>
      <c r="E25" s="45">
        <f>E24/F24</f>
        <v>0.47115384615384615</v>
      </c>
      <c r="F25" s="46"/>
      <c r="G25" s="44">
        <f>G24/J24</f>
        <v>0.47557003257328989</v>
      </c>
      <c r="H25" s="45">
        <f>H24/J24</f>
        <v>3.9087947882736153E-2</v>
      </c>
      <c r="I25" s="45">
        <f>I24/J24</f>
        <v>0.48534201954397393</v>
      </c>
      <c r="J25" s="46"/>
      <c r="L25" s="87"/>
      <c r="M25" s="44">
        <f>M24/P24</f>
        <v>0.38518518518518519</v>
      </c>
      <c r="N25" s="45">
        <f>N24/P24</f>
        <v>0.11851851851851852</v>
      </c>
      <c r="O25" s="45">
        <f>O24/P24</f>
        <v>0.49629629629629629</v>
      </c>
      <c r="P25" s="46"/>
      <c r="Q25" s="44">
        <f>Q24/T24</f>
        <v>0.11510791366906475</v>
      </c>
      <c r="R25" s="45">
        <f>R24/T24</f>
        <v>6.4748201438848921E-2</v>
      </c>
      <c r="S25" s="45">
        <f>S24/T24</f>
        <v>0.82014388489208634</v>
      </c>
      <c r="T25" s="46"/>
    </row>
    <row r="26" spans="2:20" ht="15.75" thickTop="1" x14ac:dyDescent="0.25">
      <c r="B26" s="101" t="s">
        <v>29</v>
      </c>
      <c r="C26" s="47">
        <v>104</v>
      </c>
      <c r="D26" s="48">
        <v>7</v>
      </c>
      <c r="E26" s="48">
        <v>108</v>
      </c>
      <c r="F26" s="49">
        <f>SUM(C26:E26)</f>
        <v>219</v>
      </c>
      <c r="G26" s="47">
        <v>117</v>
      </c>
      <c r="H26" s="48">
        <v>4</v>
      </c>
      <c r="I26" s="48">
        <v>133</v>
      </c>
      <c r="J26" s="49">
        <f>SUM(G26:I26)</f>
        <v>254</v>
      </c>
      <c r="L26" s="101" t="s">
        <v>29</v>
      </c>
      <c r="M26" s="47">
        <v>162</v>
      </c>
      <c r="N26" s="48">
        <v>55</v>
      </c>
      <c r="O26" s="48">
        <v>207</v>
      </c>
      <c r="P26" s="49">
        <f>SUM(M26:O26)</f>
        <v>424</v>
      </c>
      <c r="Q26" s="47">
        <v>31</v>
      </c>
      <c r="R26" s="48">
        <v>21</v>
      </c>
      <c r="S26" s="48">
        <v>238</v>
      </c>
      <c r="T26" s="49">
        <f>SUM(Q26:S26)</f>
        <v>290</v>
      </c>
    </row>
    <row r="27" spans="2:20" ht="15.75" thickBot="1" x14ac:dyDescent="0.3">
      <c r="B27" s="87"/>
      <c r="C27" s="44">
        <f>C26/F26</f>
        <v>0.47488584474885842</v>
      </c>
      <c r="D27" s="45">
        <f>D26/F26</f>
        <v>3.1963470319634701E-2</v>
      </c>
      <c r="E27" s="45">
        <f>E26/F26</f>
        <v>0.49315068493150682</v>
      </c>
      <c r="F27" s="46"/>
      <c r="G27" s="44">
        <f>G26/J26</f>
        <v>0.46062992125984253</v>
      </c>
      <c r="H27" s="45">
        <f>H26/J26</f>
        <v>1.5748031496062992E-2</v>
      </c>
      <c r="I27" s="45">
        <f>I26/J26</f>
        <v>0.52362204724409445</v>
      </c>
      <c r="J27" s="46"/>
      <c r="L27" s="87"/>
      <c r="M27" s="44">
        <f>M26/P26</f>
        <v>0.38207547169811323</v>
      </c>
      <c r="N27" s="45">
        <f>N26/P26</f>
        <v>0.12971698113207547</v>
      </c>
      <c r="O27" s="45">
        <f>O26/P26</f>
        <v>0.4882075471698113</v>
      </c>
      <c r="P27" s="46"/>
      <c r="Q27" s="44">
        <f>Q26/T26</f>
        <v>0.10689655172413794</v>
      </c>
      <c r="R27" s="45">
        <f>R26/T26</f>
        <v>7.2413793103448282E-2</v>
      </c>
      <c r="S27" s="45">
        <f>S26/T26</f>
        <v>0.82068965517241377</v>
      </c>
      <c r="T27" s="46"/>
    </row>
    <row r="28" spans="2:20" ht="15.75" thickTop="1" x14ac:dyDescent="0.25">
      <c r="B28" s="101" t="s">
        <v>30</v>
      </c>
      <c r="C28">
        <v>102</v>
      </c>
      <c r="D28">
        <v>4</v>
      </c>
      <c r="E28">
        <v>114</v>
      </c>
      <c r="F28" s="49">
        <f>SUM(C28:E28)</f>
        <v>220</v>
      </c>
      <c r="G28" s="47">
        <v>124</v>
      </c>
      <c r="H28" s="48">
        <v>11</v>
      </c>
      <c r="I28" s="48">
        <v>124</v>
      </c>
      <c r="J28" s="49">
        <f>SUM(G28:I28)</f>
        <v>259</v>
      </c>
      <c r="L28" s="101" t="s">
        <v>30</v>
      </c>
      <c r="M28" s="47">
        <v>172</v>
      </c>
      <c r="N28" s="48">
        <v>74</v>
      </c>
      <c r="O28" s="48">
        <v>238</v>
      </c>
      <c r="P28" s="49">
        <f>SUM(M28:O28)</f>
        <v>484</v>
      </c>
      <c r="Q28" s="47">
        <v>33</v>
      </c>
      <c r="R28" s="48">
        <v>22</v>
      </c>
      <c r="S28" s="48">
        <v>250</v>
      </c>
      <c r="T28" s="49">
        <f>SUM(Q28:S28)</f>
        <v>305</v>
      </c>
    </row>
    <row r="29" spans="2:20" ht="15.75" thickBot="1" x14ac:dyDescent="0.3">
      <c r="B29" s="87"/>
      <c r="C29" s="44">
        <f>C28/F28</f>
        <v>0.46363636363636362</v>
      </c>
      <c r="D29" s="45">
        <f>D28/F28</f>
        <v>1.8181818181818181E-2</v>
      </c>
      <c r="E29" s="45">
        <f>E28/F28</f>
        <v>0.51818181818181819</v>
      </c>
      <c r="F29" s="46"/>
      <c r="G29" s="44">
        <f>G28/J28</f>
        <v>0.47876447876447875</v>
      </c>
      <c r="H29" s="45">
        <f>H28/J28</f>
        <v>4.2471042471042469E-2</v>
      </c>
      <c r="I29" s="45">
        <f>I28/J28</f>
        <v>0.47876447876447875</v>
      </c>
      <c r="J29" s="46"/>
      <c r="L29" s="87"/>
      <c r="M29" s="44">
        <f>M28/P28</f>
        <v>0.35537190082644626</v>
      </c>
      <c r="N29" s="45">
        <f>N28/P28</f>
        <v>0.15289256198347106</v>
      </c>
      <c r="O29" s="45">
        <f>O28/P28</f>
        <v>0.49173553719008267</v>
      </c>
      <c r="P29" s="46"/>
      <c r="Q29" s="44">
        <f>Q28/T28</f>
        <v>0.10819672131147541</v>
      </c>
      <c r="R29" s="45">
        <f>R28/T28</f>
        <v>7.2131147540983612E-2</v>
      </c>
      <c r="S29" s="45">
        <f>S28/T28</f>
        <v>0.81967213114754101</v>
      </c>
      <c r="T29" s="46"/>
    </row>
    <row r="30" spans="2:20" ht="15.75" customHeight="1" thickTop="1" x14ac:dyDescent="0.25">
      <c r="B30" s="85" t="s">
        <v>32</v>
      </c>
      <c r="C30" s="50">
        <f>C25*100</f>
        <v>51.923076923076927</v>
      </c>
      <c r="D30" s="51">
        <f>D25*100</f>
        <v>0.96153846153846156</v>
      </c>
      <c r="E30" s="52">
        <f>E25*100</f>
        <v>47.115384615384613</v>
      </c>
      <c r="F30" s="53"/>
      <c r="G30" s="50">
        <f>G25*100</f>
        <v>47.557003257328986</v>
      </c>
      <c r="H30" s="51">
        <f>H25*100</f>
        <v>3.9087947882736152</v>
      </c>
      <c r="I30" s="52">
        <f>I25*100</f>
        <v>48.534201954397396</v>
      </c>
      <c r="J30" s="53"/>
      <c r="L30" s="101" t="s">
        <v>31</v>
      </c>
      <c r="M30" s="47">
        <v>216</v>
      </c>
      <c r="N30" s="48">
        <v>61</v>
      </c>
      <c r="O30" s="48">
        <v>267</v>
      </c>
      <c r="P30" s="49">
        <f>SUM(M30:O30)</f>
        <v>544</v>
      </c>
      <c r="Q30" s="47">
        <v>24</v>
      </c>
      <c r="R30" s="48">
        <v>17</v>
      </c>
      <c r="S30" s="48">
        <v>250</v>
      </c>
      <c r="T30" s="49">
        <f>SUM(Q30:S30)</f>
        <v>291</v>
      </c>
    </row>
    <row r="31" spans="2:20" ht="15.75" thickBot="1" x14ac:dyDescent="0.3">
      <c r="B31" s="86"/>
      <c r="C31" s="54">
        <f>C27*100</f>
        <v>47.48858447488584</v>
      </c>
      <c r="D31" s="55">
        <f>D27*100</f>
        <v>3.1963470319634704</v>
      </c>
      <c r="E31" s="56">
        <f>E27*100</f>
        <v>49.315068493150683</v>
      </c>
      <c r="F31" s="57"/>
      <c r="G31" s="54">
        <f>G27*100</f>
        <v>46.062992125984252</v>
      </c>
      <c r="H31" s="55">
        <f>H27*100</f>
        <v>1.5748031496062991</v>
      </c>
      <c r="I31" s="56">
        <f>I27*100</f>
        <v>52.362204724409445</v>
      </c>
      <c r="J31" s="57"/>
      <c r="L31" s="87"/>
      <c r="M31" s="44">
        <f>M30/P30</f>
        <v>0.39705882352941174</v>
      </c>
      <c r="N31" s="45">
        <f>N30/P30</f>
        <v>0.11213235294117647</v>
      </c>
      <c r="O31" s="45">
        <f>O30/P30</f>
        <v>0.49080882352941174</v>
      </c>
      <c r="P31" s="46"/>
      <c r="Q31" s="44">
        <f>Q30/T30</f>
        <v>8.247422680412371E-2</v>
      </c>
      <c r="R31" s="45">
        <f>R30/T30</f>
        <v>5.8419243986254296E-2</v>
      </c>
      <c r="S31" s="45">
        <f>S30/T30</f>
        <v>0.85910652920962194</v>
      </c>
      <c r="T31" s="46"/>
    </row>
    <row r="32" spans="2:20" ht="16.5" thickTop="1" thickBot="1" x14ac:dyDescent="0.3">
      <c r="B32" s="87"/>
      <c r="C32" s="58">
        <f>C29*100</f>
        <v>46.36363636363636</v>
      </c>
      <c r="D32" s="59">
        <f>D29*100</f>
        <v>1.8181818181818181</v>
      </c>
      <c r="E32" s="60">
        <f>E29*100</f>
        <v>51.81818181818182</v>
      </c>
      <c r="F32" s="61"/>
      <c r="G32" s="58">
        <f>G29*100</f>
        <v>47.876447876447877</v>
      </c>
      <c r="H32" s="59">
        <f>H29*100</f>
        <v>4.2471042471042466</v>
      </c>
      <c r="I32" s="60">
        <f>I29*100</f>
        <v>47.876447876447877</v>
      </c>
      <c r="J32" s="61"/>
      <c r="L32" s="85" t="s">
        <v>32</v>
      </c>
      <c r="M32" s="50">
        <f>M25*100</f>
        <v>38.518518518518519</v>
      </c>
      <c r="N32" s="51">
        <f>N25*100</f>
        <v>11.851851851851853</v>
      </c>
      <c r="O32" s="52">
        <f>O25*100</f>
        <v>49.629629629629626</v>
      </c>
      <c r="P32" s="53"/>
      <c r="Q32" s="50">
        <f>Q25*100</f>
        <v>11.510791366906476</v>
      </c>
      <c r="R32" s="51">
        <f>R25*100</f>
        <v>6.4748201438848918</v>
      </c>
      <c r="S32" s="52">
        <f>S25*100</f>
        <v>82.014388489208628</v>
      </c>
      <c r="T32" s="53"/>
    </row>
    <row r="33" spans="2:20" ht="16.5" thickTop="1" thickBot="1" x14ac:dyDescent="0.3">
      <c r="B33" s="62" t="s">
        <v>33</v>
      </c>
      <c r="C33" s="63">
        <f>AVERAGE(C30:C32)</f>
        <v>48.591765920533042</v>
      </c>
      <c r="D33" s="64">
        <f>AVERAGE(D30:D32)</f>
        <v>1.9920224372279167</v>
      </c>
      <c r="E33" s="65">
        <f>AVERAGE(E30:E32)</f>
        <v>49.416211642239034</v>
      </c>
      <c r="F33" s="66"/>
      <c r="G33" s="63">
        <f>AVERAGE(G30:G32)</f>
        <v>47.165481086587043</v>
      </c>
      <c r="H33" s="64">
        <f>AVERAGE(H30:H32)</f>
        <v>3.2435673949947201</v>
      </c>
      <c r="I33" s="65">
        <f>AVERAGE(I30:I32)</f>
        <v>49.590951518418244</v>
      </c>
      <c r="J33" s="66"/>
      <c r="L33" s="86"/>
      <c r="M33" s="54">
        <f>M27*100</f>
        <v>38.20754716981132</v>
      </c>
      <c r="N33" s="55">
        <f>N27*100</f>
        <v>12.971698113207546</v>
      </c>
      <c r="O33" s="56">
        <f>O27*100</f>
        <v>48.820754716981128</v>
      </c>
      <c r="P33" s="57"/>
      <c r="Q33" s="54">
        <f>Q27*100</f>
        <v>10.689655172413794</v>
      </c>
      <c r="R33" s="55">
        <f>R27*100</f>
        <v>7.2413793103448283</v>
      </c>
      <c r="S33" s="56">
        <f>S27*100</f>
        <v>82.068965517241381</v>
      </c>
      <c r="T33" s="57"/>
    </row>
    <row r="34" spans="2:20" ht="16.5" thickTop="1" thickBot="1" x14ac:dyDescent="0.3">
      <c r="B34" s="67" t="s">
        <v>34</v>
      </c>
      <c r="C34" s="99">
        <f>SUM(C24,D24,C26,D26,C28,D28)</f>
        <v>327</v>
      </c>
      <c r="D34" s="100"/>
      <c r="E34" s="68">
        <f>SUM(E24,E26,E28)</f>
        <v>320</v>
      </c>
      <c r="F34" s="69"/>
      <c r="G34" s="99">
        <f>SUM(G24,H24,G26,H26,G28,H28)</f>
        <v>414</v>
      </c>
      <c r="H34" s="100"/>
      <c r="I34" s="68">
        <f>SUM(I24,I26,I28)</f>
        <v>406</v>
      </c>
      <c r="J34" s="69"/>
      <c r="L34" s="86"/>
      <c r="M34" s="70">
        <f>M29*100</f>
        <v>35.537190082644628</v>
      </c>
      <c r="N34" s="71">
        <f>N29*100</f>
        <v>15.289256198347106</v>
      </c>
      <c r="O34" s="72">
        <f>O29*100</f>
        <v>49.173553719008268</v>
      </c>
      <c r="P34" s="73"/>
      <c r="Q34" s="70">
        <f>Q29*100</f>
        <v>10.819672131147541</v>
      </c>
      <c r="R34" s="71">
        <f>R29*100</f>
        <v>7.2131147540983616</v>
      </c>
      <c r="S34" s="72">
        <f>S29*100</f>
        <v>81.967213114754102</v>
      </c>
      <c r="T34" s="61"/>
    </row>
    <row r="35" spans="2:20" ht="16.5" thickTop="1" thickBot="1" x14ac:dyDescent="0.3">
      <c r="L35" s="87"/>
      <c r="M35" s="58">
        <f>M31*100</f>
        <v>39.705882352941174</v>
      </c>
      <c r="N35" s="59">
        <f>N31*100</f>
        <v>11.213235294117647</v>
      </c>
      <c r="O35" s="60">
        <f>O31*100</f>
        <v>49.080882352941174</v>
      </c>
      <c r="P35" s="74"/>
      <c r="Q35" s="58">
        <f>Q31*100</f>
        <v>8.2474226804123703</v>
      </c>
      <c r="R35" s="59">
        <f>R31*100</f>
        <v>5.8419243986254292</v>
      </c>
      <c r="S35" s="60">
        <f>S31*100</f>
        <v>85.910652920962193</v>
      </c>
      <c r="T35" s="74"/>
    </row>
    <row r="36" spans="2:20" ht="16.5" thickTop="1" thickBot="1" x14ac:dyDescent="0.3">
      <c r="L36" s="62" t="s">
        <v>33</v>
      </c>
      <c r="M36" s="63">
        <f>AVERAGE(M32:M35)</f>
        <v>37.992284530978907</v>
      </c>
      <c r="N36" s="64">
        <f>AVERAGE(N32:N35)</f>
        <v>12.831510364381037</v>
      </c>
      <c r="O36" s="65">
        <f>AVERAGE(O32:O35)</f>
        <v>49.176205104640047</v>
      </c>
      <c r="P36" s="66"/>
      <c r="Q36" s="63">
        <f>AVERAGE(Q32:Q35)</f>
        <v>10.316885337720045</v>
      </c>
      <c r="R36" s="64">
        <f>AVERAGE(R32:R35)</f>
        <v>6.6928096517383775</v>
      </c>
      <c r="S36" s="65">
        <f>AVERAGE(S32:S35)</f>
        <v>82.990305010541576</v>
      </c>
      <c r="T36" s="66"/>
    </row>
    <row r="37" spans="2:20" ht="16.5" thickTop="1" thickBot="1" x14ac:dyDescent="0.3">
      <c r="L37" s="67" t="s">
        <v>34</v>
      </c>
      <c r="M37" s="99">
        <f>SUM(M24,N24,M26,N26,M28,N28,M30,N30)</f>
        <v>944</v>
      </c>
      <c r="N37" s="100"/>
      <c r="O37" s="68">
        <f>SUM(O24,O26,O28,O30)</f>
        <v>913</v>
      </c>
      <c r="P37" s="69"/>
      <c r="Q37" s="99">
        <f>SUM(Q24,R24,Q26,R26,Q28,R28,Q30,R30)</f>
        <v>198</v>
      </c>
      <c r="R37" s="100"/>
      <c r="S37" s="68">
        <f>SUM(S24,S26,S28,S30)</f>
        <v>966</v>
      </c>
      <c r="T37" s="69"/>
    </row>
    <row r="38" spans="2:20" ht="15.75" thickTop="1" x14ac:dyDescent="0.25"/>
  </sheetData>
  <mergeCells count="42">
    <mergeCell ref="B30:B32"/>
    <mergeCell ref="C34:D34"/>
    <mergeCell ref="G34:H34"/>
    <mergeCell ref="B11:B13"/>
    <mergeCell ref="C15:D15"/>
    <mergeCell ref="G15:H15"/>
    <mergeCell ref="B22:B23"/>
    <mergeCell ref="C22:F22"/>
    <mergeCell ref="G22:J22"/>
    <mergeCell ref="B2:J2"/>
    <mergeCell ref="B21:J21"/>
    <mergeCell ref="B24:B25"/>
    <mergeCell ref="B26:B27"/>
    <mergeCell ref="B28:B29"/>
    <mergeCell ref="B3:B4"/>
    <mergeCell ref="C3:F3"/>
    <mergeCell ref="G3:J3"/>
    <mergeCell ref="B5:B6"/>
    <mergeCell ref="B7:B8"/>
    <mergeCell ref="B9:B10"/>
    <mergeCell ref="L11:L12"/>
    <mergeCell ref="L13:L16"/>
    <mergeCell ref="M18:N18"/>
    <mergeCell ref="L2:T2"/>
    <mergeCell ref="L3:L4"/>
    <mergeCell ref="M3:P3"/>
    <mergeCell ref="Q3:T3"/>
    <mergeCell ref="L5:L6"/>
    <mergeCell ref="L7:L8"/>
    <mergeCell ref="L9:L10"/>
    <mergeCell ref="Q18:R18"/>
    <mergeCell ref="L21:T21"/>
    <mergeCell ref="L22:L23"/>
    <mergeCell ref="M22:P22"/>
    <mergeCell ref="Q22:T22"/>
    <mergeCell ref="Q37:R37"/>
    <mergeCell ref="L30:L31"/>
    <mergeCell ref="L32:L35"/>
    <mergeCell ref="M37:N37"/>
    <mergeCell ref="L24:L25"/>
    <mergeCell ref="L26:L27"/>
    <mergeCell ref="L28:L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W43"/>
  <sheetViews>
    <sheetView tabSelected="1" zoomScaleNormal="100" workbookViewId="0">
      <selection activeCell="F11" activeCellId="1" sqref="K11 F11"/>
    </sheetView>
  </sheetViews>
  <sheetFormatPr baseColWidth="10" defaultRowHeight="15" x14ac:dyDescent="0.25"/>
  <cols>
    <col min="1" max="16" width="11.42578125" style="143"/>
    <col min="17" max="17" width="10.42578125" style="143" bestFit="1" customWidth="1"/>
    <col min="18" max="18" width="14.42578125" style="143" bestFit="1" customWidth="1"/>
    <col min="19" max="19" width="15.28515625" style="143" bestFit="1" customWidth="1"/>
    <col min="20" max="16384" width="11.42578125" style="143"/>
  </cols>
  <sheetData>
    <row r="1" spans="2:75" x14ac:dyDescent="0.25">
      <c r="C1" t="s">
        <v>49</v>
      </c>
    </row>
    <row r="2" spans="2:75" x14ac:dyDescent="0.25">
      <c r="C2" t="s">
        <v>50</v>
      </c>
    </row>
    <row r="3" spans="2:75" ht="15.75" thickBot="1" x14ac:dyDescent="0.3"/>
    <row r="4" spans="2:75" ht="16.5" thickTop="1" thickBot="1" x14ac:dyDescent="0.3">
      <c r="B4" s="144" t="s">
        <v>69</v>
      </c>
      <c r="C4" s="145"/>
      <c r="D4" s="145"/>
      <c r="E4" s="145"/>
      <c r="F4" s="146"/>
      <c r="G4" s="144" t="s">
        <v>70</v>
      </c>
      <c r="H4" s="145"/>
      <c r="I4" s="145"/>
      <c r="J4" s="145"/>
      <c r="K4" s="146"/>
      <c r="L4" s="144" t="s">
        <v>73</v>
      </c>
      <c r="M4" s="145"/>
      <c r="N4" s="145"/>
      <c r="O4" s="145"/>
      <c r="P4" s="146"/>
      <c r="Q4" s="144" t="s">
        <v>71</v>
      </c>
      <c r="R4" s="145"/>
      <c r="S4" s="145"/>
      <c r="T4" s="145"/>
      <c r="U4" s="146"/>
      <c r="V4" s="144" t="s">
        <v>72</v>
      </c>
      <c r="W4" s="145"/>
      <c r="X4" s="145"/>
      <c r="Y4" s="145"/>
      <c r="Z4" s="146"/>
      <c r="AA4" s="144" t="s">
        <v>74</v>
      </c>
      <c r="AB4" s="145"/>
      <c r="AC4" s="145"/>
      <c r="AD4" s="145"/>
      <c r="AE4" s="146"/>
      <c r="AF4" s="128" t="s">
        <v>61</v>
      </c>
      <c r="AG4" s="129"/>
      <c r="AH4" s="129"/>
      <c r="AI4" s="129"/>
      <c r="AJ4" s="130"/>
      <c r="AK4" s="128" t="s">
        <v>62</v>
      </c>
      <c r="AL4" s="129"/>
      <c r="AM4" s="129"/>
      <c r="AN4" s="129"/>
      <c r="AO4" s="130"/>
      <c r="AP4" s="128" t="s">
        <v>63</v>
      </c>
      <c r="AQ4" s="129"/>
      <c r="AR4" s="129"/>
      <c r="AS4" s="129"/>
      <c r="AT4" s="130"/>
      <c r="AU4" s="128" t="s">
        <v>65</v>
      </c>
      <c r="AV4" s="129"/>
      <c r="AW4" s="129"/>
      <c r="AX4" s="129"/>
      <c r="AY4" s="130"/>
      <c r="AZ4" s="128" t="s">
        <v>67</v>
      </c>
      <c r="BA4" s="129"/>
      <c r="BB4" s="129"/>
      <c r="BC4" s="129"/>
      <c r="BD4" s="130"/>
      <c r="BE4" s="128" t="s">
        <v>64</v>
      </c>
      <c r="BF4" s="129"/>
      <c r="BG4" s="129"/>
      <c r="BH4" s="129"/>
      <c r="BI4" s="130"/>
      <c r="BJ4" s="147"/>
      <c r="BK4" s="148"/>
      <c r="BL4" s="148"/>
      <c r="BM4" s="148"/>
      <c r="BN4" s="148"/>
      <c r="BO4" s="148"/>
      <c r="BP4" s="148"/>
      <c r="BQ4" s="148"/>
      <c r="BR4" s="148"/>
      <c r="BS4" s="148"/>
    </row>
    <row r="5" spans="2:75" ht="16.5" thickTop="1" thickBot="1" x14ac:dyDescent="0.3">
      <c r="B5" s="149" t="s">
        <v>45</v>
      </c>
      <c r="C5" s="150" t="s">
        <v>43</v>
      </c>
      <c r="D5" s="150" t="s">
        <v>44</v>
      </c>
      <c r="E5" s="151" t="s">
        <v>46</v>
      </c>
      <c r="F5" s="152" t="s">
        <v>47</v>
      </c>
      <c r="G5" s="149" t="s">
        <v>45</v>
      </c>
      <c r="H5" s="150" t="s">
        <v>43</v>
      </c>
      <c r="I5" s="150" t="s">
        <v>44</v>
      </c>
      <c r="J5" s="151" t="s">
        <v>46</v>
      </c>
      <c r="K5" s="152" t="s">
        <v>47</v>
      </c>
      <c r="L5" s="149" t="s">
        <v>45</v>
      </c>
      <c r="M5" s="150" t="s">
        <v>43</v>
      </c>
      <c r="N5" s="150" t="s">
        <v>44</v>
      </c>
      <c r="O5" s="151" t="s">
        <v>46</v>
      </c>
      <c r="P5" s="152" t="s">
        <v>47</v>
      </c>
      <c r="Q5" s="149" t="s">
        <v>45</v>
      </c>
      <c r="R5" s="150" t="s">
        <v>43</v>
      </c>
      <c r="S5" s="150" t="s">
        <v>44</v>
      </c>
      <c r="T5" s="151" t="s">
        <v>46</v>
      </c>
      <c r="U5" s="152" t="s">
        <v>47</v>
      </c>
      <c r="V5" s="149" t="s">
        <v>45</v>
      </c>
      <c r="W5" s="150" t="s">
        <v>43</v>
      </c>
      <c r="X5" s="150" t="s">
        <v>44</v>
      </c>
      <c r="Y5" s="151" t="s">
        <v>46</v>
      </c>
      <c r="Z5" s="152" t="s">
        <v>47</v>
      </c>
      <c r="AA5" s="149" t="s">
        <v>45</v>
      </c>
      <c r="AB5" s="150" t="s">
        <v>43</v>
      </c>
      <c r="AC5" s="150" t="s">
        <v>44</v>
      </c>
      <c r="AD5" s="151" t="s">
        <v>46</v>
      </c>
      <c r="AE5" s="152" t="s">
        <v>47</v>
      </c>
      <c r="AF5" s="149" t="s">
        <v>45</v>
      </c>
      <c r="AG5" s="150" t="s">
        <v>43</v>
      </c>
      <c r="AH5" s="150" t="s">
        <v>44</v>
      </c>
      <c r="AI5" s="151" t="s">
        <v>46</v>
      </c>
      <c r="AJ5" s="152" t="s">
        <v>47</v>
      </c>
      <c r="AK5" s="149" t="s">
        <v>45</v>
      </c>
      <c r="AL5" s="150" t="s">
        <v>43</v>
      </c>
      <c r="AM5" s="150" t="s">
        <v>44</v>
      </c>
      <c r="AN5" s="151" t="s">
        <v>46</v>
      </c>
      <c r="AO5" s="152" t="s">
        <v>47</v>
      </c>
      <c r="AP5" s="149" t="s">
        <v>45</v>
      </c>
      <c r="AQ5" s="150" t="s">
        <v>43</v>
      </c>
      <c r="AR5" s="150" t="s">
        <v>44</v>
      </c>
      <c r="AS5" s="151" t="s">
        <v>46</v>
      </c>
      <c r="AT5" s="152" t="s">
        <v>47</v>
      </c>
      <c r="AU5" s="149" t="s">
        <v>45</v>
      </c>
      <c r="AV5" s="150" t="s">
        <v>43</v>
      </c>
      <c r="AW5" s="150" t="s">
        <v>44</v>
      </c>
      <c r="AX5" s="151" t="s">
        <v>46</v>
      </c>
      <c r="AY5" s="152" t="s">
        <v>47</v>
      </c>
      <c r="AZ5" s="149" t="s">
        <v>45</v>
      </c>
      <c r="BA5" s="150" t="s">
        <v>43</v>
      </c>
      <c r="BB5" s="150" t="s">
        <v>44</v>
      </c>
      <c r="BC5" s="151" t="s">
        <v>46</v>
      </c>
      <c r="BD5" s="152" t="s">
        <v>47</v>
      </c>
      <c r="BE5" s="149" t="s">
        <v>45</v>
      </c>
      <c r="BF5" s="150" t="s">
        <v>43</v>
      </c>
      <c r="BG5" s="150" t="s">
        <v>44</v>
      </c>
      <c r="BH5" s="151" t="s">
        <v>46</v>
      </c>
      <c r="BI5" s="152" t="s">
        <v>47</v>
      </c>
      <c r="BJ5" s="153"/>
      <c r="BK5" s="154"/>
      <c r="BL5" s="154"/>
      <c r="BM5" s="155"/>
      <c r="BN5" s="155"/>
      <c r="BO5" s="154"/>
      <c r="BP5" s="154"/>
      <c r="BQ5" s="154"/>
      <c r="BR5" s="155"/>
      <c r="BS5" s="155"/>
    </row>
    <row r="6" spans="2:75" ht="15.75" thickTop="1" x14ac:dyDescent="0.25">
      <c r="B6" s="156">
        <v>0</v>
      </c>
      <c r="C6" s="157">
        <v>4.4999999999999998E-2</v>
      </c>
      <c r="D6" s="158">
        <v>1</v>
      </c>
      <c r="E6" s="157">
        <f>LOG(D6)</f>
        <v>0</v>
      </c>
      <c r="F6" s="159" t="s">
        <v>48</v>
      </c>
      <c r="G6" s="156">
        <v>0</v>
      </c>
      <c r="H6" s="157">
        <v>4.3999999999999997E-2</v>
      </c>
      <c r="I6" s="158">
        <v>1</v>
      </c>
      <c r="J6" s="157">
        <f>LOG(I6)</f>
        <v>0</v>
      </c>
      <c r="K6" s="159" t="s">
        <v>48</v>
      </c>
      <c r="L6" s="156">
        <v>0</v>
      </c>
      <c r="M6" s="157">
        <v>0.05</v>
      </c>
      <c r="N6" s="158">
        <v>1</v>
      </c>
      <c r="O6" s="157">
        <f>LOG(N6)</f>
        <v>0</v>
      </c>
      <c r="P6" s="159" t="s">
        <v>48</v>
      </c>
      <c r="Q6" s="156">
        <v>0</v>
      </c>
      <c r="R6" s="157">
        <v>2.7E-2</v>
      </c>
      <c r="S6" s="158">
        <v>1</v>
      </c>
      <c r="T6" s="157">
        <f>LOG(S6)</f>
        <v>0</v>
      </c>
      <c r="U6" s="159" t="s">
        <v>48</v>
      </c>
      <c r="V6" s="156">
        <v>0</v>
      </c>
      <c r="W6" s="157">
        <v>2.7E-2</v>
      </c>
      <c r="X6" s="158">
        <v>1</v>
      </c>
      <c r="Y6" s="157">
        <f>LOG(X6)</f>
        <v>0</v>
      </c>
      <c r="Z6" s="159" t="s">
        <v>48</v>
      </c>
      <c r="AA6" s="156">
        <v>0</v>
      </c>
      <c r="AB6" s="157">
        <v>3.3000000000000002E-2</v>
      </c>
      <c r="AC6" s="158">
        <v>1</v>
      </c>
      <c r="AD6" s="157">
        <f>LOG(AC6)</f>
        <v>0</v>
      </c>
      <c r="AE6" s="159" t="s">
        <v>48</v>
      </c>
      <c r="AF6" s="156">
        <v>0</v>
      </c>
      <c r="AG6" s="157">
        <v>0.09</v>
      </c>
      <c r="AH6" s="158">
        <v>1</v>
      </c>
      <c r="AI6" s="157">
        <f>LOG(AH6)</f>
        <v>0</v>
      </c>
      <c r="AJ6" s="159" t="s">
        <v>48</v>
      </c>
      <c r="AK6" s="156">
        <v>0</v>
      </c>
      <c r="AL6" s="157">
        <v>8.4000000000000005E-2</v>
      </c>
      <c r="AM6" s="158">
        <v>1</v>
      </c>
      <c r="AN6" s="157">
        <f>LOG(AM6)</f>
        <v>0</v>
      </c>
      <c r="AO6" s="159" t="s">
        <v>48</v>
      </c>
      <c r="AP6" s="156">
        <v>0</v>
      </c>
      <c r="AQ6" s="157">
        <v>0.1</v>
      </c>
      <c r="AR6" s="158">
        <v>1</v>
      </c>
      <c r="AS6" s="157">
        <f>LOG(AR6)</f>
        <v>0</v>
      </c>
      <c r="AT6" s="159" t="s">
        <v>48</v>
      </c>
      <c r="AU6" s="156">
        <v>0</v>
      </c>
      <c r="AV6" s="157">
        <v>6.7000000000000004E-2</v>
      </c>
      <c r="AW6" s="158">
        <v>1</v>
      </c>
      <c r="AX6" s="157">
        <f>LOG(AW6)</f>
        <v>0</v>
      </c>
      <c r="AY6" s="159" t="s">
        <v>48</v>
      </c>
      <c r="AZ6" s="156">
        <v>0</v>
      </c>
      <c r="BA6" s="157">
        <v>5.7000000000000002E-2</v>
      </c>
      <c r="BB6" s="158">
        <v>1</v>
      </c>
      <c r="BC6" s="157">
        <f>LOG(BB6)</f>
        <v>0</v>
      </c>
      <c r="BD6" s="159" t="s">
        <v>48</v>
      </c>
      <c r="BE6" s="156">
        <v>0</v>
      </c>
      <c r="BF6" s="157">
        <v>0.121</v>
      </c>
      <c r="BG6" s="158">
        <v>1</v>
      </c>
      <c r="BH6" s="157">
        <f>LOG(BG6)</f>
        <v>0</v>
      </c>
      <c r="BI6" s="159" t="s">
        <v>48</v>
      </c>
      <c r="BJ6" s="153"/>
      <c r="BK6" s="155"/>
      <c r="BL6" s="155"/>
      <c r="BM6" s="155"/>
      <c r="BN6" s="155"/>
      <c r="BO6" s="154"/>
      <c r="BP6" s="155"/>
      <c r="BQ6" s="155"/>
      <c r="BR6" s="155"/>
      <c r="BS6" s="155"/>
    </row>
    <row r="7" spans="2:75" ht="15.75" thickBot="1" x14ac:dyDescent="0.3">
      <c r="B7" s="160">
        <v>30</v>
      </c>
      <c r="C7" s="161">
        <v>4.4999999999999998E-2</v>
      </c>
      <c r="D7" s="162">
        <v>1</v>
      </c>
      <c r="E7" s="161">
        <f>LOG(D7)</f>
        <v>0</v>
      </c>
      <c r="F7" s="163">
        <v>0.99480000000000002</v>
      </c>
      <c r="G7" s="160">
        <v>30</v>
      </c>
      <c r="H7" s="161">
        <v>4.2999999999999997E-2</v>
      </c>
      <c r="I7" s="162">
        <v>0.97727272727272729</v>
      </c>
      <c r="J7" s="161">
        <f>LOG(I7)</f>
        <v>-9.9842209066008953E-3</v>
      </c>
      <c r="K7" s="163">
        <v>0.99539999999999995</v>
      </c>
      <c r="L7" s="160">
        <v>30</v>
      </c>
      <c r="M7" s="161">
        <v>4.9000000000000002E-2</v>
      </c>
      <c r="N7" s="162">
        <v>0.98</v>
      </c>
      <c r="O7" s="161">
        <f>LOG(N7)</f>
        <v>-8.7739243075051505E-3</v>
      </c>
      <c r="P7" s="132">
        <v>0.99629999999999996</v>
      </c>
      <c r="Q7" s="160">
        <v>30</v>
      </c>
      <c r="R7" s="161">
        <v>2.7E-2</v>
      </c>
      <c r="S7" s="162">
        <v>1</v>
      </c>
      <c r="T7" s="161">
        <f>LOG(S7)</f>
        <v>0</v>
      </c>
      <c r="U7" s="163">
        <v>0.99560000000000004</v>
      </c>
      <c r="V7" s="160">
        <v>30</v>
      </c>
      <c r="W7" s="161">
        <v>2.7E-2</v>
      </c>
      <c r="X7" s="162">
        <v>1</v>
      </c>
      <c r="Y7" s="161">
        <f>LOG(X7)</f>
        <v>0</v>
      </c>
      <c r="Z7" s="163">
        <v>0.99739999999999995</v>
      </c>
      <c r="AA7" s="160">
        <v>30</v>
      </c>
      <c r="AB7" s="161">
        <v>3.3000000000000002E-2</v>
      </c>
      <c r="AC7" s="162">
        <v>1</v>
      </c>
      <c r="AD7" s="161">
        <f>LOG(AC7)</f>
        <v>0</v>
      </c>
      <c r="AE7" s="132">
        <v>0.99329999999999996</v>
      </c>
      <c r="AF7" s="160">
        <v>60</v>
      </c>
      <c r="AG7" s="161">
        <v>0.09</v>
      </c>
      <c r="AH7" s="162">
        <v>1</v>
      </c>
      <c r="AI7" s="161">
        <f>LOG(AH7)</f>
        <v>0</v>
      </c>
      <c r="AJ7" s="132">
        <v>0.98829999999999996</v>
      </c>
      <c r="AK7" s="160">
        <v>60</v>
      </c>
      <c r="AL7" s="161">
        <v>8.2000000000000003E-2</v>
      </c>
      <c r="AM7" s="162">
        <v>0.97619047619047616</v>
      </c>
      <c r="AN7" s="161">
        <f>LOG(AM7)</f>
        <v>-1.046543367816498E-2</v>
      </c>
      <c r="AO7" s="132">
        <v>0.99050000000000005</v>
      </c>
      <c r="AP7" s="160">
        <v>60</v>
      </c>
      <c r="AQ7" s="161">
        <v>0.10299999999999999</v>
      </c>
      <c r="AR7" s="162">
        <v>1.0299999999999998</v>
      </c>
      <c r="AS7" s="161">
        <f>LOG(AR7)</f>
        <v>1.2837224705172123E-2</v>
      </c>
      <c r="AT7" s="132">
        <v>0.99350000000000005</v>
      </c>
      <c r="AU7" s="160">
        <v>60</v>
      </c>
      <c r="AV7" s="161">
        <v>7.0000000000000007E-2</v>
      </c>
      <c r="AW7" s="162">
        <v>1.0447761194029852</v>
      </c>
      <c r="AX7" s="161">
        <f>LOG(AW7)</f>
        <v>1.902323731343045E-2</v>
      </c>
      <c r="AY7" s="132">
        <v>0.99319999999999997</v>
      </c>
      <c r="AZ7" s="160">
        <v>60</v>
      </c>
      <c r="BA7" s="161">
        <v>5.6000000000000001E-2</v>
      </c>
      <c r="BB7" s="162">
        <v>0.98245614035087714</v>
      </c>
      <c r="BC7" s="161">
        <f>LOG(BB7)</f>
        <v>-7.6868286662910065E-3</v>
      </c>
      <c r="BD7" s="132">
        <v>0.98670000000000002</v>
      </c>
      <c r="BE7" s="160">
        <v>60</v>
      </c>
      <c r="BF7" s="161">
        <v>0.122</v>
      </c>
      <c r="BG7" s="162">
        <v>1.0082644628099173</v>
      </c>
      <c r="BH7" s="161">
        <f>LOG(BG7)</f>
        <v>3.5744603582981357E-3</v>
      </c>
      <c r="BI7" s="132">
        <v>0.99160000000000004</v>
      </c>
      <c r="BJ7" s="153"/>
      <c r="BK7" s="155"/>
      <c r="BL7" s="155"/>
      <c r="BM7" s="155"/>
      <c r="BN7" s="155"/>
      <c r="BO7" s="154"/>
      <c r="BP7" s="155"/>
      <c r="BQ7" s="155"/>
      <c r="BR7" s="155"/>
      <c r="BS7" s="155"/>
    </row>
    <row r="8" spans="2:75" x14ac:dyDescent="0.25">
      <c r="B8" s="160">
        <v>45</v>
      </c>
      <c r="C8" s="161">
        <v>4.3999999999999997E-2</v>
      </c>
      <c r="D8" s="162">
        <v>0.97777777777777775</v>
      </c>
      <c r="E8" s="161">
        <f t="shared" ref="E8:E41" si="0">LOG(D8)</f>
        <v>-9.7598372891562618E-3</v>
      </c>
      <c r="F8" s="164" t="s">
        <v>51</v>
      </c>
      <c r="G8" s="160">
        <v>45</v>
      </c>
      <c r="H8" s="161">
        <v>4.3999999999999997E-2</v>
      </c>
      <c r="I8" s="162">
        <v>1</v>
      </c>
      <c r="J8" s="161">
        <f t="shared" ref="J8:J41" si="1">LOG(I8)</f>
        <v>0</v>
      </c>
      <c r="K8" s="164" t="s">
        <v>51</v>
      </c>
      <c r="L8" s="160">
        <v>60</v>
      </c>
      <c r="M8" s="161">
        <v>4.8000000000000001E-2</v>
      </c>
      <c r="N8" s="162">
        <v>0.96</v>
      </c>
      <c r="O8" s="161">
        <f t="shared" ref="O8:O37" si="2">LOG(N8)</f>
        <v>-1.7728766960431602E-2</v>
      </c>
      <c r="P8" s="164" t="s">
        <v>51</v>
      </c>
      <c r="Q8" s="160">
        <v>45</v>
      </c>
      <c r="R8" s="161">
        <v>2.7E-2</v>
      </c>
      <c r="S8" s="162">
        <v>1</v>
      </c>
      <c r="T8" s="161">
        <f t="shared" ref="T8:T41" si="3">LOG(S8)</f>
        <v>0</v>
      </c>
      <c r="U8" s="164" t="s">
        <v>51</v>
      </c>
      <c r="V8" s="160">
        <v>45</v>
      </c>
      <c r="W8" s="161">
        <v>2.7E-2</v>
      </c>
      <c r="X8" s="162">
        <v>1</v>
      </c>
      <c r="Y8" s="161">
        <f t="shared" ref="Y8:Y41" si="4">LOG(X8)</f>
        <v>0</v>
      </c>
      <c r="Z8" s="164" t="s">
        <v>51</v>
      </c>
      <c r="AA8" s="160">
        <v>60</v>
      </c>
      <c r="AB8" s="161">
        <v>3.4000000000000002E-2</v>
      </c>
      <c r="AC8" s="162">
        <v>1.0303030303030303</v>
      </c>
      <c r="AD8" s="161">
        <f t="shared" ref="AD8:AD37" si="5">LOG(AC8)</f>
        <v>1.2964977164367635E-2</v>
      </c>
      <c r="AE8" s="164" t="s">
        <v>51</v>
      </c>
      <c r="AF8" s="160">
        <v>90</v>
      </c>
      <c r="AG8" s="161">
        <v>9.1999999999999998E-2</v>
      </c>
      <c r="AH8" s="162">
        <v>1.0222222222222221</v>
      </c>
      <c r="AI8" s="161">
        <f t="shared" ref="AI8:AI23" si="6">LOG(AH8)</f>
        <v>9.5453179062303609E-3</v>
      </c>
      <c r="AJ8" s="164" t="s">
        <v>51</v>
      </c>
      <c r="AK8" s="160">
        <v>90</v>
      </c>
      <c r="AL8" s="161">
        <v>8.4000000000000005E-2</v>
      </c>
      <c r="AM8" s="162">
        <v>1</v>
      </c>
      <c r="AN8" s="161">
        <f t="shared" ref="AN8:AN23" si="7">LOG(AM8)</f>
        <v>0</v>
      </c>
      <c r="AO8" s="164" t="s">
        <v>51</v>
      </c>
      <c r="AP8" s="160">
        <v>90</v>
      </c>
      <c r="AQ8" s="161">
        <v>0.10100000000000001</v>
      </c>
      <c r="AR8" s="162">
        <v>1.01</v>
      </c>
      <c r="AS8" s="161">
        <f t="shared" ref="AS8:AS23" si="8">LOG(AR8)</f>
        <v>4.3213737826425782E-3</v>
      </c>
      <c r="AT8" s="164" t="s">
        <v>51</v>
      </c>
      <c r="AU8" s="160">
        <v>90</v>
      </c>
      <c r="AV8" s="161">
        <v>7.1999999999999995E-2</v>
      </c>
      <c r="AW8" s="162">
        <v>1.0746268656716416</v>
      </c>
      <c r="AX8" s="161">
        <f t="shared" ref="AX8:AX23" si="9">LOG(AW8)</f>
        <v>3.1257693730441932E-2</v>
      </c>
      <c r="AY8" s="164" t="s">
        <v>51</v>
      </c>
      <c r="AZ8" s="160">
        <v>90</v>
      </c>
      <c r="BA8" s="161">
        <v>5.6000000000000001E-2</v>
      </c>
      <c r="BB8" s="162">
        <v>0.98245614035087714</v>
      </c>
      <c r="BC8" s="161">
        <f t="shared" ref="BC8:BC23" si="10">LOG(BB8)</f>
        <v>-7.6868286662910065E-3</v>
      </c>
      <c r="BD8" s="164" t="s">
        <v>51</v>
      </c>
      <c r="BE8" s="160">
        <v>90</v>
      </c>
      <c r="BF8" s="161">
        <v>0.121</v>
      </c>
      <c r="BG8" s="162">
        <v>1</v>
      </c>
      <c r="BH8" s="161">
        <f t="shared" ref="BH8:BH23" si="11">LOG(BG8)</f>
        <v>0</v>
      </c>
      <c r="BI8" s="164" t="s">
        <v>51</v>
      </c>
      <c r="BJ8" s="153"/>
      <c r="BK8" s="155"/>
      <c r="BL8" s="155"/>
      <c r="BM8" s="155"/>
      <c r="BN8" s="155"/>
      <c r="BO8" s="154"/>
      <c r="BP8" s="155"/>
      <c r="BQ8" s="155"/>
      <c r="BR8" s="155"/>
      <c r="BS8" s="155"/>
    </row>
    <row r="9" spans="2:75" ht="15.75" thickBot="1" x14ac:dyDescent="0.3">
      <c r="B9" s="160">
        <v>60</v>
      </c>
      <c r="C9" s="161">
        <v>4.4999999999999998E-2</v>
      </c>
      <c r="D9" s="162">
        <v>1</v>
      </c>
      <c r="E9" s="161">
        <f t="shared" si="0"/>
        <v>0</v>
      </c>
      <c r="F9" s="163">
        <v>3.2889999999999998E-3</v>
      </c>
      <c r="G9" s="160">
        <v>60</v>
      </c>
      <c r="H9" s="161">
        <v>4.3999999999999997E-2</v>
      </c>
      <c r="I9" s="162">
        <v>1</v>
      </c>
      <c r="J9" s="161">
        <f t="shared" si="1"/>
        <v>0</v>
      </c>
      <c r="K9" s="163">
        <v>3.2789999999999998E-3</v>
      </c>
      <c r="L9" s="160">
        <v>90</v>
      </c>
      <c r="M9" s="161">
        <v>4.9000000000000002E-2</v>
      </c>
      <c r="N9" s="162">
        <v>0.98</v>
      </c>
      <c r="O9" s="161">
        <f t="shared" si="2"/>
        <v>-8.7739243075051505E-3</v>
      </c>
      <c r="P9" s="132">
        <v>3.3999999999999998E-3</v>
      </c>
      <c r="Q9" s="160">
        <v>60</v>
      </c>
      <c r="R9" s="161">
        <v>3.1E-2</v>
      </c>
      <c r="S9" s="162">
        <v>1.1481481481481481</v>
      </c>
      <c r="T9" s="161">
        <f t="shared" si="3"/>
        <v>5.9997929675285368E-2</v>
      </c>
      <c r="U9" s="163">
        <v>3.362E-3</v>
      </c>
      <c r="V9" s="160">
        <v>60</v>
      </c>
      <c r="W9" s="161">
        <v>3.3000000000000002E-2</v>
      </c>
      <c r="X9" s="162">
        <v>1.2222222222222223</v>
      </c>
      <c r="Y9" s="161">
        <f t="shared" si="4"/>
        <v>8.71501757189002E-2</v>
      </c>
      <c r="Z9" s="163">
        <v>3.4380000000000001E-3</v>
      </c>
      <c r="AA9" s="160">
        <v>90</v>
      </c>
      <c r="AB9" s="161">
        <v>3.5999999999999997E-2</v>
      </c>
      <c r="AC9" s="162">
        <v>1.0909090909090908</v>
      </c>
      <c r="AD9" s="161">
        <f t="shared" si="5"/>
        <v>3.7788560889399754E-2</v>
      </c>
      <c r="AE9" s="132">
        <v>3.3930000000000002E-3</v>
      </c>
      <c r="AF9" s="160">
        <v>120</v>
      </c>
      <c r="AG9" s="161">
        <v>9.2999999999999999E-2</v>
      </c>
      <c r="AH9" s="162">
        <v>1.0333333333333334</v>
      </c>
      <c r="AI9" s="161">
        <f t="shared" si="6"/>
        <v>1.4240439114610285E-2</v>
      </c>
      <c r="AJ9" s="132">
        <v>2.1570000000000001E-3</v>
      </c>
      <c r="AK9" s="160">
        <v>120</v>
      </c>
      <c r="AL9" s="161">
        <v>8.5999999999999993E-2</v>
      </c>
      <c r="AM9" s="162">
        <v>1.0238095238095237</v>
      </c>
      <c r="AN9" s="161">
        <f t="shared" si="7"/>
        <v>1.0219165181686028E-2</v>
      </c>
      <c r="AO9" s="132">
        <v>2.199E-3</v>
      </c>
      <c r="AP9" s="160">
        <v>120</v>
      </c>
      <c r="AQ9" s="161">
        <v>0.10100000000000001</v>
      </c>
      <c r="AR9" s="162">
        <v>1.01</v>
      </c>
      <c r="AS9" s="161">
        <f t="shared" si="8"/>
        <v>4.3213737826425782E-3</v>
      </c>
      <c r="AT9" s="132">
        <v>1.828E-3</v>
      </c>
      <c r="AU9" s="160">
        <v>120</v>
      </c>
      <c r="AV9" s="161">
        <v>7.0000000000000007E-2</v>
      </c>
      <c r="AW9" s="162">
        <v>1.0447761194029852</v>
      </c>
      <c r="AX9" s="161">
        <f t="shared" si="9"/>
        <v>1.902323731343045E-2</v>
      </c>
      <c r="AY9" s="132">
        <v>1.7309999999999999E-3</v>
      </c>
      <c r="AZ9" s="160">
        <v>120</v>
      </c>
      <c r="BA9" s="161">
        <v>5.6000000000000001E-2</v>
      </c>
      <c r="BB9" s="162">
        <v>0.98245614035087714</v>
      </c>
      <c r="BC9" s="161">
        <f t="shared" si="10"/>
        <v>-7.6868286662910065E-3</v>
      </c>
      <c r="BD9" s="132">
        <v>1.957E-3</v>
      </c>
      <c r="BE9" s="160">
        <v>120</v>
      </c>
      <c r="BF9" s="161">
        <v>0.125</v>
      </c>
      <c r="BG9" s="162">
        <v>1.0330578512396695</v>
      </c>
      <c r="BH9" s="161">
        <f t="shared" si="11"/>
        <v>1.412464269160638E-2</v>
      </c>
      <c r="BI9" s="132">
        <v>1.9559999999999998E-3</v>
      </c>
      <c r="BJ9" s="153"/>
      <c r="BK9" s="155"/>
      <c r="BL9" s="155"/>
      <c r="BM9" s="155"/>
      <c r="BN9" s="165"/>
      <c r="BO9" s="154"/>
      <c r="BP9" s="155"/>
      <c r="BQ9" s="155"/>
      <c r="BR9" s="155"/>
      <c r="BS9" s="165"/>
    </row>
    <row r="10" spans="2:75" x14ac:dyDescent="0.25">
      <c r="B10" s="160">
        <v>75</v>
      </c>
      <c r="C10" s="161">
        <v>4.3999999999999997E-2</v>
      </c>
      <c r="D10" s="162">
        <v>0.97777777777777775</v>
      </c>
      <c r="E10" s="161">
        <f t="shared" si="0"/>
        <v>-9.7598372891562618E-3</v>
      </c>
      <c r="F10" s="164" t="s">
        <v>52</v>
      </c>
      <c r="G10" s="160">
        <v>75</v>
      </c>
      <c r="H10" s="161">
        <v>4.2999999999999997E-2</v>
      </c>
      <c r="I10" s="162">
        <v>0.97727272727272729</v>
      </c>
      <c r="J10" s="161">
        <f t="shared" si="1"/>
        <v>-9.9842209066008953E-3</v>
      </c>
      <c r="K10" s="164" t="s">
        <v>52</v>
      </c>
      <c r="L10" s="160">
        <v>120</v>
      </c>
      <c r="M10" s="161">
        <v>0.05</v>
      </c>
      <c r="N10" s="162">
        <v>1</v>
      </c>
      <c r="O10" s="161">
        <f t="shared" si="2"/>
        <v>0</v>
      </c>
      <c r="P10" s="164" t="s">
        <v>52</v>
      </c>
      <c r="Q10" s="160">
        <v>75</v>
      </c>
      <c r="R10" s="161">
        <v>3.1E-2</v>
      </c>
      <c r="S10" s="162">
        <v>1.1481481481481481</v>
      </c>
      <c r="T10" s="161">
        <f t="shared" si="3"/>
        <v>5.9997929675285368E-2</v>
      </c>
      <c r="U10" s="164" t="s">
        <v>52</v>
      </c>
      <c r="V10" s="160">
        <v>75</v>
      </c>
      <c r="W10" s="161">
        <v>3.3000000000000002E-2</v>
      </c>
      <c r="X10" s="162">
        <v>1.2222222222222223</v>
      </c>
      <c r="Y10" s="161">
        <f t="shared" si="4"/>
        <v>8.71501757189002E-2</v>
      </c>
      <c r="Z10" s="164" t="s">
        <v>52</v>
      </c>
      <c r="AA10" s="160">
        <v>120</v>
      </c>
      <c r="AB10" s="161">
        <v>3.5999999999999997E-2</v>
      </c>
      <c r="AC10" s="162">
        <v>1.0909090909090908</v>
      </c>
      <c r="AD10" s="161">
        <f t="shared" si="5"/>
        <v>3.7788560889399754E-2</v>
      </c>
      <c r="AE10" s="164" t="s">
        <v>52</v>
      </c>
      <c r="AF10" s="160">
        <v>150</v>
      </c>
      <c r="AG10" s="161">
        <v>0.09</v>
      </c>
      <c r="AH10" s="162">
        <v>1</v>
      </c>
      <c r="AI10" s="161">
        <f t="shared" si="6"/>
        <v>0</v>
      </c>
      <c r="AJ10" s="164" t="s">
        <v>52</v>
      </c>
      <c r="AK10" s="160">
        <v>150</v>
      </c>
      <c r="AL10" s="161">
        <v>0.09</v>
      </c>
      <c r="AM10" s="162">
        <v>1.0714285714285714</v>
      </c>
      <c r="AN10" s="161">
        <f t="shared" si="7"/>
        <v>2.9963223377443202E-2</v>
      </c>
      <c r="AO10" s="164" t="s">
        <v>52</v>
      </c>
      <c r="AP10" s="160">
        <v>150</v>
      </c>
      <c r="AQ10" s="161">
        <v>9.8000000000000004E-2</v>
      </c>
      <c r="AR10" s="162">
        <v>0.98</v>
      </c>
      <c r="AS10" s="161">
        <f t="shared" si="8"/>
        <v>-8.7739243075051505E-3</v>
      </c>
      <c r="AT10" s="164" t="s">
        <v>52</v>
      </c>
      <c r="AU10" s="160">
        <v>150</v>
      </c>
      <c r="AV10" s="161">
        <v>6.8000000000000005E-2</v>
      </c>
      <c r="AW10" s="162">
        <v>1.0149253731343284</v>
      </c>
      <c r="AX10" s="161">
        <f t="shared" si="9"/>
        <v>6.4341100054099033E-3</v>
      </c>
      <c r="AY10" s="164" t="s">
        <v>52</v>
      </c>
      <c r="AZ10" s="160">
        <v>150</v>
      </c>
      <c r="BA10" s="161">
        <v>5.5E-2</v>
      </c>
      <c r="BB10" s="162">
        <v>0.96491228070175439</v>
      </c>
      <c r="BC10" s="161">
        <f t="shared" si="10"/>
        <v>-1.5512166178247553E-2</v>
      </c>
      <c r="BD10" s="164" t="s">
        <v>52</v>
      </c>
      <c r="BE10" s="160">
        <v>150</v>
      </c>
      <c r="BF10" s="161">
        <v>0.128</v>
      </c>
      <c r="BG10" s="162">
        <v>1.0578512396694215</v>
      </c>
      <c r="BH10" s="161">
        <f t="shared" si="11"/>
        <v>2.4424599331418297E-2</v>
      </c>
      <c r="BI10" s="164" t="s">
        <v>52</v>
      </c>
      <c r="BJ10" s="153"/>
      <c r="BK10" s="155"/>
      <c r="BL10" s="155"/>
      <c r="BM10" s="155"/>
      <c r="BN10" s="155"/>
      <c r="BO10" s="154"/>
      <c r="BP10" s="155"/>
      <c r="BQ10" s="155"/>
      <c r="BR10" s="155"/>
      <c r="BS10" s="155"/>
    </row>
    <row r="11" spans="2:75" x14ac:dyDescent="0.25">
      <c r="B11" s="160">
        <v>90</v>
      </c>
      <c r="C11" s="161">
        <v>4.4999999999999998E-2</v>
      </c>
      <c r="D11" s="162">
        <v>1</v>
      </c>
      <c r="E11" s="161">
        <f t="shared" si="0"/>
        <v>0</v>
      </c>
      <c r="F11" s="197">
        <v>328.5</v>
      </c>
      <c r="G11" s="160">
        <v>90</v>
      </c>
      <c r="H11" s="161">
        <v>4.3999999999999997E-2</v>
      </c>
      <c r="I11" s="162">
        <v>1</v>
      </c>
      <c r="J11" s="161">
        <f t="shared" si="1"/>
        <v>0</v>
      </c>
      <c r="K11" s="197">
        <v>341.5</v>
      </c>
      <c r="L11" s="160">
        <v>150</v>
      </c>
      <c r="M11" s="161">
        <v>4.9000000000000002E-2</v>
      </c>
      <c r="N11" s="162">
        <v>0.98</v>
      </c>
      <c r="O11" s="161">
        <f t="shared" si="2"/>
        <v>-8.7739243075051505E-3</v>
      </c>
      <c r="P11" s="192">
        <v>338.1</v>
      </c>
      <c r="Q11" s="160">
        <v>90</v>
      </c>
      <c r="R11" s="161">
        <v>3.3000000000000002E-2</v>
      </c>
      <c r="S11" s="162">
        <v>1.2222222222222223</v>
      </c>
      <c r="T11" s="161">
        <f t="shared" si="3"/>
        <v>8.71501757189002E-2</v>
      </c>
      <c r="U11" s="197">
        <v>272.7</v>
      </c>
      <c r="V11" s="160">
        <v>90</v>
      </c>
      <c r="W11" s="161">
        <v>3.4000000000000002E-2</v>
      </c>
      <c r="X11" s="162">
        <v>1.2592592592592593</v>
      </c>
      <c r="Y11" s="161">
        <f t="shared" si="4"/>
        <v>0.10011515288326783</v>
      </c>
      <c r="Z11" s="197">
        <v>282.5</v>
      </c>
      <c r="AA11" s="160">
        <v>150</v>
      </c>
      <c r="AB11" s="161">
        <v>3.7999999999999999E-2</v>
      </c>
      <c r="AC11" s="162">
        <v>1.1515151515151514</v>
      </c>
      <c r="AD11" s="161">
        <f t="shared" si="5"/>
        <v>6.126965673892263E-2</v>
      </c>
      <c r="AE11" s="192">
        <v>292.5</v>
      </c>
      <c r="AF11" s="160">
        <v>180</v>
      </c>
      <c r="AG11" s="161">
        <v>8.8999999999999996E-2</v>
      </c>
      <c r="AH11" s="162">
        <v>0.98888888888888893</v>
      </c>
      <c r="AI11" s="161">
        <f t="shared" si="6"/>
        <v>-4.8525027944120724E-3</v>
      </c>
      <c r="AJ11" s="192">
        <v>195.8</v>
      </c>
      <c r="AK11" s="160">
        <v>180</v>
      </c>
      <c r="AL11" s="161">
        <v>8.4000000000000005E-2</v>
      </c>
      <c r="AM11" s="162">
        <v>1</v>
      </c>
      <c r="AN11" s="161">
        <f t="shared" si="7"/>
        <v>0</v>
      </c>
      <c r="AO11" s="192">
        <v>187.5</v>
      </c>
      <c r="AP11" s="160">
        <v>180</v>
      </c>
      <c r="AQ11" s="161">
        <v>0.113</v>
      </c>
      <c r="AR11" s="162">
        <v>1.1299999999999999</v>
      </c>
      <c r="AS11" s="161">
        <f t="shared" si="8"/>
        <v>5.3078443483419682E-2</v>
      </c>
      <c r="AT11" s="196">
        <v>163</v>
      </c>
      <c r="AU11" s="160">
        <v>180</v>
      </c>
      <c r="AV11" s="161">
        <v>7.5999999999999998E-2</v>
      </c>
      <c r="AW11" s="162">
        <v>1.1343283582089552</v>
      </c>
      <c r="AX11" s="161">
        <f t="shared" si="9"/>
        <v>5.4738789579964899E-2</v>
      </c>
      <c r="AY11" s="192">
        <v>168.1</v>
      </c>
      <c r="AZ11" s="160">
        <v>180</v>
      </c>
      <c r="BA11" s="161">
        <v>6.2E-2</v>
      </c>
      <c r="BB11" s="162">
        <v>1.0877192982456141</v>
      </c>
      <c r="BC11" s="161">
        <f t="shared" si="10"/>
        <v>3.6516833825762499E-2</v>
      </c>
      <c r="BD11" s="192">
        <v>161.4</v>
      </c>
      <c r="BE11" s="160">
        <v>180</v>
      </c>
      <c r="BF11" s="161">
        <v>0.13100000000000001</v>
      </c>
      <c r="BG11" s="162">
        <v>1.0826446280991737</v>
      </c>
      <c r="BH11" s="161">
        <f t="shared" si="11"/>
        <v>3.4485925339314244E-2</v>
      </c>
      <c r="BI11" s="192">
        <v>185.2</v>
      </c>
      <c r="BJ11" s="153"/>
      <c r="BK11" s="155"/>
      <c r="BL11" s="155"/>
      <c r="BM11" s="155"/>
      <c r="BN11" s="166"/>
      <c r="BO11" s="154"/>
      <c r="BP11" s="155"/>
      <c r="BQ11" s="155"/>
      <c r="BR11" s="155"/>
      <c r="BS11" s="166"/>
    </row>
    <row r="12" spans="2:75" x14ac:dyDescent="0.25">
      <c r="B12" s="160">
        <v>105</v>
      </c>
      <c r="C12" s="161">
        <v>4.4999999999999998E-2</v>
      </c>
      <c r="D12" s="162">
        <v>1</v>
      </c>
      <c r="E12" s="161">
        <f t="shared" si="0"/>
        <v>0</v>
      </c>
      <c r="F12" s="167"/>
      <c r="G12" s="160">
        <v>105</v>
      </c>
      <c r="H12" s="161">
        <v>4.4999999999999998E-2</v>
      </c>
      <c r="I12" s="162">
        <v>1.0227272727272727</v>
      </c>
      <c r="J12" s="161">
        <f t="shared" si="1"/>
        <v>9.7598372891562393E-3</v>
      </c>
      <c r="K12" s="167"/>
      <c r="L12" s="160">
        <v>165</v>
      </c>
      <c r="M12" s="161">
        <v>4.9000000000000002E-2</v>
      </c>
      <c r="N12" s="162">
        <v>0.98</v>
      </c>
      <c r="O12" s="161">
        <f t="shared" si="2"/>
        <v>-8.7739243075051505E-3</v>
      </c>
      <c r="P12" s="167"/>
      <c r="Q12" s="160">
        <v>105</v>
      </c>
      <c r="R12" s="161">
        <v>3.5000000000000003E-2</v>
      </c>
      <c r="S12" s="162">
        <v>1.2962962962962965</v>
      </c>
      <c r="T12" s="161">
        <f t="shared" si="3"/>
        <v>0.11270428019128839</v>
      </c>
      <c r="U12" s="167"/>
      <c r="V12" s="160">
        <v>105</v>
      </c>
      <c r="W12" s="161">
        <v>3.5000000000000003E-2</v>
      </c>
      <c r="X12" s="162">
        <v>1.2962962962962965</v>
      </c>
      <c r="Y12" s="161">
        <f t="shared" si="4"/>
        <v>0.11270428019128839</v>
      </c>
      <c r="Z12" s="167"/>
      <c r="AA12" s="160">
        <v>165</v>
      </c>
      <c r="AB12" s="161">
        <v>3.9E-2</v>
      </c>
      <c r="AC12" s="162">
        <v>1.1818181818181817</v>
      </c>
      <c r="AD12" s="161">
        <f t="shared" si="5"/>
        <v>7.2550667148611664E-2</v>
      </c>
      <c r="AE12" s="167"/>
      <c r="AF12" s="160">
        <v>210</v>
      </c>
      <c r="AG12" s="161">
        <v>0.11</v>
      </c>
      <c r="AH12" s="162">
        <v>1.2222222222222223</v>
      </c>
      <c r="AI12" s="181">
        <f t="shared" si="6"/>
        <v>8.71501757189002E-2</v>
      </c>
      <c r="AJ12" s="167"/>
      <c r="AK12" s="160">
        <v>210</v>
      </c>
      <c r="AL12" s="161">
        <v>9.8000000000000004E-2</v>
      </c>
      <c r="AM12" s="162">
        <v>1.1666666666666667</v>
      </c>
      <c r="AN12" s="181">
        <f t="shared" si="7"/>
        <v>6.6946789630613221E-2</v>
      </c>
      <c r="AO12" s="167"/>
      <c r="AP12" s="160">
        <v>210</v>
      </c>
      <c r="AQ12" s="161">
        <v>0.13</v>
      </c>
      <c r="AR12" s="162">
        <v>1.3</v>
      </c>
      <c r="AS12" s="181">
        <f t="shared" si="8"/>
        <v>0.11394335230683679</v>
      </c>
      <c r="AT12" s="167"/>
      <c r="AU12" s="160">
        <v>210</v>
      </c>
      <c r="AV12" s="161">
        <v>0.08</v>
      </c>
      <c r="AW12" s="162">
        <v>1.1940298507462686</v>
      </c>
      <c r="AX12" s="181">
        <f t="shared" si="9"/>
        <v>7.7015184291117117E-2</v>
      </c>
      <c r="AY12" s="167"/>
      <c r="AZ12" s="160">
        <v>210</v>
      </c>
      <c r="BA12" s="161">
        <v>6.6000000000000003E-2</v>
      </c>
      <c r="BB12" s="162">
        <v>1.1578947368421053</v>
      </c>
      <c r="BC12" s="181">
        <f t="shared" si="10"/>
        <v>6.3669079869377296E-2</v>
      </c>
      <c r="BD12" s="167"/>
      <c r="BE12" s="160">
        <v>210</v>
      </c>
      <c r="BF12" s="161">
        <v>0.13900000000000001</v>
      </c>
      <c r="BG12" s="162">
        <v>1.1487603305785126</v>
      </c>
      <c r="BH12" s="181">
        <f t="shared" si="11"/>
        <v>6.0229429937645067E-2</v>
      </c>
      <c r="BI12" s="167"/>
      <c r="BJ12" s="153"/>
      <c r="BK12" s="155"/>
      <c r="BL12" s="155"/>
      <c r="BM12" s="168"/>
      <c r="BN12" s="168"/>
      <c r="BO12" s="169"/>
      <c r="BP12" s="168"/>
      <c r="BQ12" s="168"/>
      <c r="BR12" s="168"/>
      <c r="BS12" s="168"/>
      <c r="BT12" s="170"/>
      <c r="BU12" s="170"/>
      <c r="BV12" s="170"/>
      <c r="BW12" s="170"/>
    </row>
    <row r="13" spans="2:75" x14ac:dyDescent="0.25">
      <c r="B13" s="160">
        <v>120</v>
      </c>
      <c r="C13" s="161">
        <v>4.5999999999999999E-2</v>
      </c>
      <c r="D13" s="162">
        <v>1.0222222222222221</v>
      </c>
      <c r="E13" s="161">
        <f t="shared" si="0"/>
        <v>9.5453179062303609E-3</v>
      </c>
      <c r="F13" s="171"/>
      <c r="G13" s="160">
        <v>120</v>
      </c>
      <c r="H13" s="161">
        <v>4.5999999999999999E-2</v>
      </c>
      <c r="I13" s="162">
        <v>1.0454545454545454</v>
      </c>
      <c r="J13" s="161">
        <f t="shared" si="1"/>
        <v>1.9305155195386624E-2</v>
      </c>
      <c r="K13" s="171"/>
      <c r="L13" s="160">
        <v>180</v>
      </c>
      <c r="M13" s="161">
        <v>0.05</v>
      </c>
      <c r="N13" s="162">
        <v>1</v>
      </c>
      <c r="O13" s="161">
        <f t="shared" si="2"/>
        <v>0</v>
      </c>
      <c r="P13" s="171"/>
      <c r="Q13" s="160">
        <v>120</v>
      </c>
      <c r="R13" s="161">
        <v>3.5999999999999997E-2</v>
      </c>
      <c r="S13" s="162">
        <v>1.3333333333333333</v>
      </c>
      <c r="T13" s="161">
        <f t="shared" si="3"/>
        <v>0.12493873660829993</v>
      </c>
      <c r="U13" s="171"/>
      <c r="V13" s="160">
        <v>120</v>
      </c>
      <c r="W13" s="161">
        <v>3.5999999999999997E-2</v>
      </c>
      <c r="X13" s="162">
        <v>1.3333333333333333</v>
      </c>
      <c r="Y13" s="161">
        <f t="shared" si="4"/>
        <v>0.12493873660829993</v>
      </c>
      <c r="Z13" s="171"/>
      <c r="AA13" s="160">
        <v>180</v>
      </c>
      <c r="AB13" s="161">
        <v>3.9E-2</v>
      </c>
      <c r="AC13" s="162">
        <v>1.1818181818181817</v>
      </c>
      <c r="AD13" s="161">
        <f t="shared" si="5"/>
        <v>7.2550667148611664E-2</v>
      </c>
      <c r="AE13" s="171"/>
      <c r="AF13" s="160">
        <v>240</v>
      </c>
      <c r="AG13" s="161">
        <v>0.108</v>
      </c>
      <c r="AH13" s="162">
        <v>1.2</v>
      </c>
      <c r="AI13" s="181">
        <f t="shared" si="6"/>
        <v>7.9181246047624818E-2</v>
      </c>
      <c r="AJ13" s="171"/>
      <c r="AK13" s="160">
        <v>240</v>
      </c>
      <c r="AL13" s="161">
        <v>0.112</v>
      </c>
      <c r="AM13" s="162">
        <v>1.3333333333333333</v>
      </c>
      <c r="AN13" s="181">
        <f t="shared" si="7"/>
        <v>0.12493873660829993</v>
      </c>
      <c r="AO13" s="171"/>
      <c r="AP13" s="160">
        <v>240</v>
      </c>
      <c r="AQ13" s="161">
        <v>0.14099999999999999</v>
      </c>
      <c r="AR13" s="162">
        <v>1.4099999999999997</v>
      </c>
      <c r="AS13" s="181">
        <f t="shared" si="8"/>
        <v>0.14921911265537982</v>
      </c>
      <c r="AT13" s="171"/>
      <c r="AU13" s="160">
        <v>240</v>
      </c>
      <c r="AV13" s="161">
        <v>9.1999999999999998E-2</v>
      </c>
      <c r="AW13" s="162">
        <v>1.3731343283582089</v>
      </c>
      <c r="AX13" s="181">
        <f t="shared" si="9"/>
        <v>0.13771302464472882</v>
      </c>
      <c r="AY13" s="171"/>
      <c r="AZ13" s="160">
        <v>240</v>
      </c>
      <c r="BA13" s="161">
        <v>7.4999999999999997E-2</v>
      </c>
      <c r="BB13" s="162">
        <v>1.3157894736842104</v>
      </c>
      <c r="BC13" s="181">
        <f t="shared" si="10"/>
        <v>0.1191864077192086</v>
      </c>
      <c r="BD13" s="171"/>
      <c r="BE13" s="160">
        <v>240</v>
      </c>
      <c r="BF13" s="161">
        <v>0.14299999999999999</v>
      </c>
      <c r="BG13" s="162">
        <v>1.1818181818181817</v>
      </c>
      <c r="BH13" s="181">
        <f t="shared" si="11"/>
        <v>7.2550667148611664E-2</v>
      </c>
      <c r="BI13" s="171"/>
      <c r="BJ13" s="153"/>
      <c r="BK13" s="155"/>
      <c r="BL13" s="155"/>
      <c r="BM13" s="168"/>
      <c r="BN13" s="168"/>
      <c r="BO13" s="169"/>
      <c r="BP13" s="168"/>
      <c r="BQ13" s="168"/>
      <c r="BR13" s="168"/>
      <c r="BS13" s="168"/>
      <c r="BT13" s="170"/>
      <c r="BU13" s="170"/>
      <c r="BV13" s="170"/>
      <c r="BW13" s="170"/>
    </row>
    <row r="14" spans="2:75" x14ac:dyDescent="0.25">
      <c r="B14" s="160">
        <v>135</v>
      </c>
      <c r="C14" s="161">
        <v>4.4999999999999998E-2</v>
      </c>
      <c r="D14" s="162">
        <v>1</v>
      </c>
      <c r="E14" s="161">
        <f t="shared" si="0"/>
        <v>0</v>
      </c>
      <c r="F14" s="171"/>
      <c r="G14" s="160">
        <v>135</v>
      </c>
      <c r="H14" s="161">
        <v>4.5999999999999999E-2</v>
      </c>
      <c r="I14" s="162">
        <v>1.0454545454545454</v>
      </c>
      <c r="J14" s="161">
        <f t="shared" si="1"/>
        <v>1.9305155195386624E-2</v>
      </c>
      <c r="K14" s="171"/>
      <c r="L14" s="160">
        <v>195</v>
      </c>
      <c r="M14" s="161">
        <v>0.05</v>
      </c>
      <c r="N14" s="162">
        <v>1</v>
      </c>
      <c r="O14" s="161">
        <f t="shared" si="2"/>
        <v>0</v>
      </c>
      <c r="P14" s="171"/>
      <c r="Q14" s="160">
        <v>135</v>
      </c>
      <c r="R14" s="161">
        <v>3.5999999999999997E-2</v>
      </c>
      <c r="S14" s="162">
        <v>1.3333333333333333</v>
      </c>
      <c r="T14" s="161">
        <f t="shared" si="3"/>
        <v>0.12493873660829993</v>
      </c>
      <c r="U14" s="171"/>
      <c r="V14" s="160">
        <v>135</v>
      </c>
      <c r="W14" s="161">
        <v>3.5999999999999997E-2</v>
      </c>
      <c r="X14" s="162">
        <v>1.3333333333333333</v>
      </c>
      <c r="Y14" s="161">
        <f t="shared" si="4"/>
        <v>0.12493873660829993</v>
      </c>
      <c r="Z14" s="171"/>
      <c r="AA14" s="160">
        <v>195</v>
      </c>
      <c r="AB14" s="161">
        <v>0.04</v>
      </c>
      <c r="AC14" s="162">
        <v>1.2121212121212122</v>
      </c>
      <c r="AD14" s="161">
        <f t="shared" si="5"/>
        <v>8.3546051450074918E-2</v>
      </c>
      <c r="AE14" s="171"/>
      <c r="AF14" s="160">
        <v>270</v>
      </c>
      <c r="AG14" s="161">
        <v>0.11799999999999999</v>
      </c>
      <c r="AH14" s="162">
        <v>1.3111111111111111</v>
      </c>
      <c r="AI14" s="181">
        <f t="shared" si="6"/>
        <v>0.11763949786680052</v>
      </c>
      <c r="AJ14" s="171"/>
      <c r="AK14" s="160">
        <v>270</v>
      </c>
      <c r="AL14" s="161">
        <v>0.128</v>
      </c>
      <c r="AM14" s="162">
        <v>1.5238095238095237</v>
      </c>
      <c r="AN14" s="181">
        <f t="shared" si="7"/>
        <v>0.18293068358598669</v>
      </c>
      <c r="AO14" s="171"/>
      <c r="AP14" s="160">
        <v>270</v>
      </c>
      <c r="AQ14" s="161">
        <v>0.152</v>
      </c>
      <c r="AR14" s="162">
        <v>1.5199999999999998</v>
      </c>
      <c r="AS14" s="181">
        <f t="shared" si="8"/>
        <v>0.18184358794477248</v>
      </c>
      <c r="AT14" s="171"/>
      <c r="AU14" s="160">
        <v>270</v>
      </c>
      <c r="AV14" s="161">
        <v>9.6000000000000002E-2</v>
      </c>
      <c r="AW14" s="162">
        <v>1.4328358208955223</v>
      </c>
      <c r="AX14" s="181">
        <f t="shared" si="9"/>
        <v>0.15619643033874195</v>
      </c>
      <c r="AY14" s="171"/>
      <c r="AZ14" s="160">
        <v>270</v>
      </c>
      <c r="BA14" s="161">
        <v>9.4E-2</v>
      </c>
      <c r="BB14" s="162">
        <v>1.6491228070175439</v>
      </c>
      <c r="BC14" s="181">
        <f t="shared" si="10"/>
        <v>0.21725299792720726</v>
      </c>
      <c r="BD14" s="171"/>
      <c r="BE14" s="160">
        <v>270</v>
      </c>
      <c r="BF14" s="161">
        <v>0.186</v>
      </c>
      <c r="BG14" s="162">
        <v>1.5371900826446281</v>
      </c>
      <c r="BH14" s="181">
        <f t="shared" si="11"/>
        <v>0.18672757390146622</v>
      </c>
      <c r="BI14" s="171"/>
      <c r="BJ14" s="153"/>
      <c r="BK14" s="155"/>
      <c r="BL14" s="155"/>
      <c r="BM14" s="168"/>
      <c r="BN14" s="168"/>
      <c r="BO14" s="169"/>
      <c r="BP14" s="168"/>
      <c r="BQ14" s="168"/>
      <c r="BR14" s="168"/>
      <c r="BS14" s="168"/>
      <c r="BT14" s="170"/>
      <c r="BU14" s="170"/>
      <c r="BV14" s="170"/>
      <c r="BW14" s="170"/>
    </row>
    <row r="15" spans="2:75" x14ac:dyDescent="0.25">
      <c r="B15" s="160">
        <v>150</v>
      </c>
      <c r="C15" s="161">
        <v>4.5999999999999999E-2</v>
      </c>
      <c r="D15" s="162">
        <v>1.0222222222222221</v>
      </c>
      <c r="E15" s="161">
        <f t="shared" si="0"/>
        <v>9.5453179062303609E-3</v>
      </c>
      <c r="F15" s="171"/>
      <c r="G15" s="160">
        <v>150</v>
      </c>
      <c r="H15" s="161">
        <v>4.4999999999999998E-2</v>
      </c>
      <c r="I15" s="162">
        <v>1.0227272727272727</v>
      </c>
      <c r="J15" s="161">
        <f t="shared" si="1"/>
        <v>9.7598372891562393E-3</v>
      </c>
      <c r="K15" s="171"/>
      <c r="L15" s="160">
        <v>210</v>
      </c>
      <c r="M15" s="161">
        <v>5.0999999999999997E-2</v>
      </c>
      <c r="N15" s="162">
        <v>1.0199999999999998</v>
      </c>
      <c r="O15" s="161">
        <f t="shared" si="2"/>
        <v>8.6001717619174738E-3</v>
      </c>
      <c r="P15" s="171"/>
      <c r="Q15" s="160">
        <v>150</v>
      </c>
      <c r="R15" s="161">
        <v>3.5999999999999997E-2</v>
      </c>
      <c r="S15" s="162">
        <v>1.3333333333333333</v>
      </c>
      <c r="T15" s="161">
        <f t="shared" si="3"/>
        <v>0.12493873660829993</v>
      </c>
      <c r="U15" s="171"/>
      <c r="V15" s="160">
        <v>150</v>
      </c>
      <c r="W15" s="161">
        <v>3.5999999999999997E-2</v>
      </c>
      <c r="X15" s="162">
        <v>1.3333333333333333</v>
      </c>
      <c r="Y15" s="161">
        <f t="shared" si="4"/>
        <v>0.12493873660829993</v>
      </c>
      <c r="Z15" s="171"/>
      <c r="AA15" s="160">
        <v>210</v>
      </c>
      <c r="AB15" s="161">
        <v>4.2000000000000003E-2</v>
      </c>
      <c r="AC15" s="162">
        <v>1.2727272727272727</v>
      </c>
      <c r="AD15" s="161">
        <f t="shared" si="5"/>
        <v>0.10473535052001298</v>
      </c>
      <c r="AE15" s="171"/>
      <c r="AF15" s="160">
        <v>300</v>
      </c>
      <c r="AG15" s="161">
        <v>0.14799999999999999</v>
      </c>
      <c r="AH15" s="162">
        <v>1.6444444444444444</v>
      </c>
      <c r="AI15" s="181">
        <f t="shared" si="6"/>
        <v>0.21601920595563248</v>
      </c>
      <c r="AJ15" s="171"/>
      <c r="AK15" s="160">
        <v>300</v>
      </c>
      <c r="AL15" s="161">
        <v>0.14000000000000001</v>
      </c>
      <c r="AM15" s="162">
        <v>1.6666666666666667</v>
      </c>
      <c r="AN15" s="181">
        <f t="shared" si="7"/>
        <v>0.22184874961635639</v>
      </c>
      <c r="AO15" s="171"/>
      <c r="AP15" s="160">
        <v>300</v>
      </c>
      <c r="AQ15" s="161">
        <v>0.16800000000000001</v>
      </c>
      <c r="AR15" s="162">
        <v>1.68</v>
      </c>
      <c r="AS15" s="181">
        <f t="shared" si="8"/>
        <v>0.22530928172586284</v>
      </c>
      <c r="AT15" s="171"/>
      <c r="AU15" s="160">
        <v>300</v>
      </c>
      <c r="AV15" s="161">
        <v>0.115</v>
      </c>
      <c r="AW15" s="162">
        <v>1.7164179104477613</v>
      </c>
      <c r="AX15" s="181">
        <f t="shared" si="9"/>
        <v>0.23462303765278528</v>
      </c>
      <c r="AY15" s="171"/>
      <c r="AZ15" s="160">
        <v>300</v>
      </c>
      <c r="BA15" s="161">
        <v>0.11799999999999999</v>
      </c>
      <c r="BB15" s="162">
        <v>2.070175438596491</v>
      </c>
      <c r="BC15" s="181">
        <f t="shared" si="10"/>
        <v>0.31600715163363396</v>
      </c>
      <c r="BD15" s="171"/>
      <c r="BE15" s="160">
        <v>300</v>
      </c>
      <c r="BF15" s="161">
        <v>0.19800000000000001</v>
      </c>
      <c r="BG15" s="162">
        <v>1.6363636363636365</v>
      </c>
      <c r="BH15" s="181">
        <f t="shared" si="11"/>
        <v>0.21387981994508107</v>
      </c>
      <c r="BI15" s="171"/>
      <c r="BJ15" s="153"/>
      <c r="BK15" s="155"/>
      <c r="BL15" s="155"/>
      <c r="BM15" s="168"/>
      <c r="BN15" s="168"/>
      <c r="BO15" s="169"/>
      <c r="BP15" s="168"/>
      <c r="BQ15" s="168"/>
      <c r="BR15" s="168"/>
      <c r="BS15" s="168"/>
      <c r="BT15" s="170"/>
      <c r="BU15" s="170"/>
      <c r="BV15" s="170"/>
      <c r="BW15" s="170"/>
    </row>
    <row r="16" spans="2:75" x14ac:dyDescent="0.25">
      <c r="B16" s="160">
        <v>165</v>
      </c>
      <c r="C16" s="161">
        <v>4.5999999999999999E-2</v>
      </c>
      <c r="D16" s="162">
        <v>1.0222222222222221</v>
      </c>
      <c r="E16" s="161">
        <f t="shared" si="0"/>
        <v>9.5453179062303609E-3</v>
      </c>
      <c r="F16" s="171"/>
      <c r="G16" s="160">
        <v>165</v>
      </c>
      <c r="H16" s="161">
        <v>4.5999999999999999E-2</v>
      </c>
      <c r="I16" s="162">
        <v>1.0454545454545454</v>
      </c>
      <c r="J16" s="161">
        <f t="shared" si="1"/>
        <v>1.9305155195386624E-2</v>
      </c>
      <c r="K16" s="171"/>
      <c r="L16" s="160">
        <v>225</v>
      </c>
      <c r="M16" s="161">
        <v>5.0999999999999997E-2</v>
      </c>
      <c r="N16" s="162">
        <v>1.0199999999999998</v>
      </c>
      <c r="O16" s="161">
        <f t="shared" si="2"/>
        <v>8.6001717619174738E-3</v>
      </c>
      <c r="P16" s="171"/>
      <c r="Q16" s="160">
        <v>165</v>
      </c>
      <c r="R16" s="161">
        <v>3.5999999999999997E-2</v>
      </c>
      <c r="S16" s="162">
        <v>1.3333333333333333</v>
      </c>
      <c r="T16" s="161">
        <f t="shared" si="3"/>
        <v>0.12493873660829993</v>
      </c>
      <c r="U16" s="171"/>
      <c r="V16" s="160">
        <v>165</v>
      </c>
      <c r="W16" s="161">
        <v>3.6999999999999998E-2</v>
      </c>
      <c r="X16" s="162">
        <v>1.3703703703703702</v>
      </c>
      <c r="Y16" s="161">
        <f t="shared" si="4"/>
        <v>0.13683795990800765</v>
      </c>
      <c r="Z16" s="171"/>
      <c r="AA16" s="160">
        <v>225</v>
      </c>
      <c r="AB16" s="161">
        <v>4.2999999999999997E-2</v>
      </c>
      <c r="AC16" s="162">
        <v>1.3030303030303028</v>
      </c>
      <c r="AD16" s="161">
        <f t="shared" si="5"/>
        <v>0.11495451570169896</v>
      </c>
      <c r="AE16" s="171"/>
      <c r="AF16" s="160">
        <v>330</v>
      </c>
      <c r="AG16" s="161">
        <v>0.16400000000000001</v>
      </c>
      <c r="AH16" s="162">
        <v>1.8222222222222224</v>
      </c>
      <c r="AI16" s="181">
        <f t="shared" si="6"/>
        <v>0.26060133860837303</v>
      </c>
      <c r="AJ16" s="171"/>
      <c r="AK16" s="160">
        <v>330</v>
      </c>
      <c r="AL16" s="161">
        <v>0.153</v>
      </c>
      <c r="AM16" s="162">
        <v>1.8214285714285712</v>
      </c>
      <c r="AN16" s="181">
        <f t="shared" si="7"/>
        <v>0.26041214475571706</v>
      </c>
      <c r="AO16" s="171"/>
      <c r="AP16" s="160">
        <v>330</v>
      </c>
      <c r="AQ16" s="161">
        <v>0.189</v>
      </c>
      <c r="AR16" s="162">
        <v>1.89</v>
      </c>
      <c r="AS16" s="181">
        <f t="shared" si="8"/>
        <v>0.27646180417324412</v>
      </c>
      <c r="AT16" s="171"/>
      <c r="AU16" s="160">
        <v>330</v>
      </c>
      <c r="AV16" s="161">
        <v>0.13</v>
      </c>
      <c r="AW16" s="162">
        <v>1.9402985074626866</v>
      </c>
      <c r="AX16" s="181">
        <f t="shared" si="9"/>
        <v>0.28786854960601033</v>
      </c>
      <c r="AY16" s="171"/>
      <c r="AZ16" s="160">
        <v>330</v>
      </c>
      <c r="BA16" s="161">
        <v>0.13</v>
      </c>
      <c r="BB16" s="162">
        <v>2.2807017543859649</v>
      </c>
      <c r="BC16" s="181">
        <f t="shared" si="10"/>
        <v>0.35806849663434537</v>
      </c>
      <c r="BD16" s="171"/>
      <c r="BE16" s="160">
        <v>330</v>
      </c>
      <c r="BF16" s="161">
        <v>0.23</v>
      </c>
      <c r="BG16" s="162">
        <v>1.9008264462809918</v>
      </c>
      <c r="BH16" s="181">
        <f t="shared" si="11"/>
        <v>0.27894246570114284</v>
      </c>
      <c r="BI16" s="171"/>
      <c r="BJ16" s="153"/>
      <c r="BK16" s="155"/>
      <c r="BL16" s="155"/>
      <c r="BM16" s="168"/>
      <c r="BN16" s="168"/>
      <c r="BO16" s="169"/>
      <c r="BP16" s="168"/>
      <c r="BQ16" s="168"/>
      <c r="BR16" s="168"/>
      <c r="BS16" s="168"/>
      <c r="BT16" s="170"/>
      <c r="BU16" s="170"/>
      <c r="BV16" s="170"/>
      <c r="BW16" s="170"/>
    </row>
    <row r="17" spans="2:75" x14ac:dyDescent="0.25">
      <c r="B17" s="160">
        <v>180</v>
      </c>
      <c r="C17" s="161">
        <v>4.5999999999999999E-2</v>
      </c>
      <c r="D17" s="162">
        <v>1.0222222222222221</v>
      </c>
      <c r="E17" s="161">
        <f t="shared" si="0"/>
        <v>9.5453179062303609E-3</v>
      </c>
      <c r="F17" s="171"/>
      <c r="G17" s="160">
        <v>180</v>
      </c>
      <c r="H17" s="161">
        <v>4.7E-2</v>
      </c>
      <c r="I17" s="162">
        <v>1.0681818181818183</v>
      </c>
      <c r="J17" s="161">
        <f t="shared" si="1"/>
        <v>2.8645181449530099E-2</v>
      </c>
      <c r="K17" s="171"/>
      <c r="L17" s="160">
        <v>240</v>
      </c>
      <c r="M17" s="161">
        <v>5.1999999999999998E-2</v>
      </c>
      <c r="N17" s="162">
        <v>1.0399999999999998</v>
      </c>
      <c r="O17" s="161">
        <f t="shared" si="2"/>
        <v>1.7033339298780276E-2</v>
      </c>
      <c r="P17" s="171"/>
      <c r="Q17" s="160">
        <v>180</v>
      </c>
      <c r="R17" s="161">
        <v>3.5999999999999997E-2</v>
      </c>
      <c r="S17" s="162">
        <v>1.3333333333333333</v>
      </c>
      <c r="T17" s="161">
        <f t="shared" si="3"/>
        <v>0.12493873660829993</v>
      </c>
      <c r="U17" s="171"/>
      <c r="V17" s="160">
        <v>180</v>
      </c>
      <c r="W17" s="161">
        <v>3.6999999999999998E-2</v>
      </c>
      <c r="X17" s="162">
        <v>1.3703703703703702</v>
      </c>
      <c r="Y17" s="161">
        <f t="shared" si="4"/>
        <v>0.13683795990800765</v>
      </c>
      <c r="Z17" s="171"/>
      <c r="AA17" s="160">
        <v>240</v>
      </c>
      <c r="AB17" s="161">
        <v>4.4999999999999998E-2</v>
      </c>
      <c r="AC17" s="162">
        <v>1.3636363636363635</v>
      </c>
      <c r="AD17" s="161">
        <f t="shared" si="5"/>
        <v>0.13469857389745618</v>
      </c>
      <c r="AE17" s="171"/>
      <c r="AF17" s="160">
        <v>360</v>
      </c>
      <c r="AG17" s="161">
        <v>0.21299999999999999</v>
      </c>
      <c r="AH17" s="162">
        <v>2.3666666666666667</v>
      </c>
      <c r="AI17" s="181">
        <f t="shared" si="6"/>
        <v>0.37413709399941286</v>
      </c>
      <c r="AJ17" s="171"/>
      <c r="AK17" s="160">
        <v>360</v>
      </c>
      <c r="AL17" s="161">
        <v>0.20799999999999999</v>
      </c>
      <c r="AM17" s="162">
        <v>2.4761904761904758</v>
      </c>
      <c r="AN17" s="181">
        <f t="shared" si="7"/>
        <v>0.39378404890087981</v>
      </c>
      <c r="AO17" s="171"/>
      <c r="AP17" s="160">
        <v>360</v>
      </c>
      <c r="AQ17" s="161">
        <v>0.23100000000000001</v>
      </c>
      <c r="AR17" s="162">
        <v>2.31</v>
      </c>
      <c r="AS17" s="181">
        <f t="shared" si="8"/>
        <v>0.36361197989214433</v>
      </c>
      <c r="AT17" s="171"/>
      <c r="AU17" s="160">
        <v>360</v>
      </c>
      <c r="AV17" s="161">
        <v>0.14599999999999999</v>
      </c>
      <c r="AW17" s="162">
        <v>2.1791044776119399</v>
      </c>
      <c r="AX17" s="181">
        <f t="shared" si="9"/>
        <v>0.33827805308361059</v>
      </c>
      <c r="AY17" s="171"/>
      <c r="AZ17" s="160">
        <v>360</v>
      </c>
      <c r="BA17" s="161">
        <v>0.14000000000000001</v>
      </c>
      <c r="BB17" s="162">
        <v>2.4561403508771931</v>
      </c>
      <c r="BC17" s="181">
        <f t="shared" si="10"/>
        <v>0.39025318000574666</v>
      </c>
      <c r="BD17" s="171"/>
      <c r="BE17" s="160">
        <v>360</v>
      </c>
      <c r="BF17" s="161">
        <v>0.25600000000000001</v>
      </c>
      <c r="BG17" s="162">
        <v>2.115702479338843</v>
      </c>
      <c r="BH17" s="181">
        <f t="shared" si="11"/>
        <v>0.32545459499539947</v>
      </c>
      <c r="BI17" s="171"/>
      <c r="BJ17" s="153"/>
      <c r="BK17" s="155"/>
      <c r="BL17" s="155"/>
      <c r="BM17" s="168"/>
      <c r="BN17" s="168"/>
      <c r="BO17" s="169"/>
      <c r="BP17" s="168"/>
      <c r="BQ17" s="168"/>
      <c r="BR17" s="168"/>
      <c r="BS17" s="168"/>
      <c r="BT17" s="170"/>
      <c r="BU17" s="170"/>
      <c r="BV17" s="170"/>
      <c r="BW17" s="170"/>
    </row>
    <row r="18" spans="2:75" x14ac:dyDescent="0.25">
      <c r="B18" s="160">
        <v>195</v>
      </c>
      <c r="C18" s="161">
        <v>4.7E-2</v>
      </c>
      <c r="D18" s="162">
        <v>1.0444444444444445</v>
      </c>
      <c r="E18" s="161">
        <f t="shared" si="0"/>
        <v>1.8885344160373813E-2</v>
      </c>
      <c r="F18" s="171"/>
      <c r="G18" s="160">
        <v>195</v>
      </c>
      <c r="H18" s="161">
        <v>4.7E-2</v>
      </c>
      <c r="I18" s="162">
        <v>1.0681818181818183</v>
      </c>
      <c r="J18" s="161">
        <f t="shared" si="1"/>
        <v>2.8645181449530099E-2</v>
      </c>
      <c r="K18" s="171"/>
      <c r="L18" s="160">
        <v>255</v>
      </c>
      <c r="M18" s="161">
        <v>5.2999999999999999E-2</v>
      </c>
      <c r="N18" s="162">
        <v>1.0599999999999998</v>
      </c>
      <c r="O18" s="161">
        <f t="shared" si="2"/>
        <v>2.5305865264770171E-2</v>
      </c>
      <c r="P18" s="171"/>
      <c r="Q18" s="160">
        <v>195</v>
      </c>
      <c r="R18" s="161">
        <v>3.5999999999999997E-2</v>
      </c>
      <c r="S18" s="162">
        <v>1.3333333333333333</v>
      </c>
      <c r="T18" s="161">
        <f t="shared" si="3"/>
        <v>0.12493873660829993</v>
      </c>
      <c r="U18" s="171"/>
      <c r="V18" s="160">
        <v>195</v>
      </c>
      <c r="W18" s="161">
        <v>3.6999999999999998E-2</v>
      </c>
      <c r="X18" s="162">
        <v>1.3703703703703702</v>
      </c>
      <c r="Y18" s="161">
        <f t="shared" si="4"/>
        <v>0.13683795990800765</v>
      </c>
      <c r="Z18" s="171"/>
      <c r="AA18" s="160">
        <v>255</v>
      </c>
      <c r="AB18" s="161">
        <v>4.5999999999999999E-2</v>
      </c>
      <c r="AC18" s="162">
        <v>1.3939393939393938</v>
      </c>
      <c r="AD18" s="161">
        <f t="shared" si="5"/>
        <v>0.14424389180368655</v>
      </c>
      <c r="AE18" s="171"/>
      <c r="AF18" s="160">
        <v>390</v>
      </c>
      <c r="AG18" s="161">
        <v>0.24</v>
      </c>
      <c r="AH18" s="162">
        <v>2.6666666666666665</v>
      </c>
      <c r="AI18" s="181">
        <f t="shared" si="6"/>
        <v>0.4259687322722811</v>
      </c>
      <c r="AJ18" s="171"/>
      <c r="AK18" s="160">
        <v>390</v>
      </c>
      <c r="AL18" s="161">
        <v>0.25600000000000001</v>
      </c>
      <c r="AM18" s="162">
        <v>3.0476190476190474</v>
      </c>
      <c r="AN18" s="181">
        <f t="shared" si="7"/>
        <v>0.48396067924996788</v>
      </c>
      <c r="AO18" s="171"/>
      <c r="AP18" s="160">
        <v>390</v>
      </c>
      <c r="AQ18" s="161">
        <v>0.26400000000000001</v>
      </c>
      <c r="AR18" s="162">
        <v>2.64</v>
      </c>
      <c r="AS18" s="181">
        <f t="shared" si="8"/>
        <v>0.42160392686983106</v>
      </c>
      <c r="AT18" s="171"/>
      <c r="AU18" s="160">
        <v>390</v>
      </c>
      <c r="AV18" s="161">
        <v>0.16300000000000001</v>
      </c>
      <c r="AW18" s="162">
        <v>2.4328358208955225</v>
      </c>
      <c r="AX18" s="181">
        <f t="shared" si="9"/>
        <v>0.38611280170313139</v>
      </c>
      <c r="AY18" s="171"/>
      <c r="AZ18" s="160">
        <v>390</v>
      </c>
      <c r="BA18" s="161">
        <v>0.17199999999999999</v>
      </c>
      <c r="BB18" s="162">
        <v>3.0175438596491224</v>
      </c>
      <c r="BC18" s="181">
        <f t="shared" si="10"/>
        <v>0.47965359123505746</v>
      </c>
      <c r="BD18" s="171"/>
      <c r="BE18" s="160">
        <v>390</v>
      </c>
      <c r="BF18" s="161">
        <v>0.32700000000000001</v>
      </c>
      <c r="BG18" s="162">
        <v>2.7024793388429753</v>
      </c>
      <c r="BH18" s="181">
        <f t="shared" si="11"/>
        <v>0.43176238234383602</v>
      </c>
      <c r="BI18" s="171"/>
      <c r="BJ18" s="153"/>
      <c r="BK18" s="155"/>
      <c r="BL18" s="155"/>
      <c r="BM18" s="168"/>
      <c r="BN18" s="168"/>
      <c r="BO18" s="169"/>
      <c r="BP18" s="168"/>
      <c r="BQ18" s="168"/>
      <c r="BR18" s="168"/>
      <c r="BS18" s="168"/>
      <c r="BT18" s="170"/>
      <c r="BU18" s="170"/>
      <c r="BV18" s="170"/>
      <c r="BW18" s="170"/>
    </row>
    <row r="19" spans="2:75" x14ac:dyDescent="0.25">
      <c r="B19" s="160">
        <v>210</v>
      </c>
      <c r="C19" s="161">
        <v>4.8000000000000001E-2</v>
      </c>
      <c r="D19" s="162">
        <v>1.0666666666666667</v>
      </c>
      <c r="E19" s="161">
        <f t="shared" si="0"/>
        <v>2.8028723600243534E-2</v>
      </c>
      <c r="F19" s="171"/>
      <c r="G19" s="160">
        <v>210</v>
      </c>
      <c r="H19" s="161">
        <v>4.9000000000000002E-2</v>
      </c>
      <c r="I19" s="162">
        <v>1.1136363636363638</v>
      </c>
      <c r="J19" s="161">
        <f t="shared" si="1"/>
        <v>4.6743403542326277E-2</v>
      </c>
      <c r="K19" s="171"/>
      <c r="L19" s="160">
        <v>270</v>
      </c>
      <c r="M19" s="161">
        <v>5.3999999999999999E-2</v>
      </c>
      <c r="N19" s="162">
        <v>1.0799999999999998</v>
      </c>
      <c r="O19" s="161">
        <f t="shared" si="2"/>
        <v>3.342375548694964E-2</v>
      </c>
      <c r="P19" s="171"/>
      <c r="Q19" s="160">
        <v>210</v>
      </c>
      <c r="R19" s="161">
        <v>0.04</v>
      </c>
      <c r="S19" s="162">
        <v>1.4814814814814816</v>
      </c>
      <c r="T19" s="161">
        <f t="shared" si="3"/>
        <v>0.17069622716897512</v>
      </c>
      <c r="U19" s="171"/>
      <c r="V19" s="160">
        <v>210</v>
      </c>
      <c r="W19" s="161">
        <v>3.9E-2</v>
      </c>
      <c r="X19" s="162">
        <v>1.4444444444444444</v>
      </c>
      <c r="Y19" s="161">
        <f t="shared" si="4"/>
        <v>0.15970084286751188</v>
      </c>
      <c r="Z19" s="171"/>
      <c r="AA19" s="160">
        <v>270</v>
      </c>
      <c r="AB19" s="161">
        <v>4.7E-2</v>
      </c>
      <c r="AC19" s="162">
        <v>1.4242424242424241</v>
      </c>
      <c r="AD19" s="161">
        <f t="shared" si="5"/>
        <v>0.15358391805782995</v>
      </c>
      <c r="AE19" s="171"/>
      <c r="AF19" s="160">
        <v>420</v>
      </c>
      <c r="AG19" s="161">
        <v>0.27800000000000002</v>
      </c>
      <c r="AH19" s="162">
        <v>3.0888888888888895</v>
      </c>
      <c r="AI19" s="181">
        <f t="shared" si="6"/>
        <v>0.48980228647875146</v>
      </c>
      <c r="AJ19" s="171"/>
      <c r="AK19" s="160">
        <v>420</v>
      </c>
      <c r="AL19" s="161">
        <v>0.27100000000000002</v>
      </c>
      <c r="AM19" s="162">
        <v>3.2261904761904763</v>
      </c>
      <c r="AN19" s="181">
        <f t="shared" si="7"/>
        <v>0.50869000481252413</v>
      </c>
      <c r="AO19" s="171"/>
      <c r="AP19" s="160">
        <v>420</v>
      </c>
      <c r="AQ19" s="161">
        <v>0.30099999999999999</v>
      </c>
      <c r="AR19" s="162">
        <v>3.01</v>
      </c>
      <c r="AS19" s="181">
        <f t="shared" si="8"/>
        <v>0.47856649559384334</v>
      </c>
      <c r="AT19" s="171"/>
      <c r="AU19" s="160">
        <v>420</v>
      </c>
      <c r="AV19" s="161">
        <v>0.17199999999999999</v>
      </c>
      <c r="AW19" s="162">
        <v>2.5671641791044775</v>
      </c>
      <c r="AX19" s="181">
        <f t="shared" si="9"/>
        <v>0.40945364420672248</v>
      </c>
      <c r="AY19" s="171"/>
      <c r="AZ19" s="160">
        <v>420</v>
      </c>
      <c r="BA19" s="161">
        <v>0.182</v>
      </c>
      <c r="BB19" s="162">
        <v>3.1929824561403506</v>
      </c>
      <c r="BC19" s="181">
        <f t="shared" si="10"/>
        <v>0.50419653231258332</v>
      </c>
      <c r="BD19" s="171"/>
      <c r="BE19" s="160">
        <v>420</v>
      </c>
      <c r="BF19" s="161">
        <v>0.36499999999999999</v>
      </c>
      <c r="BG19" s="162">
        <v>3.0165289256198347</v>
      </c>
      <c r="BH19" s="181">
        <f t="shared" si="11"/>
        <v>0.47950749414002464</v>
      </c>
      <c r="BI19" s="171"/>
      <c r="BJ19" s="153"/>
      <c r="BK19" s="155"/>
      <c r="BL19" s="155"/>
      <c r="BM19" s="168"/>
      <c r="BN19" s="168"/>
      <c r="BO19" s="169"/>
      <c r="BP19" s="168"/>
      <c r="BQ19" s="168"/>
      <c r="BR19" s="168"/>
      <c r="BS19" s="168"/>
      <c r="BT19" s="170"/>
      <c r="BU19" s="170"/>
      <c r="BV19" s="170"/>
      <c r="BW19" s="170"/>
    </row>
    <row r="20" spans="2:75" x14ac:dyDescent="0.25">
      <c r="B20" s="160">
        <v>225</v>
      </c>
      <c r="C20" s="161">
        <v>4.9000000000000002E-2</v>
      </c>
      <c r="D20" s="162">
        <v>1.088888888888889</v>
      </c>
      <c r="E20" s="161">
        <f t="shared" si="0"/>
        <v>3.6983566253170036E-2</v>
      </c>
      <c r="F20" s="171"/>
      <c r="G20" s="160">
        <v>225</v>
      </c>
      <c r="H20" s="161">
        <v>0.05</v>
      </c>
      <c r="I20" s="162">
        <v>1.1363636363636365</v>
      </c>
      <c r="J20" s="161">
        <f t="shared" si="1"/>
        <v>5.5517327849831412E-2</v>
      </c>
      <c r="K20" s="171"/>
      <c r="L20" s="160">
        <v>285</v>
      </c>
      <c r="M20" s="161">
        <v>5.6000000000000001E-2</v>
      </c>
      <c r="N20" s="162">
        <v>1.1199999999999999</v>
      </c>
      <c r="O20" s="161">
        <f t="shared" si="2"/>
        <v>4.921802267018157E-2</v>
      </c>
      <c r="P20" s="171"/>
      <c r="Q20" s="160">
        <v>225</v>
      </c>
      <c r="R20" s="161">
        <v>4.1000000000000002E-2</v>
      </c>
      <c r="S20" s="162">
        <v>1.5185185185185186</v>
      </c>
      <c r="T20" s="161">
        <f t="shared" si="3"/>
        <v>0.1814200925607482</v>
      </c>
      <c r="U20" s="171"/>
      <c r="V20" s="160">
        <v>225</v>
      </c>
      <c r="W20" s="161">
        <v>4.1000000000000002E-2</v>
      </c>
      <c r="X20" s="162">
        <v>1.5185185185185186</v>
      </c>
      <c r="Y20" s="161">
        <f t="shared" si="4"/>
        <v>0.1814200925607482</v>
      </c>
      <c r="Z20" s="171"/>
      <c r="AA20" s="160">
        <v>285</v>
      </c>
      <c r="AB20" s="161">
        <v>4.7E-2</v>
      </c>
      <c r="AC20" s="162">
        <v>1.4242424242424241</v>
      </c>
      <c r="AD20" s="161">
        <f t="shared" si="5"/>
        <v>0.15358391805782995</v>
      </c>
      <c r="AE20" s="171"/>
      <c r="AF20" s="160">
        <v>450</v>
      </c>
      <c r="AG20" s="161">
        <v>0.32300000000000001</v>
      </c>
      <c r="AH20" s="162">
        <v>3.588888888888889</v>
      </c>
      <c r="AI20" s="181">
        <f t="shared" si="6"/>
        <v>0.55496001289177799</v>
      </c>
      <c r="AJ20" s="171"/>
      <c r="AK20" s="160">
        <v>450</v>
      </c>
      <c r="AL20" s="161">
        <v>0.32500000000000001</v>
      </c>
      <c r="AM20" s="162">
        <v>3.8690476190476191</v>
      </c>
      <c r="AN20" s="181">
        <f t="shared" si="7"/>
        <v>0.58760407491699274</v>
      </c>
      <c r="AO20" s="171"/>
      <c r="AP20" s="160">
        <v>450</v>
      </c>
      <c r="AQ20" s="161">
        <v>0.34200000000000003</v>
      </c>
      <c r="AR20" s="162">
        <v>3.42</v>
      </c>
      <c r="AS20" s="181">
        <f t="shared" si="8"/>
        <v>0.53402610605613499</v>
      </c>
      <c r="AT20" s="171"/>
      <c r="AU20" s="160">
        <v>450</v>
      </c>
      <c r="AV20" s="161">
        <v>0.193</v>
      </c>
      <c r="AW20" s="162">
        <v>2.8805970149253732</v>
      </c>
      <c r="AX20" s="181">
        <f t="shared" si="9"/>
        <v>0.45948250630694737</v>
      </c>
      <c r="AY20" s="171"/>
      <c r="AZ20" s="160">
        <v>450</v>
      </c>
      <c r="BA20" s="161">
        <v>0.20200000000000001</v>
      </c>
      <c r="BB20" s="162">
        <v>3.5438596491228069</v>
      </c>
      <c r="BC20" s="181">
        <f t="shared" si="10"/>
        <v>0.54947651377413231</v>
      </c>
      <c r="BD20" s="171"/>
      <c r="BE20" s="160">
        <v>450</v>
      </c>
      <c r="BF20" s="161">
        <v>0.41199999999999998</v>
      </c>
      <c r="BG20" s="162">
        <v>3.4049586776859502</v>
      </c>
      <c r="BH20" s="181">
        <f t="shared" si="11"/>
        <v>0.53211184571668446</v>
      </c>
      <c r="BI20" s="171"/>
      <c r="BJ20" s="153"/>
      <c r="BK20" s="155"/>
      <c r="BL20" s="155"/>
      <c r="BM20" s="168"/>
      <c r="BN20" s="168"/>
      <c r="BO20" s="169"/>
      <c r="BP20" s="168"/>
      <c r="BQ20" s="168"/>
      <c r="BR20" s="168"/>
      <c r="BS20" s="168"/>
      <c r="BT20" s="170"/>
      <c r="BU20" s="170"/>
      <c r="BV20" s="170"/>
      <c r="BW20" s="170"/>
    </row>
    <row r="21" spans="2:75" x14ac:dyDescent="0.25">
      <c r="B21" s="160">
        <v>240</v>
      </c>
      <c r="C21" s="161">
        <v>4.9000000000000002E-2</v>
      </c>
      <c r="D21" s="162">
        <v>1.088888888888889</v>
      </c>
      <c r="E21" s="161">
        <f t="shared" si="0"/>
        <v>3.6983566253170036E-2</v>
      </c>
      <c r="F21" s="171"/>
      <c r="G21" s="160">
        <v>240</v>
      </c>
      <c r="H21" s="161">
        <v>0.05</v>
      </c>
      <c r="I21" s="162">
        <v>1.1363636363636365</v>
      </c>
      <c r="J21" s="161">
        <f t="shared" si="1"/>
        <v>5.5517327849831412E-2</v>
      </c>
      <c r="K21" s="171"/>
      <c r="L21" s="160">
        <v>300</v>
      </c>
      <c r="M21" s="161">
        <v>5.7000000000000002E-2</v>
      </c>
      <c r="N21" s="162">
        <v>1.1399999999999999</v>
      </c>
      <c r="O21" s="161">
        <f t="shared" si="2"/>
        <v>5.6904851336472557E-2</v>
      </c>
      <c r="P21" s="171"/>
      <c r="Q21" s="160">
        <v>240</v>
      </c>
      <c r="R21" s="161">
        <v>4.1000000000000002E-2</v>
      </c>
      <c r="S21" s="162">
        <v>1.5185185185185186</v>
      </c>
      <c r="T21" s="161">
        <f t="shared" si="3"/>
        <v>0.1814200925607482</v>
      </c>
      <c r="U21" s="171"/>
      <c r="V21" s="160">
        <v>240</v>
      </c>
      <c r="W21" s="161">
        <v>4.1000000000000002E-2</v>
      </c>
      <c r="X21" s="162">
        <v>1.5185185185185186</v>
      </c>
      <c r="Y21" s="161">
        <f t="shared" si="4"/>
        <v>0.1814200925607482</v>
      </c>
      <c r="Z21" s="171"/>
      <c r="AA21" s="160">
        <v>300</v>
      </c>
      <c r="AB21" s="161">
        <v>5.1999999999999998E-2</v>
      </c>
      <c r="AC21" s="162">
        <v>1.5757575757575757</v>
      </c>
      <c r="AD21" s="161">
        <f t="shared" si="5"/>
        <v>0.19748940375691165</v>
      </c>
      <c r="AE21" s="171"/>
      <c r="AF21" s="160">
        <v>480</v>
      </c>
      <c r="AG21" s="161">
        <v>0.36199999999999999</v>
      </c>
      <c r="AH21" s="162">
        <v>4.0222222222222221</v>
      </c>
      <c r="AI21" s="181">
        <f t="shared" si="6"/>
        <v>0.60446606109384082</v>
      </c>
      <c r="AJ21" s="171"/>
      <c r="AK21" s="160">
        <v>480</v>
      </c>
      <c r="AL21" s="161">
        <v>0.35599999999999998</v>
      </c>
      <c r="AM21" s="162">
        <v>4.2380952380952372</v>
      </c>
      <c r="AN21" s="181">
        <f t="shared" si="7"/>
        <v>0.62717071191099338</v>
      </c>
      <c r="AO21" s="171"/>
      <c r="AP21" s="160">
        <v>480</v>
      </c>
      <c r="AQ21" s="161">
        <v>0.38600000000000001</v>
      </c>
      <c r="AR21" s="162">
        <v>3.86</v>
      </c>
      <c r="AS21" s="181">
        <f t="shared" si="8"/>
        <v>0.58658730467175491</v>
      </c>
      <c r="AT21" s="171"/>
      <c r="AU21" s="160">
        <v>480</v>
      </c>
      <c r="AV21" s="161">
        <v>0.23899999999999999</v>
      </c>
      <c r="AW21" s="162">
        <v>3.5671641791044775</v>
      </c>
      <c r="AX21" s="181">
        <f t="shared" si="9"/>
        <v>0.55232309824731118</v>
      </c>
      <c r="AY21" s="171"/>
      <c r="AZ21" s="160">
        <v>480</v>
      </c>
      <c r="BA21" s="161">
        <v>0.23200000000000001</v>
      </c>
      <c r="BB21" s="162">
        <v>4.0701754385964914</v>
      </c>
      <c r="BC21" s="181">
        <f t="shared" si="10"/>
        <v>0.60961312921840827</v>
      </c>
      <c r="BD21" s="171"/>
      <c r="BE21" s="160">
        <v>480</v>
      </c>
      <c r="BF21" s="161">
        <v>0.44</v>
      </c>
      <c r="BG21" s="162">
        <v>3.6363636363636367</v>
      </c>
      <c r="BH21" s="181">
        <f t="shared" si="11"/>
        <v>0.56066730616973737</v>
      </c>
      <c r="BI21" s="171"/>
      <c r="BJ21" s="153"/>
      <c r="BK21" s="155"/>
      <c r="BL21" s="155"/>
      <c r="BM21" s="168"/>
      <c r="BN21" s="168"/>
      <c r="BO21" s="169"/>
      <c r="BP21" s="168"/>
      <c r="BQ21" s="168"/>
      <c r="BR21" s="168"/>
      <c r="BS21" s="168"/>
      <c r="BT21" s="170"/>
      <c r="BU21" s="170"/>
      <c r="BV21" s="170"/>
      <c r="BW21" s="170"/>
    </row>
    <row r="22" spans="2:75" x14ac:dyDescent="0.25">
      <c r="B22" s="160">
        <v>255</v>
      </c>
      <c r="C22" s="161">
        <v>0.05</v>
      </c>
      <c r="D22" s="162">
        <v>1.1111111111111112</v>
      </c>
      <c r="E22" s="161">
        <f t="shared" si="0"/>
        <v>4.5757490560675143E-2</v>
      </c>
      <c r="F22" s="171"/>
      <c r="G22" s="160">
        <v>255</v>
      </c>
      <c r="H22" s="161">
        <v>0.05</v>
      </c>
      <c r="I22" s="162">
        <v>1.1363636363636365</v>
      </c>
      <c r="J22" s="161">
        <f t="shared" si="1"/>
        <v>5.5517327849831412E-2</v>
      </c>
      <c r="K22" s="171"/>
      <c r="L22" s="160">
        <v>315</v>
      </c>
      <c r="M22" s="161">
        <v>5.8000000000000003E-2</v>
      </c>
      <c r="N22" s="162">
        <v>1.1599999999999999</v>
      </c>
      <c r="O22" s="161">
        <f t="shared" si="2"/>
        <v>6.445798922691845E-2</v>
      </c>
      <c r="P22" s="171"/>
      <c r="Q22" s="160">
        <v>255</v>
      </c>
      <c r="R22" s="161">
        <v>4.3999999999999997E-2</v>
      </c>
      <c r="S22" s="162">
        <v>1.6296296296296295</v>
      </c>
      <c r="T22" s="161">
        <f t="shared" si="3"/>
        <v>0.21208891232720009</v>
      </c>
      <c r="U22" s="171"/>
      <c r="V22" s="160">
        <v>255</v>
      </c>
      <c r="W22" s="161">
        <v>4.5999999999999999E-2</v>
      </c>
      <c r="X22" s="162">
        <v>1.7037037037037037</v>
      </c>
      <c r="Y22" s="161">
        <f t="shared" si="4"/>
        <v>0.23139406752258676</v>
      </c>
      <c r="Z22" s="171"/>
      <c r="AA22" s="160">
        <v>315</v>
      </c>
      <c r="AB22" s="161">
        <v>5.2999999999999999E-2</v>
      </c>
      <c r="AC22" s="162">
        <v>1.606060606060606</v>
      </c>
      <c r="AD22" s="161">
        <f t="shared" si="5"/>
        <v>0.20576192972290155</v>
      </c>
      <c r="AE22" s="171"/>
      <c r="AF22" s="160">
        <v>510</v>
      </c>
      <c r="AG22" s="161">
        <v>0.44500000000000001</v>
      </c>
      <c r="AH22" s="162">
        <v>4.9444444444444446</v>
      </c>
      <c r="AI22" s="181">
        <f t="shared" si="6"/>
        <v>0.69411750154160679</v>
      </c>
      <c r="AJ22" s="171"/>
      <c r="AK22" s="160">
        <v>510</v>
      </c>
      <c r="AL22" s="161">
        <v>0.434</v>
      </c>
      <c r="AM22" s="162">
        <v>5.1666666666666661</v>
      </c>
      <c r="AN22" s="181">
        <f t="shared" si="7"/>
        <v>0.71321044345062901</v>
      </c>
      <c r="AO22" s="171"/>
      <c r="AP22" s="160">
        <v>510</v>
      </c>
      <c r="AQ22" s="161">
        <v>0.42799999999999999</v>
      </c>
      <c r="AR22" s="162">
        <v>4.2799999999999994</v>
      </c>
      <c r="AS22" s="181">
        <f t="shared" si="8"/>
        <v>0.63144376901317201</v>
      </c>
      <c r="AT22" s="171"/>
      <c r="AU22" s="160">
        <v>510</v>
      </c>
      <c r="AV22" s="161">
        <v>0.26900000000000002</v>
      </c>
      <c r="AW22" s="162">
        <v>4.0149253731343286</v>
      </c>
      <c r="AX22" s="181">
        <f t="shared" si="9"/>
        <v>0.60367747730158161</v>
      </c>
      <c r="AY22" s="171"/>
      <c r="AZ22" s="160">
        <v>510</v>
      </c>
      <c r="BA22" s="161">
        <v>0.27200000000000002</v>
      </c>
      <c r="BB22" s="162">
        <v>4.7719298245614032</v>
      </c>
      <c r="BC22" s="181">
        <f t="shared" si="10"/>
        <v>0.67869404836170732</v>
      </c>
      <c r="BD22" s="171"/>
      <c r="BE22" s="160">
        <v>510</v>
      </c>
      <c r="BF22" s="161">
        <v>0.52</v>
      </c>
      <c r="BG22" s="162">
        <v>4.2975206611570247</v>
      </c>
      <c r="BH22" s="181">
        <f t="shared" si="11"/>
        <v>0.63321797331834906</v>
      </c>
      <c r="BI22" s="171"/>
      <c r="BJ22" s="153"/>
      <c r="BK22" s="155"/>
      <c r="BL22" s="155"/>
      <c r="BM22" s="168"/>
      <c r="BN22" s="168"/>
      <c r="BO22" s="169"/>
      <c r="BP22" s="168"/>
      <c r="BQ22" s="168"/>
      <c r="BR22" s="168"/>
      <c r="BS22" s="168"/>
      <c r="BT22" s="170"/>
      <c r="BU22" s="170"/>
      <c r="BV22" s="170"/>
      <c r="BW22" s="170"/>
    </row>
    <row r="23" spans="2:75" x14ac:dyDescent="0.25">
      <c r="B23" s="160">
        <v>270</v>
      </c>
      <c r="C23" s="161">
        <v>5.1999999999999998E-2</v>
      </c>
      <c r="D23" s="162">
        <v>1.1555555555555554</v>
      </c>
      <c r="E23" s="161">
        <f t="shared" si="0"/>
        <v>6.2790829859455444E-2</v>
      </c>
      <c r="F23" s="171"/>
      <c r="G23" s="160">
        <v>270</v>
      </c>
      <c r="H23" s="161">
        <v>0.05</v>
      </c>
      <c r="I23" s="162">
        <v>1.1363636363636365</v>
      </c>
      <c r="J23" s="161">
        <f t="shared" si="1"/>
        <v>5.5517327849831412E-2</v>
      </c>
      <c r="K23" s="171"/>
      <c r="L23" s="160">
        <v>330</v>
      </c>
      <c r="M23" s="161">
        <v>6.0999999999999999E-2</v>
      </c>
      <c r="N23" s="162">
        <v>1.22</v>
      </c>
      <c r="O23" s="161">
        <f t="shared" si="2"/>
        <v>8.6359830674748214E-2</v>
      </c>
      <c r="P23" s="171"/>
      <c r="Q23" s="160">
        <v>270</v>
      </c>
      <c r="R23" s="161">
        <v>4.3999999999999997E-2</v>
      </c>
      <c r="S23" s="162">
        <v>1.6296296296296295</v>
      </c>
      <c r="T23" s="161">
        <f t="shared" si="3"/>
        <v>0.21208891232720009</v>
      </c>
      <c r="U23" s="171"/>
      <c r="V23" s="160">
        <v>270</v>
      </c>
      <c r="W23" s="161">
        <v>4.8000000000000001E-2</v>
      </c>
      <c r="X23" s="162">
        <v>1.7777777777777779</v>
      </c>
      <c r="Y23" s="161">
        <f t="shared" si="4"/>
        <v>0.24987747321659995</v>
      </c>
      <c r="Z23" s="171"/>
      <c r="AA23" s="160">
        <v>330</v>
      </c>
      <c r="AB23" s="161">
        <v>5.3999999999999999E-2</v>
      </c>
      <c r="AC23" s="162">
        <v>1.6363636363636362</v>
      </c>
      <c r="AD23" s="161">
        <f t="shared" si="5"/>
        <v>0.21387981994508098</v>
      </c>
      <c r="AE23" s="171"/>
      <c r="AF23" s="160">
        <v>540</v>
      </c>
      <c r="AG23" s="161">
        <v>0.48899999999999999</v>
      </c>
      <c r="AH23" s="162">
        <v>5.4333333333333336</v>
      </c>
      <c r="AI23" s="181">
        <f t="shared" si="6"/>
        <v>0.73506634968429541</v>
      </c>
      <c r="AJ23" s="171"/>
      <c r="AK23" s="160">
        <v>540</v>
      </c>
      <c r="AL23" s="161">
        <v>0.502</v>
      </c>
      <c r="AM23" s="162">
        <v>5.9761904761904763</v>
      </c>
      <c r="AN23" s="181">
        <f t="shared" si="7"/>
        <v>0.77642443108313763</v>
      </c>
      <c r="AO23" s="171"/>
      <c r="AP23" s="160">
        <v>540</v>
      </c>
      <c r="AQ23" s="161">
        <v>0.48599999999999999</v>
      </c>
      <c r="AR23" s="162">
        <v>4.8599999999999994</v>
      </c>
      <c r="AS23" s="181">
        <f t="shared" si="8"/>
        <v>0.68663626926229337</v>
      </c>
      <c r="AT23" s="171"/>
      <c r="AU23" s="160">
        <v>540</v>
      </c>
      <c r="AV23" s="161">
        <v>0.30199999999999999</v>
      </c>
      <c r="AW23" s="162">
        <v>4.5074626865671634</v>
      </c>
      <c r="AX23" s="181">
        <f t="shared" si="9"/>
        <v>0.65393214025632418</v>
      </c>
      <c r="AY23" s="171"/>
      <c r="AZ23" s="160">
        <v>540</v>
      </c>
      <c r="BA23" s="161">
        <v>0.30499999999999999</v>
      </c>
      <c r="BB23" s="162">
        <v>5.3508771929824555</v>
      </c>
      <c r="BC23" s="181">
        <f t="shared" si="10"/>
        <v>0.72842498367429442</v>
      </c>
      <c r="BD23" s="171"/>
      <c r="BE23" s="160">
        <v>540</v>
      </c>
      <c r="BF23" s="161">
        <v>0.57999999999999996</v>
      </c>
      <c r="BG23" s="162">
        <v>4.7933884297520661</v>
      </c>
      <c r="BH23" s="181">
        <f t="shared" si="11"/>
        <v>0.68064262324648717</v>
      </c>
      <c r="BI23" s="171"/>
      <c r="BJ23" s="153"/>
      <c r="BK23" s="155"/>
      <c r="BL23" s="155"/>
      <c r="BM23" s="168"/>
      <c r="BN23" s="168"/>
      <c r="BO23" s="169"/>
      <c r="BP23" s="168"/>
      <c r="BQ23" s="168"/>
      <c r="BR23" s="168"/>
      <c r="BS23" s="168"/>
      <c r="BT23" s="170"/>
      <c r="BU23" s="170"/>
      <c r="BV23" s="170"/>
      <c r="BW23" s="170"/>
    </row>
    <row r="24" spans="2:75" x14ac:dyDescent="0.25">
      <c r="B24" s="160">
        <v>285</v>
      </c>
      <c r="C24" s="161">
        <v>5.2999999999999999E-2</v>
      </c>
      <c r="D24" s="162">
        <v>1.1777777777777778</v>
      </c>
      <c r="E24" s="161">
        <f>LOG(D24)</f>
        <v>7.1063355825445373E-2</v>
      </c>
      <c r="F24" s="171"/>
      <c r="G24" s="160">
        <v>285</v>
      </c>
      <c r="H24" s="161">
        <v>5.1999999999999998E-2</v>
      </c>
      <c r="I24" s="162">
        <v>1.1818181818181819</v>
      </c>
      <c r="J24" s="161">
        <f t="shared" si="1"/>
        <v>7.2550667148611747E-2</v>
      </c>
      <c r="K24" s="171"/>
      <c r="L24" s="160">
        <v>345</v>
      </c>
      <c r="M24" s="161">
        <v>6.5000000000000002E-2</v>
      </c>
      <c r="N24" s="162">
        <v>1.3</v>
      </c>
      <c r="O24" s="161">
        <f t="shared" si="2"/>
        <v>0.11394335230683679</v>
      </c>
      <c r="P24" s="171"/>
      <c r="Q24" s="160">
        <v>285</v>
      </c>
      <c r="R24" s="161">
        <v>4.4999999999999998E-2</v>
      </c>
      <c r="S24" s="162">
        <v>1.6666666666666665</v>
      </c>
      <c r="T24" s="161">
        <f t="shared" si="3"/>
        <v>0.22184874961635634</v>
      </c>
      <c r="U24" s="171"/>
      <c r="V24" s="160">
        <v>285</v>
      </c>
      <c r="W24" s="161">
        <v>4.8000000000000001E-2</v>
      </c>
      <c r="X24" s="162">
        <v>1.7777777777777779</v>
      </c>
      <c r="Y24" s="161">
        <f t="shared" si="4"/>
        <v>0.24987747321659995</v>
      </c>
      <c r="Z24" s="171"/>
      <c r="AA24" s="160">
        <v>345</v>
      </c>
      <c r="AB24" s="161">
        <v>5.8999999999999997E-2</v>
      </c>
      <c r="AC24" s="162">
        <v>1.7878787878787876</v>
      </c>
      <c r="AD24" s="161">
        <f t="shared" si="5"/>
        <v>0.25233807176425666</v>
      </c>
      <c r="AE24" s="171"/>
      <c r="AF24" s="172"/>
      <c r="AG24" s="173"/>
      <c r="AH24" s="174"/>
      <c r="AI24" s="173"/>
      <c r="AJ24" s="171"/>
      <c r="AK24" s="172"/>
      <c r="AL24" s="173"/>
      <c r="AM24" s="174"/>
      <c r="AN24" s="173"/>
      <c r="AO24" s="171"/>
      <c r="AP24" s="172"/>
      <c r="AQ24" s="173"/>
      <c r="AR24" s="174"/>
      <c r="AS24" s="173"/>
      <c r="AT24" s="171"/>
      <c r="AU24" s="172"/>
      <c r="AV24" s="173"/>
      <c r="AW24" s="174"/>
      <c r="AX24" s="173"/>
      <c r="AY24" s="171"/>
      <c r="AZ24" s="172"/>
      <c r="BA24" s="173"/>
      <c r="BB24" s="174"/>
      <c r="BC24" s="173"/>
      <c r="BD24" s="171"/>
      <c r="BE24" s="172"/>
      <c r="BF24" s="173"/>
      <c r="BG24" s="174"/>
      <c r="BH24" s="173"/>
      <c r="BI24" s="171"/>
      <c r="BJ24" s="153"/>
      <c r="BK24" s="155"/>
      <c r="BL24" s="155"/>
      <c r="BM24" s="168"/>
      <c r="BN24" s="168"/>
      <c r="BO24" s="169"/>
      <c r="BP24" s="168"/>
      <c r="BQ24" s="168"/>
      <c r="BR24" s="168"/>
      <c r="BS24" s="168"/>
      <c r="BT24" s="170"/>
      <c r="BU24" s="170"/>
      <c r="BV24" s="170"/>
      <c r="BW24" s="170"/>
    </row>
    <row r="25" spans="2:75" x14ac:dyDescent="0.25">
      <c r="B25" s="160">
        <v>300</v>
      </c>
      <c r="C25" s="161">
        <v>5.6000000000000001E-2</v>
      </c>
      <c r="D25" s="162">
        <v>1.2444444444444445</v>
      </c>
      <c r="E25" s="161">
        <f t="shared" si="0"/>
        <v>9.4975513230856748E-2</v>
      </c>
      <c r="F25" s="171"/>
      <c r="G25" s="160">
        <v>300</v>
      </c>
      <c r="H25" s="161">
        <v>5.3999999999999999E-2</v>
      </c>
      <c r="I25" s="162">
        <v>1.2272727272727273</v>
      </c>
      <c r="J25" s="161">
        <f t="shared" si="1"/>
        <v>8.8941083336781079E-2</v>
      </c>
      <c r="K25" s="171"/>
      <c r="L25" s="160">
        <v>360</v>
      </c>
      <c r="M25" s="161">
        <v>6.8000000000000005E-2</v>
      </c>
      <c r="N25" s="162">
        <v>1.36</v>
      </c>
      <c r="O25" s="161">
        <f t="shared" si="2"/>
        <v>0.13353890837021754</v>
      </c>
      <c r="P25" s="171"/>
      <c r="Q25" s="160">
        <v>300</v>
      </c>
      <c r="R25" s="161">
        <v>4.7E-2</v>
      </c>
      <c r="S25" s="162">
        <v>1.7407407407407407</v>
      </c>
      <c r="T25" s="161">
        <f t="shared" si="3"/>
        <v>0.24073409377673013</v>
      </c>
      <c r="U25" s="171"/>
      <c r="V25" s="160">
        <v>300</v>
      </c>
      <c r="W25" s="161">
        <v>4.9000000000000002E-2</v>
      </c>
      <c r="X25" s="162">
        <v>1.8148148148148149</v>
      </c>
      <c r="Y25" s="161">
        <f t="shared" si="4"/>
        <v>0.25883231586952637</v>
      </c>
      <c r="Z25" s="171"/>
      <c r="AA25" s="160">
        <v>360</v>
      </c>
      <c r="AB25" s="161">
        <v>6.3E-2</v>
      </c>
      <c r="AC25" s="162">
        <v>1.9090909090909089</v>
      </c>
      <c r="AD25" s="161">
        <f t="shared" si="5"/>
        <v>0.28082660957569422</v>
      </c>
      <c r="AE25" s="171"/>
      <c r="AF25" s="172"/>
      <c r="AG25" s="173"/>
      <c r="AH25" s="174"/>
      <c r="AI25" s="173"/>
      <c r="AJ25" s="171"/>
      <c r="AK25" s="172"/>
      <c r="AL25" s="173"/>
      <c r="AM25" s="174"/>
      <c r="AN25" s="173"/>
      <c r="AO25" s="171"/>
      <c r="AP25" s="172"/>
      <c r="AQ25" s="173"/>
      <c r="AR25" s="174"/>
      <c r="AS25" s="173"/>
      <c r="AT25" s="171"/>
      <c r="AU25" s="172"/>
      <c r="AV25" s="173"/>
      <c r="AW25" s="174"/>
      <c r="AX25" s="173"/>
      <c r="AY25" s="171"/>
      <c r="AZ25" s="172"/>
      <c r="BA25" s="173"/>
      <c r="BB25" s="174"/>
      <c r="BC25" s="173"/>
      <c r="BD25" s="171"/>
      <c r="BE25" s="172"/>
      <c r="BF25" s="173"/>
      <c r="BG25" s="174"/>
      <c r="BH25" s="173"/>
      <c r="BI25" s="171"/>
      <c r="BJ25" s="153"/>
      <c r="BK25" s="155"/>
      <c r="BL25" s="155"/>
      <c r="BM25" s="168"/>
      <c r="BN25" s="168"/>
      <c r="BO25" s="169"/>
      <c r="BP25" s="168"/>
      <c r="BQ25" s="168"/>
      <c r="BR25" s="168"/>
      <c r="BS25" s="168"/>
      <c r="BT25" s="170"/>
      <c r="BU25" s="170"/>
      <c r="BV25" s="170"/>
      <c r="BW25" s="170"/>
    </row>
    <row r="26" spans="2:75" x14ac:dyDescent="0.25">
      <c r="B26" s="160">
        <v>315</v>
      </c>
      <c r="C26" s="161">
        <v>5.8000000000000003E-2</v>
      </c>
      <c r="D26" s="162">
        <v>1.288888888888889</v>
      </c>
      <c r="E26" s="161">
        <f t="shared" si="0"/>
        <v>0.11021547978759363</v>
      </c>
      <c r="F26" s="171"/>
      <c r="G26" s="160">
        <v>315</v>
      </c>
      <c r="H26" s="161">
        <v>5.7000000000000002E-2</v>
      </c>
      <c r="I26" s="162">
        <v>1.2954545454545456</v>
      </c>
      <c r="J26" s="161">
        <f t="shared" si="1"/>
        <v>0.11242217918630402</v>
      </c>
      <c r="K26" s="171"/>
      <c r="L26" s="160">
        <v>380</v>
      </c>
      <c r="M26" s="161">
        <v>7.4999999999999997E-2</v>
      </c>
      <c r="N26" s="162">
        <v>1.4999999999999998</v>
      </c>
      <c r="O26" s="161">
        <f t="shared" si="2"/>
        <v>0.17609125905568118</v>
      </c>
      <c r="P26" s="171"/>
      <c r="Q26" s="160">
        <v>315</v>
      </c>
      <c r="R26" s="161">
        <v>4.9000000000000002E-2</v>
      </c>
      <c r="S26" s="162">
        <v>1.8148148148148149</v>
      </c>
      <c r="T26" s="161">
        <f t="shared" si="3"/>
        <v>0.25883231586952637</v>
      </c>
      <c r="U26" s="171"/>
      <c r="V26" s="160">
        <v>315</v>
      </c>
      <c r="W26" s="161">
        <v>5.1999999999999998E-2</v>
      </c>
      <c r="X26" s="162">
        <v>1.9259259259259258</v>
      </c>
      <c r="Y26" s="161">
        <f t="shared" si="4"/>
        <v>0.28463957947581181</v>
      </c>
      <c r="Z26" s="171"/>
      <c r="AA26" s="160">
        <v>380</v>
      </c>
      <c r="AB26" s="161">
        <v>7.0999999999999994E-2</v>
      </c>
      <c r="AC26" s="162">
        <v>2.1515151515151514</v>
      </c>
      <c r="AD26" s="161">
        <f t="shared" si="5"/>
        <v>0.33274440884118778</v>
      </c>
      <c r="AE26" s="171"/>
      <c r="AF26" s="172"/>
      <c r="AG26" s="173"/>
      <c r="AH26" s="174"/>
      <c r="AI26" s="173"/>
      <c r="AJ26" s="171"/>
      <c r="AK26" s="172"/>
      <c r="AL26" s="173"/>
      <c r="AM26" s="174"/>
      <c r="AN26" s="173"/>
      <c r="AO26" s="171"/>
      <c r="AP26" s="172"/>
      <c r="AQ26" s="173"/>
      <c r="AR26" s="174"/>
      <c r="AS26" s="173"/>
      <c r="AT26" s="171"/>
      <c r="AU26" s="172"/>
      <c r="AV26" s="173"/>
      <c r="AW26" s="174"/>
      <c r="AX26" s="173"/>
      <c r="AY26" s="171"/>
      <c r="AZ26" s="172"/>
      <c r="BA26" s="173"/>
      <c r="BB26" s="174"/>
      <c r="BC26" s="173"/>
      <c r="BD26" s="171"/>
      <c r="BE26" s="172"/>
      <c r="BF26" s="173"/>
      <c r="BG26" s="174"/>
      <c r="BH26" s="173"/>
      <c r="BI26" s="171"/>
      <c r="BJ26" s="153"/>
      <c r="BK26" s="155"/>
      <c r="BL26" s="155"/>
      <c r="BM26" s="168"/>
      <c r="BN26" s="168"/>
      <c r="BO26" s="169"/>
      <c r="BP26" s="168"/>
      <c r="BQ26" s="168"/>
      <c r="BR26" s="168"/>
      <c r="BS26" s="168"/>
      <c r="BT26" s="170"/>
      <c r="BU26" s="170"/>
      <c r="BV26" s="170"/>
      <c r="BW26" s="170"/>
    </row>
    <row r="27" spans="2:75" x14ac:dyDescent="0.25">
      <c r="B27" s="160">
        <v>330</v>
      </c>
      <c r="C27" s="161">
        <v>6.0999999999999999E-2</v>
      </c>
      <c r="D27" s="162">
        <v>1.3555555555555556</v>
      </c>
      <c r="E27" s="161">
        <f t="shared" si="0"/>
        <v>0.13211732123542339</v>
      </c>
      <c r="F27" s="171"/>
      <c r="G27" s="160">
        <v>330</v>
      </c>
      <c r="H27" s="161">
        <v>0.06</v>
      </c>
      <c r="I27" s="162">
        <v>1.3636363636363638</v>
      </c>
      <c r="J27" s="161">
        <f t="shared" si="1"/>
        <v>0.13469857389745624</v>
      </c>
      <c r="K27" s="171"/>
      <c r="L27" s="160">
        <v>400</v>
      </c>
      <c r="M27" s="161">
        <v>8.4000000000000005E-2</v>
      </c>
      <c r="N27" s="162">
        <v>1.68</v>
      </c>
      <c r="O27" s="161">
        <f t="shared" si="2"/>
        <v>0.22530928172586284</v>
      </c>
      <c r="P27" s="171"/>
      <c r="Q27" s="160">
        <v>330</v>
      </c>
      <c r="R27" s="161">
        <v>5.6000000000000001E-2</v>
      </c>
      <c r="S27" s="162">
        <v>2.074074074074074</v>
      </c>
      <c r="T27" s="161">
        <f t="shared" si="3"/>
        <v>0.3168242628472131</v>
      </c>
      <c r="U27" s="171"/>
      <c r="V27" s="160">
        <v>330</v>
      </c>
      <c r="W27" s="161">
        <v>5.6000000000000001E-2</v>
      </c>
      <c r="X27" s="162">
        <v>2.074074074074074</v>
      </c>
      <c r="Y27" s="161">
        <f t="shared" si="4"/>
        <v>0.3168242628472131</v>
      </c>
      <c r="Z27" s="171"/>
      <c r="AA27" s="160">
        <v>400</v>
      </c>
      <c r="AB27" s="161">
        <v>8.3000000000000004E-2</v>
      </c>
      <c r="AC27" s="162">
        <v>2.5151515151515151</v>
      </c>
      <c r="AD27" s="161">
        <f t="shared" si="5"/>
        <v>0.40056415249818644</v>
      </c>
      <c r="AE27" s="171"/>
      <c r="AF27" s="172"/>
      <c r="AG27" s="173"/>
      <c r="AH27" s="174"/>
      <c r="AI27" s="173"/>
      <c r="AJ27" s="171"/>
      <c r="AK27" s="172"/>
      <c r="AL27" s="173"/>
      <c r="AM27" s="174"/>
      <c r="AN27" s="173"/>
      <c r="AO27" s="171"/>
      <c r="AP27" s="172"/>
      <c r="AQ27" s="173"/>
      <c r="AR27" s="174"/>
      <c r="AS27" s="173"/>
      <c r="AT27" s="171"/>
      <c r="AU27" s="172"/>
      <c r="AV27" s="173"/>
      <c r="AW27" s="174"/>
      <c r="AX27" s="173"/>
      <c r="AY27" s="171"/>
      <c r="AZ27" s="172"/>
      <c r="BA27" s="173"/>
      <c r="BB27" s="174"/>
      <c r="BC27" s="173"/>
      <c r="BD27" s="171"/>
      <c r="BE27" s="172"/>
      <c r="BF27" s="173"/>
      <c r="BG27" s="174"/>
      <c r="BH27" s="173"/>
      <c r="BI27" s="171"/>
      <c r="BJ27" s="153"/>
      <c r="BK27" s="155"/>
      <c r="BL27" s="155"/>
      <c r="BM27" s="168"/>
      <c r="BN27" s="168"/>
      <c r="BO27" s="169"/>
      <c r="BP27" s="168"/>
      <c r="BQ27" s="168"/>
      <c r="BR27" s="168"/>
      <c r="BS27" s="168"/>
      <c r="BT27" s="170"/>
      <c r="BU27" s="170"/>
      <c r="BV27" s="170"/>
      <c r="BW27" s="170"/>
    </row>
    <row r="28" spans="2:75" x14ac:dyDescent="0.25">
      <c r="B28" s="160">
        <v>345</v>
      </c>
      <c r="C28" s="161">
        <v>6.6000000000000003E-2</v>
      </c>
      <c r="D28" s="162">
        <v>1.4666666666666668</v>
      </c>
      <c r="E28" s="161">
        <f t="shared" si="0"/>
        <v>0.16633142176652502</v>
      </c>
      <c r="F28" s="171"/>
      <c r="G28" s="160">
        <v>345</v>
      </c>
      <c r="H28" s="161">
        <v>6.3E-2</v>
      </c>
      <c r="I28" s="162">
        <v>1.4318181818181819</v>
      </c>
      <c r="J28" s="161">
        <f t="shared" si="1"/>
        <v>0.15588787296739429</v>
      </c>
      <c r="K28" s="171"/>
      <c r="L28" s="160">
        <v>420</v>
      </c>
      <c r="M28" s="161">
        <v>0.10100000000000001</v>
      </c>
      <c r="N28" s="162">
        <v>2.02</v>
      </c>
      <c r="O28" s="181">
        <f t="shared" si="2"/>
        <v>0.30535136944662378</v>
      </c>
      <c r="P28" s="171"/>
      <c r="Q28" s="160">
        <v>345</v>
      </c>
      <c r="R28" s="161">
        <v>5.8000000000000003E-2</v>
      </c>
      <c r="S28" s="162">
        <v>2.1481481481481484</v>
      </c>
      <c r="T28" s="161">
        <f t="shared" si="3"/>
        <v>0.33206422940395003</v>
      </c>
      <c r="U28" s="171"/>
      <c r="V28" s="160">
        <v>345</v>
      </c>
      <c r="W28" s="161">
        <v>5.8000000000000003E-2</v>
      </c>
      <c r="X28" s="162">
        <v>2.1481481481481484</v>
      </c>
      <c r="Y28" s="161">
        <f t="shared" si="4"/>
        <v>0.33206422940395003</v>
      </c>
      <c r="Z28" s="171"/>
      <c r="AA28" s="160">
        <v>420</v>
      </c>
      <c r="AB28" s="161">
        <v>9.6000000000000002E-2</v>
      </c>
      <c r="AC28" s="162">
        <v>2.9090909090909092</v>
      </c>
      <c r="AD28" s="181">
        <f t="shared" si="5"/>
        <v>0.46375729316168096</v>
      </c>
      <c r="AE28" s="171"/>
      <c r="AF28" s="172"/>
      <c r="AG28" s="173"/>
      <c r="AH28" s="174"/>
      <c r="AI28" s="173"/>
      <c r="AJ28" s="171"/>
      <c r="AK28" s="172"/>
      <c r="AL28" s="173"/>
      <c r="AM28" s="174"/>
      <c r="AN28" s="173"/>
      <c r="AO28" s="171"/>
      <c r="AP28" s="172"/>
      <c r="AQ28" s="173"/>
      <c r="AR28" s="174"/>
      <c r="AS28" s="173"/>
      <c r="AT28" s="171"/>
      <c r="AU28" s="172"/>
      <c r="AV28" s="173"/>
      <c r="AW28" s="174"/>
      <c r="AX28" s="173"/>
      <c r="AY28" s="171"/>
      <c r="AZ28" s="172"/>
      <c r="BA28" s="173"/>
      <c r="BB28" s="174"/>
      <c r="BC28" s="173"/>
      <c r="BD28" s="171"/>
      <c r="BE28" s="172"/>
      <c r="BF28" s="173"/>
      <c r="BG28" s="174"/>
      <c r="BH28" s="173"/>
      <c r="BI28" s="171"/>
      <c r="BJ28" s="153"/>
      <c r="BK28" s="155"/>
      <c r="BL28" s="155"/>
      <c r="BM28" s="168"/>
      <c r="BN28" s="168"/>
      <c r="BO28" s="169"/>
      <c r="BP28" s="168"/>
      <c r="BQ28" s="168"/>
      <c r="BR28" s="168"/>
      <c r="BS28" s="168"/>
      <c r="BT28" s="170"/>
      <c r="BU28" s="170"/>
      <c r="BV28" s="170"/>
      <c r="BW28" s="170"/>
    </row>
    <row r="29" spans="2:75" x14ac:dyDescent="0.25">
      <c r="B29" s="160">
        <v>360</v>
      </c>
      <c r="C29" s="161">
        <v>7.0999999999999994E-2</v>
      </c>
      <c r="D29" s="162">
        <v>1.5777777777777777</v>
      </c>
      <c r="E29" s="161">
        <f t="shared" si="0"/>
        <v>0.1980458349437316</v>
      </c>
      <c r="F29" s="171"/>
      <c r="G29" s="160">
        <v>360</v>
      </c>
      <c r="H29" s="161">
        <v>6.7000000000000004E-2</v>
      </c>
      <c r="I29" s="162">
        <v>1.5227272727272729</v>
      </c>
      <c r="J29" s="161">
        <f t="shared" si="1"/>
        <v>0.18262212621463905</v>
      </c>
      <c r="K29" s="171"/>
      <c r="L29" s="160">
        <v>450</v>
      </c>
      <c r="M29" s="161">
        <v>0.124</v>
      </c>
      <c r="N29" s="162">
        <v>2.48</v>
      </c>
      <c r="O29" s="181">
        <f t="shared" si="2"/>
        <v>0.39445168082621629</v>
      </c>
      <c r="P29" s="171"/>
      <c r="Q29" s="160">
        <v>360</v>
      </c>
      <c r="R29" s="161">
        <v>6.5000000000000002E-2</v>
      </c>
      <c r="S29" s="162">
        <v>2.4074074074074074</v>
      </c>
      <c r="T29" s="161">
        <f t="shared" si="3"/>
        <v>0.38154959248386827</v>
      </c>
      <c r="U29" s="171"/>
      <c r="V29" s="160">
        <v>360</v>
      </c>
      <c r="W29" s="161">
        <v>6.2E-2</v>
      </c>
      <c r="X29" s="162">
        <v>2.2962962962962963</v>
      </c>
      <c r="Y29" s="161">
        <f t="shared" si="4"/>
        <v>0.36102792533926659</v>
      </c>
      <c r="Z29" s="171"/>
      <c r="AA29" s="160">
        <v>450</v>
      </c>
      <c r="AB29" s="161">
        <v>0.11799999999999999</v>
      </c>
      <c r="AC29" s="162">
        <v>3.5757575757575752</v>
      </c>
      <c r="AD29" s="181">
        <f t="shared" si="5"/>
        <v>0.55336806742823785</v>
      </c>
      <c r="AE29" s="171"/>
      <c r="AF29" s="172"/>
      <c r="AG29" s="173"/>
      <c r="AH29" s="174"/>
      <c r="AI29" s="173"/>
      <c r="AJ29" s="171"/>
      <c r="AK29" s="172"/>
      <c r="AL29" s="173"/>
      <c r="AM29" s="174"/>
      <c r="AN29" s="173"/>
      <c r="AO29" s="171"/>
      <c r="AP29" s="172"/>
      <c r="AQ29" s="173"/>
      <c r="AR29" s="174"/>
      <c r="AS29" s="173"/>
      <c r="AT29" s="171"/>
      <c r="AU29" s="172"/>
      <c r="AV29" s="173"/>
      <c r="AW29" s="174"/>
      <c r="AX29" s="173"/>
      <c r="AY29" s="171"/>
      <c r="AZ29" s="172"/>
      <c r="BA29" s="173"/>
      <c r="BB29" s="174"/>
      <c r="BC29" s="173"/>
      <c r="BD29" s="171"/>
      <c r="BE29" s="172"/>
      <c r="BF29" s="173"/>
      <c r="BG29" s="174"/>
      <c r="BH29" s="173"/>
      <c r="BI29" s="171"/>
      <c r="BJ29" s="153"/>
      <c r="BK29" s="155"/>
      <c r="BL29" s="155"/>
      <c r="BM29" s="168"/>
      <c r="BN29" s="168"/>
      <c r="BO29" s="169"/>
      <c r="BP29" s="168"/>
      <c r="BQ29" s="168"/>
      <c r="BR29" s="168"/>
      <c r="BS29" s="168"/>
      <c r="BT29" s="170"/>
      <c r="BU29" s="170"/>
      <c r="BV29" s="170"/>
      <c r="BW29" s="170"/>
    </row>
    <row r="30" spans="2:75" x14ac:dyDescent="0.25">
      <c r="B30" s="160">
        <v>380</v>
      </c>
      <c r="C30" s="161">
        <v>7.5999999999999998E-2</v>
      </c>
      <c r="D30" s="162">
        <v>1.6888888888888889</v>
      </c>
      <c r="E30" s="161">
        <f t="shared" si="0"/>
        <v>0.22760107850544767</v>
      </c>
      <c r="F30" s="171"/>
      <c r="G30" s="160">
        <v>380</v>
      </c>
      <c r="H30" s="161">
        <v>7.2999999999999995E-2</v>
      </c>
      <c r="I30" s="162">
        <v>1.6590909090909092</v>
      </c>
      <c r="J30" s="161">
        <f t="shared" si="1"/>
        <v>0.2198701836342685</v>
      </c>
      <c r="K30" s="171"/>
      <c r="L30" s="160">
        <v>480</v>
      </c>
      <c r="M30" s="161">
        <v>0.14499999999999999</v>
      </c>
      <c r="N30" s="162">
        <v>2.8999999999999995</v>
      </c>
      <c r="O30" s="181">
        <f t="shared" si="2"/>
        <v>0.46239799789895603</v>
      </c>
      <c r="P30" s="171"/>
      <c r="Q30" s="160">
        <v>380</v>
      </c>
      <c r="R30" s="161">
        <v>7.0999999999999994E-2</v>
      </c>
      <c r="S30" s="162">
        <v>2.6296296296296293</v>
      </c>
      <c r="T30" s="161">
        <f t="shared" si="3"/>
        <v>0.41989458456008794</v>
      </c>
      <c r="U30" s="171"/>
      <c r="V30" s="160">
        <v>380</v>
      </c>
      <c r="W30" s="161">
        <v>6.7000000000000004E-2</v>
      </c>
      <c r="X30" s="162">
        <v>2.4814814814814818</v>
      </c>
      <c r="Y30" s="161">
        <f t="shared" si="4"/>
        <v>0.3947110385418392</v>
      </c>
      <c r="Z30" s="171"/>
      <c r="AA30" s="160">
        <v>480</v>
      </c>
      <c r="AB30" s="161">
        <v>0.13800000000000001</v>
      </c>
      <c r="AC30" s="162">
        <v>4.1818181818181817</v>
      </c>
      <c r="AD30" s="181">
        <f t="shared" si="5"/>
        <v>0.62136514652334907</v>
      </c>
      <c r="AE30" s="171"/>
      <c r="AF30" s="172"/>
      <c r="AG30" s="173"/>
      <c r="AH30" s="174"/>
      <c r="AI30" s="173"/>
      <c r="AJ30" s="171"/>
      <c r="AK30" s="172"/>
      <c r="AL30" s="173"/>
      <c r="AM30" s="174"/>
      <c r="AN30" s="173"/>
      <c r="AO30" s="171"/>
      <c r="AP30" s="172"/>
      <c r="AQ30" s="173"/>
      <c r="AR30" s="174"/>
      <c r="AS30" s="173"/>
      <c r="AT30" s="171"/>
      <c r="AU30" s="172"/>
      <c r="AV30" s="173"/>
      <c r="AW30" s="174"/>
      <c r="AX30" s="173"/>
      <c r="AY30" s="171"/>
      <c r="AZ30" s="172"/>
      <c r="BA30" s="173"/>
      <c r="BB30" s="174"/>
      <c r="BC30" s="173"/>
      <c r="BD30" s="171"/>
      <c r="BE30" s="172"/>
      <c r="BF30" s="173"/>
      <c r="BG30" s="174"/>
      <c r="BH30" s="173"/>
      <c r="BI30" s="171"/>
      <c r="BJ30" s="153"/>
      <c r="BK30" s="155"/>
      <c r="BL30" s="155"/>
      <c r="BM30" s="168"/>
      <c r="BN30" s="168"/>
      <c r="BO30" s="169"/>
      <c r="BP30" s="168"/>
      <c r="BQ30" s="168"/>
      <c r="BR30" s="168"/>
      <c r="BS30" s="168"/>
      <c r="BT30" s="170"/>
      <c r="BU30" s="170"/>
      <c r="BV30" s="170"/>
      <c r="BW30" s="170"/>
    </row>
    <row r="31" spans="2:75" x14ac:dyDescent="0.25">
      <c r="B31" s="175">
        <v>400</v>
      </c>
      <c r="C31" s="176">
        <v>8.2000000000000003E-2</v>
      </c>
      <c r="D31" s="177">
        <v>1.8222222222222224</v>
      </c>
      <c r="E31" s="161">
        <f t="shared" si="0"/>
        <v>0.26060133860837303</v>
      </c>
      <c r="F31" s="171"/>
      <c r="G31" s="175">
        <v>400</v>
      </c>
      <c r="H31" s="176">
        <v>0.08</v>
      </c>
      <c r="I31" s="177">
        <v>1.8181818181818183</v>
      </c>
      <c r="J31" s="161">
        <f t="shared" si="1"/>
        <v>0.25963731050575617</v>
      </c>
      <c r="K31" s="171"/>
      <c r="L31" s="175">
        <v>510</v>
      </c>
      <c r="M31" s="176">
        <v>0.183</v>
      </c>
      <c r="N31" s="177">
        <v>3.6599999999999997</v>
      </c>
      <c r="O31" s="181">
        <f t="shared" si="2"/>
        <v>0.56348108539441066</v>
      </c>
      <c r="P31" s="171"/>
      <c r="Q31" s="175">
        <v>400</v>
      </c>
      <c r="R31" s="176">
        <v>0.08</v>
      </c>
      <c r="S31" s="177">
        <v>2.9629629629629632</v>
      </c>
      <c r="T31" s="161">
        <f t="shared" si="3"/>
        <v>0.47172622283295629</v>
      </c>
      <c r="U31" s="171"/>
      <c r="V31" s="175">
        <v>400</v>
      </c>
      <c r="W31" s="176">
        <v>7.5999999999999998E-2</v>
      </c>
      <c r="X31" s="177">
        <v>2.8148148148148149</v>
      </c>
      <c r="Y31" s="161">
        <f t="shared" si="4"/>
        <v>0.44944982812180406</v>
      </c>
      <c r="Z31" s="171"/>
      <c r="AA31" s="175">
        <v>510</v>
      </c>
      <c r="AB31" s="176">
        <v>0.17199999999999999</v>
      </c>
      <c r="AC31" s="177">
        <v>5.212121212121211</v>
      </c>
      <c r="AD31" s="181">
        <f t="shared" si="5"/>
        <v>0.7170145070296613</v>
      </c>
      <c r="AE31" s="171"/>
      <c r="AF31" s="178"/>
      <c r="AG31" s="179"/>
      <c r="AH31" s="180"/>
      <c r="AI31" s="173"/>
      <c r="AJ31" s="171"/>
      <c r="AK31" s="178"/>
      <c r="AL31" s="179"/>
      <c r="AM31" s="180"/>
      <c r="AN31" s="173"/>
      <c r="AO31" s="171"/>
      <c r="AP31" s="178"/>
      <c r="AQ31" s="179"/>
      <c r="AR31" s="180"/>
      <c r="AS31" s="173"/>
      <c r="AT31" s="171"/>
      <c r="AU31" s="178"/>
      <c r="AV31" s="179"/>
      <c r="AW31" s="180"/>
      <c r="AX31" s="173"/>
      <c r="AY31" s="171"/>
      <c r="AZ31" s="178"/>
      <c r="BA31" s="179"/>
      <c r="BB31" s="180"/>
      <c r="BC31" s="173"/>
      <c r="BD31" s="171"/>
      <c r="BE31" s="178"/>
      <c r="BF31" s="179"/>
      <c r="BG31" s="180"/>
      <c r="BH31" s="173"/>
      <c r="BI31" s="171"/>
      <c r="BJ31" s="153"/>
      <c r="BK31" s="155"/>
      <c r="BL31" s="155"/>
      <c r="BM31" s="168"/>
      <c r="BN31" s="168"/>
      <c r="BO31" s="169"/>
      <c r="BP31" s="168"/>
      <c r="BQ31" s="168"/>
      <c r="BR31" s="168"/>
      <c r="BS31" s="168"/>
      <c r="BT31" s="170"/>
      <c r="BU31" s="170"/>
      <c r="BV31" s="170"/>
      <c r="BW31" s="170"/>
    </row>
    <row r="32" spans="2:75" x14ac:dyDescent="0.25">
      <c r="B32" s="175">
        <v>420</v>
      </c>
      <c r="C32" s="176">
        <v>9.6000000000000002E-2</v>
      </c>
      <c r="D32" s="177">
        <v>2.1333333333333333</v>
      </c>
      <c r="E32" s="181">
        <f t="shared" si="0"/>
        <v>0.32905871926422475</v>
      </c>
      <c r="F32" s="182"/>
      <c r="G32" s="175">
        <v>420</v>
      </c>
      <c r="H32" s="176">
        <v>8.5000000000000006E-2</v>
      </c>
      <c r="I32" s="177">
        <v>1.9318181818181821</v>
      </c>
      <c r="J32" s="181">
        <f t="shared" si="1"/>
        <v>0.28596624922810537</v>
      </c>
      <c r="K32" s="182"/>
      <c r="L32" s="175">
        <v>540</v>
      </c>
      <c r="M32" s="176">
        <v>0.23799999999999999</v>
      </c>
      <c r="N32" s="177">
        <v>4.76</v>
      </c>
      <c r="O32" s="181">
        <f t="shared" si="2"/>
        <v>0.67760695272049309</v>
      </c>
      <c r="P32" s="182"/>
      <c r="Q32" s="175">
        <v>420</v>
      </c>
      <c r="R32" s="176">
        <v>9.1999999999999998E-2</v>
      </c>
      <c r="S32" s="177">
        <v>3.4074074074074074</v>
      </c>
      <c r="T32" s="181">
        <f t="shared" si="3"/>
        <v>0.53242406318656799</v>
      </c>
      <c r="U32" s="182"/>
      <c r="V32" s="175">
        <v>420</v>
      </c>
      <c r="W32" s="176">
        <v>8.5000000000000006E-2</v>
      </c>
      <c r="X32" s="177">
        <v>3.1481481481481484</v>
      </c>
      <c r="Y32" s="181">
        <f t="shared" si="4"/>
        <v>0.49805516155530544</v>
      </c>
      <c r="Z32" s="182"/>
      <c r="AA32" s="175">
        <v>540</v>
      </c>
      <c r="AB32" s="176">
        <v>0.20799999999999999</v>
      </c>
      <c r="AC32" s="177">
        <v>6.3030303030303028</v>
      </c>
      <c r="AD32" s="181">
        <f t="shared" si="5"/>
        <v>0.7995493950848741</v>
      </c>
      <c r="AE32" s="182"/>
      <c r="AF32" s="178"/>
      <c r="AG32" s="179"/>
      <c r="AH32" s="180"/>
      <c r="AI32" s="173"/>
      <c r="AJ32" s="182"/>
      <c r="AK32" s="178"/>
      <c r="AL32" s="179"/>
      <c r="AM32" s="180"/>
      <c r="AN32" s="173"/>
      <c r="AO32" s="182"/>
      <c r="AP32" s="178"/>
      <c r="AQ32" s="179"/>
      <c r="AR32" s="180"/>
      <c r="AS32" s="173"/>
      <c r="AT32" s="182"/>
      <c r="AU32" s="178"/>
      <c r="AV32" s="179"/>
      <c r="AW32" s="180"/>
      <c r="AX32" s="173"/>
      <c r="AY32" s="182"/>
      <c r="AZ32" s="178"/>
      <c r="BA32" s="179"/>
      <c r="BB32" s="180"/>
      <c r="BC32" s="173"/>
      <c r="BD32" s="182"/>
      <c r="BE32" s="178"/>
      <c r="BF32" s="179"/>
      <c r="BG32" s="180"/>
      <c r="BH32" s="173"/>
      <c r="BI32" s="182"/>
      <c r="BJ32" s="153"/>
      <c r="BK32" s="155"/>
      <c r="BL32" s="155"/>
      <c r="BM32" s="168"/>
      <c r="BN32" s="168"/>
      <c r="BO32" s="169"/>
      <c r="BP32" s="168"/>
      <c r="BQ32" s="168"/>
      <c r="BR32" s="168"/>
      <c r="BS32" s="168"/>
      <c r="BT32" s="170"/>
      <c r="BU32" s="170"/>
      <c r="BV32" s="170"/>
      <c r="BW32" s="170"/>
    </row>
    <row r="33" spans="2:75" x14ac:dyDescent="0.25">
      <c r="B33" s="175">
        <v>450</v>
      </c>
      <c r="C33" s="176">
        <v>0.11899999999999999</v>
      </c>
      <c r="D33" s="177">
        <v>2.6444444444444444</v>
      </c>
      <c r="E33" s="181">
        <f t="shared" si="0"/>
        <v>0.42233444761718708</v>
      </c>
      <c r="F33" s="182"/>
      <c r="G33" s="175">
        <v>450</v>
      </c>
      <c r="H33" s="176">
        <v>0.104</v>
      </c>
      <c r="I33" s="177">
        <v>2.3636363636363638</v>
      </c>
      <c r="J33" s="181">
        <f t="shared" si="1"/>
        <v>0.37358066281259295</v>
      </c>
      <c r="K33" s="182"/>
      <c r="L33" s="175">
        <v>570</v>
      </c>
      <c r="M33" s="176">
        <v>0.30399999999999999</v>
      </c>
      <c r="N33" s="177">
        <v>6.0799999999999992</v>
      </c>
      <c r="O33" s="181">
        <f t="shared" si="2"/>
        <v>0.78390357927273491</v>
      </c>
      <c r="P33" s="182"/>
      <c r="Q33" s="175">
        <v>450</v>
      </c>
      <c r="R33" s="176">
        <v>0.108</v>
      </c>
      <c r="S33" s="177">
        <v>4</v>
      </c>
      <c r="T33" s="181">
        <f t="shared" si="3"/>
        <v>0.6020599913279624</v>
      </c>
      <c r="U33" s="182"/>
      <c r="V33" s="175">
        <v>450</v>
      </c>
      <c r="W33" s="176">
        <v>0.104</v>
      </c>
      <c r="X33" s="177">
        <v>3.8518518518518516</v>
      </c>
      <c r="Y33" s="181">
        <f t="shared" si="4"/>
        <v>0.58566957513979301</v>
      </c>
      <c r="Z33" s="182"/>
      <c r="AA33" s="175">
        <v>570</v>
      </c>
      <c r="AB33" s="176">
        <v>0.29199999999999998</v>
      </c>
      <c r="AC33" s="177">
        <v>8.8484848484848477</v>
      </c>
      <c r="AD33" s="181">
        <f t="shared" si="5"/>
        <v>0.94686891157053077</v>
      </c>
      <c r="AE33" s="182"/>
      <c r="AF33" s="178"/>
      <c r="AG33" s="179"/>
      <c r="AH33" s="180"/>
      <c r="AI33" s="173"/>
      <c r="AJ33" s="182"/>
      <c r="AK33" s="178"/>
      <c r="AL33" s="179"/>
      <c r="AM33" s="180"/>
      <c r="AN33" s="173"/>
      <c r="AO33" s="182"/>
      <c r="AP33" s="178"/>
      <c r="AQ33" s="179"/>
      <c r="AR33" s="180"/>
      <c r="AS33" s="173"/>
      <c r="AT33" s="182"/>
      <c r="AU33" s="178"/>
      <c r="AV33" s="179"/>
      <c r="AW33" s="180"/>
      <c r="AX33" s="173"/>
      <c r="AY33" s="182"/>
      <c r="AZ33" s="178"/>
      <c r="BA33" s="179"/>
      <c r="BB33" s="180"/>
      <c r="BC33" s="173"/>
      <c r="BD33" s="182"/>
      <c r="BE33" s="178"/>
      <c r="BF33" s="179"/>
      <c r="BG33" s="180"/>
      <c r="BH33" s="173"/>
      <c r="BI33" s="182"/>
      <c r="BJ33" s="153"/>
      <c r="BK33" s="155"/>
      <c r="BL33" s="155"/>
      <c r="BM33" s="168"/>
      <c r="BN33" s="168"/>
      <c r="BO33" s="169"/>
      <c r="BP33" s="168"/>
      <c r="BQ33" s="168"/>
      <c r="BR33" s="168"/>
      <c r="BS33" s="168"/>
      <c r="BT33" s="170"/>
      <c r="BU33" s="170"/>
      <c r="BV33" s="170"/>
      <c r="BW33" s="170"/>
    </row>
    <row r="34" spans="2:75" x14ac:dyDescent="0.25">
      <c r="B34" s="175">
        <v>480</v>
      </c>
      <c r="C34" s="176">
        <v>0.13800000000000001</v>
      </c>
      <c r="D34" s="177">
        <v>3.0666666666666669</v>
      </c>
      <c r="E34" s="181">
        <f t="shared" si="0"/>
        <v>0.48666657262589286</v>
      </c>
      <c r="F34" s="182"/>
      <c r="G34" s="175">
        <v>480</v>
      </c>
      <c r="H34" s="176">
        <v>0.122</v>
      </c>
      <c r="I34" s="177">
        <v>2.7727272727272729</v>
      </c>
      <c r="J34" s="181">
        <f t="shared" si="1"/>
        <v>0.4429071541885608</v>
      </c>
      <c r="K34" s="182"/>
      <c r="L34" s="175">
        <v>600</v>
      </c>
      <c r="M34" s="176">
        <v>0.376</v>
      </c>
      <c r="N34" s="177">
        <v>7.52</v>
      </c>
      <c r="O34" s="181">
        <f t="shared" si="2"/>
        <v>0.87621784059164221</v>
      </c>
      <c r="P34" s="182"/>
      <c r="Q34" s="175">
        <v>480</v>
      </c>
      <c r="R34" s="176">
        <v>0.129</v>
      </c>
      <c r="S34" s="177">
        <v>4.7777777777777777</v>
      </c>
      <c r="T34" s="181">
        <f t="shared" si="3"/>
        <v>0.67922594614026166</v>
      </c>
      <c r="U34" s="182"/>
      <c r="V34" s="175">
        <v>480</v>
      </c>
      <c r="W34" s="176">
        <v>0.123</v>
      </c>
      <c r="X34" s="177">
        <v>4.5555555555555554</v>
      </c>
      <c r="Y34" s="181">
        <f t="shared" si="4"/>
        <v>0.65854134728041058</v>
      </c>
      <c r="Z34" s="182"/>
      <c r="AA34" s="175">
        <v>600</v>
      </c>
      <c r="AB34" s="176">
        <v>0.35199999999999998</v>
      </c>
      <c r="AC34" s="177">
        <v>10.666666666666666</v>
      </c>
      <c r="AD34" s="181">
        <f t="shared" si="5"/>
        <v>1.0280287236002434</v>
      </c>
      <c r="AE34" s="182"/>
      <c r="AF34" s="178"/>
      <c r="AG34" s="179"/>
      <c r="AH34" s="180"/>
      <c r="AI34" s="173"/>
      <c r="AJ34" s="182"/>
      <c r="AK34" s="178"/>
      <c r="AL34" s="179"/>
      <c r="AM34" s="180"/>
      <c r="AN34" s="173"/>
      <c r="AO34" s="182"/>
      <c r="AP34" s="178"/>
      <c r="AQ34" s="179"/>
      <c r="AR34" s="180"/>
      <c r="AS34" s="173"/>
      <c r="AT34" s="182"/>
      <c r="AU34" s="178"/>
      <c r="AV34" s="179"/>
      <c r="AW34" s="180"/>
      <c r="AX34" s="173"/>
      <c r="AY34" s="182"/>
      <c r="AZ34" s="178"/>
      <c r="BA34" s="179"/>
      <c r="BB34" s="180"/>
      <c r="BC34" s="173"/>
      <c r="BD34" s="182"/>
      <c r="BE34" s="178"/>
      <c r="BF34" s="179"/>
      <c r="BG34" s="180"/>
      <c r="BH34" s="173"/>
      <c r="BI34" s="182"/>
      <c r="BJ34" s="153"/>
      <c r="BK34" s="155"/>
      <c r="BL34" s="155"/>
      <c r="BM34" s="168"/>
      <c r="BN34" s="168"/>
      <c r="BO34" s="169"/>
      <c r="BP34" s="168"/>
      <c r="BQ34" s="168"/>
      <c r="BR34" s="168"/>
      <c r="BS34" s="168"/>
      <c r="BT34" s="170"/>
      <c r="BU34" s="170"/>
      <c r="BV34" s="170"/>
      <c r="BW34" s="170"/>
    </row>
    <row r="35" spans="2:75" x14ac:dyDescent="0.25">
      <c r="B35" s="175">
        <v>510</v>
      </c>
      <c r="C35" s="176">
        <v>0.16900000000000001</v>
      </c>
      <c r="D35" s="177">
        <v>3.755555555555556</v>
      </c>
      <c r="E35" s="181">
        <f t="shared" si="0"/>
        <v>0.57467419083832993</v>
      </c>
      <c r="F35" s="182"/>
      <c r="G35" s="175">
        <v>510</v>
      </c>
      <c r="H35" s="176">
        <v>0.15</v>
      </c>
      <c r="I35" s="177">
        <v>3.4090909090909092</v>
      </c>
      <c r="J35" s="181">
        <f t="shared" si="1"/>
        <v>0.53263858256949381</v>
      </c>
      <c r="K35" s="182"/>
      <c r="L35" s="175">
        <v>630</v>
      </c>
      <c r="M35" s="176">
        <v>0.48</v>
      </c>
      <c r="N35" s="177">
        <v>9.6</v>
      </c>
      <c r="O35" s="181">
        <f t="shared" si="2"/>
        <v>0.98227123303956843</v>
      </c>
      <c r="P35" s="182"/>
      <c r="Q35" s="175">
        <v>510</v>
      </c>
      <c r="R35" s="176">
        <v>0.156</v>
      </c>
      <c r="S35" s="177">
        <v>5.7777777777777777</v>
      </c>
      <c r="T35" s="181">
        <f t="shared" si="3"/>
        <v>0.76176083419547425</v>
      </c>
      <c r="U35" s="182"/>
      <c r="V35" s="175">
        <v>510</v>
      </c>
      <c r="W35" s="176">
        <v>0.153</v>
      </c>
      <c r="X35" s="177">
        <v>5.666666666666667</v>
      </c>
      <c r="Y35" s="181">
        <f t="shared" si="4"/>
        <v>0.75332766665861151</v>
      </c>
      <c r="Z35" s="182"/>
      <c r="AA35" s="175">
        <v>630</v>
      </c>
      <c r="AB35" s="176">
        <v>0.44800000000000001</v>
      </c>
      <c r="AC35" s="177">
        <v>13.575757575757576</v>
      </c>
      <c r="AD35" s="181">
        <f t="shared" si="5"/>
        <v>1.1327640741202565</v>
      </c>
      <c r="AE35" s="182"/>
      <c r="AF35" s="178"/>
      <c r="AG35" s="179"/>
      <c r="AH35" s="180"/>
      <c r="AI35" s="173"/>
      <c r="AJ35" s="182"/>
      <c r="AK35" s="178"/>
      <c r="AL35" s="179"/>
      <c r="AM35" s="180"/>
      <c r="AN35" s="173"/>
      <c r="AO35" s="182"/>
      <c r="AP35" s="178"/>
      <c r="AQ35" s="179"/>
      <c r="AR35" s="180"/>
      <c r="AS35" s="173"/>
      <c r="AT35" s="182"/>
      <c r="AU35" s="178"/>
      <c r="AV35" s="179"/>
      <c r="AW35" s="180"/>
      <c r="AX35" s="173"/>
      <c r="AY35" s="182"/>
      <c r="AZ35" s="178"/>
      <c r="BA35" s="179"/>
      <c r="BB35" s="180"/>
      <c r="BC35" s="173"/>
      <c r="BD35" s="182"/>
      <c r="BE35" s="178"/>
      <c r="BF35" s="179"/>
      <c r="BG35" s="180"/>
      <c r="BH35" s="173"/>
      <c r="BI35" s="182"/>
      <c r="BJ35" s="153"/>
      <c r="BK35" s="155"/>
      <c r="BL35" s="155"/>
      <c r="BM35" s="168"/>
      <c r="BN35" s="168"/>
      <c r="BO35" s="169"/>
      <c r="BP35" s="168"/>
      <c r="BQ35" s="168"/>
      <c r="BR35" s="168"/>
      <c r="BS35" s="168"/>
      <c r="BT35" s="170"/>
      <c r="BU35" s="170"/>
      <c r="BV35" s="170"/>
      <c r="BW35" s="170"/>
    </row>
    <row r="36" spans="2:75" x14ac:dyDescent="0.25">
      <c r="B36" s="175">
        <v>540</v>
      </c>
      <c r="C36" s="176">
        <v>0.21199999999999999</v>
      </c>
      <c r="D36" s="177">
        <v>4.7111111111111112</v>
      </c>
      <c r="E36" s="181">
        <f t="shared" si="0"/>
        <v>0.67312334715340771</v>
      </c>
      <c r="F36" s="182"/>
      <c r="G36" s="175">
        <v>540</v>
      </c>
      <c r="H36" s="176">
        <v>0.189</v>
      </c>
      <c r="I36" s="177">
        <v>4.2954545454545459</v>
      </c>
      <c r="J36" s="181">
        <f t="shared" si="1"/>
        <v>0.63300912768705675</v>
      </c>
      <c r="K36" s="182"/>
      <c r="L36" s="175">
        <v>660</v>
      </c>
      <c r="M36" s="176">
        <v>0.66400000000000003</v>
      </c>
      <c r="N36" s="177">
        <v>13.28</v>
      </c>
      <c r="O36" s="181">
        <f t="shared" si="2"/>
        <v>1.1231980750319988</v>
      </c>
      <c r="P36" s="182"/>
      <c r="Q36" s="175">
        <v>540</v>
      </c>
      <c r="R36" s="176">
        <v>0.20399999999999999</v>
      </c>
      <c r="S36" s="177">
        <v>7.5555555555555554</v>
      </c>
      <c r="T36" s="181">
        <f t="shared" si="3"/>
        <v>0.87826640326691141</v>
      </c>
      <c r="U36" s="182"/>
      <c r="V36" s="175">
        <v>540</v>
      </c>
      <c r="W36" s="176">
        <v>0.20300000000000001</v>
      </c>
      <c r="X36" s="177">
        <v>7.518518518518519</v>
      </c>
      <c r="Y36" s="181">
        <f t="shared" si="4"/>
        <v>0.87613227375422564</v>
      </c>
      <c r="Z36" s="182"/>
      <c r="AA36" s="175">
        <v>660</v>
      </c>
      <c r="AB36" s="176">
        <v>0.63600000000000001</v>
      </c>
      <c r="AC36" s="177">
        <v>19.272727272727273</v>
      </c>
      <c r="AD36" s="181">
        <f t="shared" si="5"/>
        <v>1.2849431757705263</v>
      </c>
      <c r="AE36" s="182"/>
      <c r="AF36" s="178"/>
      <c r="AG36" s="179"/>
      <c r="AH36" s="180"/>
      <c r="AI36" s="173"/>
      <c r="AJ36" s="182"/>
      <c r="AK36" s="178"/>
      <c r="AL36" s="179"/>
      <c r="AM36" s="180"/>
      <c r="AN36" s="173"/>
      <c r="AO36" s="182"/>
      <c r="AP36" s="178"/>
      <c r="AQ36" s="179"/>
      <c r="AR36" s="180"/>
      <c r="AS36" s="173"/>
      <c r="AT36" s="182"/>
      <c r="AU36" s="178"/>
      <c r="AV36" s="179"/>
      <c r="AW36" s="180"/>
      <c r="AX36" s="173"/>
      <c r="AY36" s="182"/>
      <c r="AZ36" s="178"/>
      <c r="BA36" s="179"/>
      <c r="BB36" s="180"/>
      <c r="BC36" s="173"/>
      <c r="BD36" s="182"/>
      <c r="BE36" s="178"/>
      <c r="BF36" s="179"/>
      <c r="BG36" s="180"/>
      <c r="BH36" s="173"/>
      <c r="BI36" s="182"/>
      <c r="BJ36" s="153"/>
      <c r="BK36" s="155"/>
      <c r="BL36" s="155"/>
      <c r="BM36" s="168"/>
      <c r="BN36" s="168"/>
      <c r="BO36" s="169"/>
      <c r="BP36" s="168"/>
      <c r="BQ36" s="168"/>
      <c r="BR36" s="168"/>
      <c r="BS36" s="168"/>
      <c r="BT36" s="170"/>
      <c r="BU36" s="170"/>
      <c r="BV36" s="170"/>
      <c r="BW36" s="170"/>
    </row>
    <row r="37" spans="2:75" x14ac:dyDescent="0.25">
      <c r="B37" s="175">
        <v>570</v>
      </c>
      <c r="C37" s="176">
        <v>0.25800000000000001</v>
      </c>
      <c r="D37" s="177">
        <v>5.7333333333333334</v>
      </c>
      <c r="E37" s="181">
        <f t="shared" si="0"/>
        <v>0.75840719218788644</v>
      </c>
      <c r="F37" s="182"/>
      <c r="G37" s="175">
        <v>570</v>
      </c>
      <c r="H37" s="176">
        <v>0.23799999999999999</v>
      </c>
      <c r="I37" s="177">
        <v>5.4090909090909092</v>
      </c>
      <c r="J37" s="181">
        <f t="shared" si="1"/>
        <v>0.73312428057032453</v>
      </c>
      <c r="K37" s="182"/>
      <c r="L37" s="175">
        <v>680</v>
      </c>
      <c r="M37" s="176">
        <v>0.74</v>
      </c>
      <c r="N37" s="177">
        <v>14.799999999999999</v>
      </c>
      <c r="O37" s="181">
        <f t="shared" si="2"/>
        <v>1.1702617153949573</v>
      </c>
      <c r="P37" s="182"/>
      <c r="Q37" s="175">
        <v>570</v>
      </c>
      <c r="R37" s="176">
        <v>0.27</v>
      </c>
      <c r="S37" s="177">
        <v>10</v>
      </c>
      <c r="T37" s="181">
        <f t="shared" si="3"/>
        <v>1</v>
      </c>
      <c r="U37" s="182"/>
      <c r="V37" s="175">
        <v>570</v>
      </c>
      <c r="W37" s="176">
        <v>0.26600000000000001</v>
      </c>
      <c r="X37" s="177">
        <v>9.851851851851853</v>
      </c>
      <c r="Y37" s="181">
        <f t="shared" si="4"/>
        <v>0.99351787247207968</v>
      </c>
      <c r="Z37" s="182"/>
      <c r="AA37" s="175">
        <v>680</v>
      </c>
      <c r="AB37" s="176">
        <v>0.69500000000000006</v>
      </c>
      <c r="AC37" s="177">
        <v>21.060606060606062</v>
      </c>
      <c r="AD37" s="181">
        <f t="shared" si="5"/>
        <v>1.3234708647122264</v>
      </c>
      <c r="AE37" s="182"/>
      <c r="AF37" s="178"/>
      <c r="AG37" s="179"/>
      <c r="AH37" s="180"/>
      <c r="AI37" s="173"/>
      <c r="AJ37" s="182"/>
      <c r="AK37" s="178"/>
      <c r="AL37" s="179"/>
      <c r="AM37" s="180"/>
      <c r="AN37" s="173"/>
      <c r="AO37" s="182"/>
      <c r="AP37" s="178"/>
      <c r="AQ37" s="179"/>
      <c r="AR37" s="180"/>
      <c r="AS37" s="173"/>
      <c r="AT37" s="182"/>
      <c r="AU37" s="178"/>
      <c r="AV37" s="179"/>
      <c r="AW37" s="180"/>
      <c r="AX37" s="173"/>
      <c r="AY37" s="182"/>
      <c r="AZ37" s="178"/>
      <c r="BA37" s="179"/>
      <c r="BB37" s="180"/>
      <c r="BC37" s="173"/>
      <c r="BD37" s="182"/>
      <c r="BE37" s="178"/>
      <c r="BF37" s="179"/>
      <c r="BG37" s="180"/>
      <c r="BH37" s="173"/>
      <c r="BI37" s="182"/>
      <c r="BJ37" s="153"/>
      <c r="BK37" s="155"/>
      <c r="BL37" s="155"/>
      <c r="BM37" s="168"/>
      <c r="BN37" s="168"/>
      <c r="BO37" s="169"/>
      <c r="BP37" s="168"/>
      <c r="BQ37" s="168"/>
      <c r="BR37" s="168"/>
      <c r="BS37" s="168"/>
      <c r="BT37" s="170"/>
      <c r="BU37" s="170"/>
      <c r="BV37" s="170"/>
      <c r="BW37" s="170"/>
    </row>
    <row r="38" spans="2:75" x14ac:dyDescent="0.25">
      <c r="B38" s="175">
        <v>600</v>
      </c>
      <c r="C38" s="176">
        <v>0.35599999999999998</v>
      </c>
      <c r="D38" s="177">
        <v>7.9111111111111114</v>
      </c>
      <c r="E38" s="181">
        <f t="shared" si="0"/>
        <v>0.89823748419753147</v>
      </c>
      <c r="F38" s="182"/>
      <c r="G38" s="175">
        <v>600</v>
      </c>
      <c r="H38" s="176">
        <v>0.29599999999999999</v>
      </c>
      <c r="I38" s="177">
        <v>6.7272727272727275</v>
      </c>
      <c r="J38" s="181">
        <f t="shared" si="1"/>
        <v>0.82783903457275121</v>
      </c>
      <c r="K38" s="182"/>
      <c r="L38" s="178"/>
      <c r="M38" s="179"/>
      <c r="N38" s="180"/>
      <c r="O38" s="173"/>
      <c r="P38" s="182"/>
      <c r="Q38" s="175">
        <v>600</v>
      </c>
      <c r="R38" s="176">
        <v>0.35199999999999998</v>
      </c>
      <c r="S38" s="177">
        <v>13.037037037037036</v>
      </c>
      <c r="T38" s="181">
        <f t="shared" si="3"/>
        <v>1.1151788993191436</v>
      </c>
      <c r="U38" s="182"/>
      <c r="V38" s="175">
        <v>600</v>
      </c>
      <c r="W38" s="176">
        <v>0.34</v>
      </c>
      <c r="X38" s="177">
        <v>12.592592592592593</v>
      </c>
      <c r="Y38" s="181">
        <f t="shared" si="4"/>
        <v>1.1001151528832678</v>
      </c>
      <c r="Z38" s="182"/>
      <c r="AA38" s="178"/>
      <c r="AB38" s="179"/>
      <c r="AC38" s="180"/>
      <c r="AD38" s="173"/>
      <c r="AE38" s="182"/>
      <c r="AF38" s="178"/>
      <c r="AG38" s="179"/>
      <c r="AH38" s="180"/>
      <c r="AI38" s="173"/>
      <c r="AJ38" s="182"/>
      <c r="AK38" s="178"/>
      <c r="AL38" s="179"/>
      <c r="AM38" s="180"/>
      <c r="AN38" s="173"/>
      <c r="AO38" s="182"/>
      <c r="AP38" s="178"/>
      <c r="AQ38" s="179"/>
      <c r="AR38" s="180"/>
      <c r="AS38" s="173"/>
      <c r="AT38" s="182"/>
      <c r="AU38" s="178"/>
      <c r="AV38" s="179"/>
      <c r="AW38" s="180"/>
      <c r="AX38" s="173"/>
      <c r="AY38" s="182"/>
      <c r="AZ38" s="178"/>
      <c r="BA38" s="179"/>
      <c r="BB38" s="180"/>
      <c r="BC38" s="173"/>
      <c r="BD38" s="182"/>
      <c r="BE38" s="178"/>
      <c r="BF38" s="179"/>
      <c r="BG38" s="180"/>
      <c r="BH38" s="173"/>
      <c r="BI38" s="182"/>
      <c r="BJ38" s="153"/>
      <c r="BK38" s="155"/>
      <c r="BL38" s="155"/>
      <c r="BM38" s="168"/>
      <c r="BN38" s="168"/>
      <c r="BO38" s="169"/>
      <c r="BP38" s="168"/>
      <c r="BQ38" s="168"/>
      <c r="BR38" s="168"/>
      <c r="BS38" s="168"/>
      <c r="BT38" s="170"/>
      <c r="BU38" s="170"/>
      <c r="BV38" s="170"/>
      <c r="BW38" s="170"/>
    </row>
    <row r="39" spans="2:75" x14ac:dyDescent="0.25">
      <c r="B39" s="175">
        <v>630</v>
      </c>
      <c r="C39" s="176">
        <v>0.436</v>
      </c>
      <c r="D39" s="177">
        <v>9.68888888888889</v>
      </c>
      <c r="E39" s="181">
        <f t="shared" si="0"/>
        <v>0.98627397549324236</v>
      </c>
      <c r="F39" s="182"/>
      <c r="G39" s="175">
        <v>630</v>
      </c>
      <c r="H39" s="176">
        <v>0.378</v>
      </c>
      <c r="I39" s="177">
        <v>8.5909090909090917</v>
      </c>
      <c r="J39" s="181">
        <f t="shared" si="1"/>
        <v>0.93403912335103789</v>
      </c>
      <c r="K39" s="182"/>
      <c r="L39" s="178"/>
      <c r="M39" s="179"/>
      <c r="N39" s="180"/>
      <c r="O39" s="173"/>
      <c r="P39" s="182"/>
      <c r="Q39" s="175">
        <v>630</v>
      </c>
      <c r="R39" s="176">
        <v>0.42399999999999999</v>
      </c>
      <c r="S39" s="177">
        <v>15.703703703703704</v>
      </c>
      <c r="T39" s="181">
        <f t="shared" si="3"/>
        <v>1.1960020924337453</v>
      </c>
      <c r="U39" s="182"/>
      <c r="V39" s="175">
        <v>630</v>
      </c>
      <c r="W39" s="176">
        <v>0.42599999999999999</v>
      </c>
      <c r="X39" s="177">
        <v>15.777777777777777</v>
      </c>
      <c r="Y39" s="181">
        <f t="shared" si="4"/>
        <v>1.1980458349437315</v>
      </c>
      <c r="Z39" s="182"/>
      <c r="AA39" s="178"/>
      <c r="AB39" s="179"/>
      <c r="AC39" s="180"/>
      <c r="AD39" s="173"/>
      <c r="AE39" s="182"/>
      <c r="AF39" s="178"/>
      <c r="AG39" s="179"/>
      <c r="AH39" s="180"/>
      <c r="AI39" s="173"/>
      <c r="AJ39" s="182"/>
      <c r="AK39" s="178"/>
      <c r="AL39" s="179"/>
      <c r="AM39" s="180"/>
      <c r="AN39" s="173"/>
      <c r="AO39" s="182"/>
      <c r="AP39" s="178"/>
      <c r="AQ39" s="179"/>
      <c r="AR39" s="180"/>
      <c r="AS39" s="173"/>
      <c r="AT39" s="182"/>
      <c r="AU39" s="178"/>
      <c r="AV39" s="179"/>
      <c r="AW39" s="180"/>
      <c r="AX39" s="173"/>
      <c r="AY39" s="182"/>
      <c r="AZ39" s="178"/>
      <c r="BA39" s="179"/>
      <c r="BB39" s="180"/>
      <c r="BC39" s="173"/>
      <c r="BD39" s="182"/>
      <c r="BE39" s="178"/>
      <c r="BF39" s="179"/>
      <c r="BG39" s="180"/>
      <c r="BH39" s="173"/>
      <c r="BI39" s="182"/>
      <c r="BJ39" s="153"/>
      <c r="BK39" s="155"/>
      <c r="BL39" s="155"/>
      <c r="BM39" s="168"/>
      <c r="BN39" s="168"/>
      <c r="BO39" s="169"/>
      <c r="BP39" s="168"/>
      <c r="BQ39" s="168"/>
      <c r="BR39" s="168"/>
      <c r="BS39" s="168"/>
      <c r="BT39" s="170"/>
      <c r="BU39" s="170"/>
      <c r="BV39" s="170"/>
      <c r="BW39" s="170"/>
    </row>
    <row r="40" spans="2:75" x14ac:dyDescent="0.25">
      <c r="B40" s="175">
        <v>645</v>
      </c>
      <c r="C40" s="176">
        <v>0.502</v>
      </c>
      <c r="D40" s="177">
        <v>11.155555555555557</v>
      </c>
      <c r="E40" s="181">
        <f t="shared" si="0"/>
        <v>1.0474912033696757</v>
      </c>
      <c r="F40" s="182"/>
      <c r="G40" s="175">
        <v>645</v>
      </c>
      <c r="H40" s="176">
        <v>0.44</v>
      </c>
      <c r="I40" s="177">
        <v>10</v>
      </c>
      <c r="J40" s="181">
        <f t="shared" si="1"/>
        <v>1</v>
      </c>
      <c r="K40" s="182"/>
      <c r="L40" s="178"/>
      <c r="M40" s="179"/>
      <c r="N40" s="180"/>
      <c r="O40" s="173"/>
      <c r="P40" s="182"/>
      <c r="Q40" s="175">
        <v>645</v>
      </c>
      <c r="R40" s="176">
        <v>0.48199999999999998</v>
      </c>
      <c r="S40" s="177">
        <v>17.851851851851851</v>
      </c>
      <c r="T40" s="181">
        <f t="shared" si="3"/>
        <v>1.2516832740798622</v>
      </c>
      <c r="U40" s="182"/>
      <c r="V40" s="175">
        <v>645</v>
      </c>
      <c r="W40" s="176">
        <v>0.47199999999999998</v>
      </c>
      <c r="X40" s="177">
        <v>17.481481481481481</v>
      </c>
      <c r="Y40" s="181">
        <f t="shared" si="4"/>
        <v>1.2425782344751004</v>
      </c>
      <c r="Z40" s="182"/>
      <c r="AA40" s="178"/>
      <c r="AB40" s="179"/>
      <c r="AC40" s="180"/>
      <c r="AD40" s="173"/>
      <c r="AE40" s="182"/>
      <c r="AF40" s="178"/>
      <c r="AG40" s="179"/>
      <c r="AH40" s="180"/>
      <c r="AI40" s="173"/>
      <c r="AJ40" s="182"/>
      <c r="AK40" s="178"/>
      <c r="AL40" s="179"/>
      <c r="AM40" s="180"/>
      <c r="AN40" s="173"/>
      <c r="AO40" s="182"/>
      <c r="AP40" s="178"/>
      <c r="AQ40" s="179"/>
      <c r="AR40" s="180"/>
      <c r="AS40" s="173"/>
      <c r="AT40" s="182"/>
      <c r="AU40" s="178"/>
      <c r="AV40" s="179"/>
      <c r="AW40" s="180"/>
      <c r="AX40" s="173"/>
      <c r="AY40" s="182"/>
      <c r="AZ40" s="178"/>
      <c r="BA40" s="179"/>
      <c r="BB40" s="180"/>
      <c r="BC40" s="173"/>
      <c r="BD40" s="182"/>
      <c r="BE40" s="178"/>
      <c r="BF40" s="179"/>
      <c r="BG40" s="180"/>
      <c r="BH40" s="173"/>
      <c r="BI40" s="182"/>
      <c r="BJ40" s="153"/>
      <c r="BK40" s="155"/>
      <c r="BL40" s="155"/>
      <c r="BM40" s="168"/>
      <c r="BN40" s="168"/>
      <c r="BO40" s="169"/>
      <c r="BP40" s="168"/>
      <c r="BQ40" s="168"/>
      <c r="BR40" s="168"/>
      <c r="BS40" s="168"/>
      <c r="BT40" s="170"/>
      <c r="BU40" s="170"/>
      <c r="BV40" s="170"/>
      <c r="BW40" s="170"/>
    </row>
    <row r="41" spans="2:75" ht="15.75" thickBot="1" x14ac:dyDescent="0.3">
      <c r="B41" s="160">
        <v>660</v>
      </c>
      <c r="C41" s="161">
        <v>0.57199999999999995</v>
      </c>
      <c r="D41" s="162">
        <v>12.71111111111111</v>
      </c>
      <c r="E41" s="181">
        <f t="shared" si="0"/>
        <v>1.1041835150176804</v>
      </c>
      <c r="F41" s="183"/>
      <c r="G41" s="160">
        <v>660</v>
      </c>
      <c r="H41" s="161">
        <v>0.51600000000000001</v>
      </c>
      <c r="I41" s="162">
        <v>11.727272727272728</v>
      </c>
      <c r="J41" s="181">
        <f t="shared" si="1"/>
        <v>1.0691970251410239</v>
      </c>
      <c r="K41" s="183"/>
      <c r="L41" s="172"/>
      <c r="M41" s="173"/>
      <c r="N41" s="174"/>
      <c r="O41" s="173"/>
      <c r="P41" s="183"/>
      <c r="Q41" s="160">
        <v>660</v>
      </c>
      <c r="R41" s="161">
        <v>0.56000000000000005</v>
      </c>
      <c r="S41" s="162">
        <v>20.740740740740744</v>
      </c>
      <c r="T41" s="181">
        <f t="shared" si="3"/>
        <v>1.3168242628472131</v>
      </c>
      <c r="U41" s="183"/>
      <c r="V41" s="160">
        <v>660</v>
      </c>
      <c r="W41" s="161">
        <v>0.55400000000000005</v>
      </c>
      <c r="X41" s="162">
        <v>20.518518518518519</v>
      </c>
      <c r="Y41" s="181">
        <f t="shared" si="4"/>
        <v>1.3121460005694425</v>
      </c>
      <c r="Z41" s="183"/>
      <c r="AA41" s="172"/>
      <c r="AB41" s="173"/>
      <c r="AC41" s="174"/>
      <c r="AD41" s="173"/>
      <c r="AE41" s="183"/>
      <c r="AF41" s="172"/>
      <c r="AG41" s="173"/>
      <c r="AH41" s="174"/>
      <c r="AI41" s="173"/>
      <c r="AJ41" s="183"/>
      <c r="AK41" s="172"/>
      <c r="AL41" s="173"/>
      <c r="AM41" s="174"/>
      <c r="AN41" s="173"/>
      <c r="AO41" s="183"/>
      <c r="AP41" s="172"/>
      <c r="AQ41" s="173"/>
      <c r="AR41" s="174"/>
      <c r="AS41" s="173"/>
      <c r="AT41" s="183"/>
      <c r="AU41" s="172"/>
      <c r="AV41" s="173"/>
      <c r="AW41" s="174"/>
      <c r="AX41" s="173"/>
      <c r="AY41" s="183"/>
      <c r="AZ41" s="172"/>
      <c r="BA41" s="173"/>
      <c r="BB41" s="174"/>
      <c r="BC41" s="173"/>
      <c r="BD41" s="183"/>
      <c r="BE41" s="172"/>
      <c r="BF41" s="173"/>
      <c r="BG41" s="174"/>
      <c r="BH41" s="173"/>
      <c r="BI41" s="183"/>
      <c r="BJ41" s="153"/>
      <c r="BK41" s="155"/>
      <c r="BL41" s="155"/>
      <c r="BM41" s="168"/>
      <c r="BN41" s="168"/>
      <c r="BO41" s="169"/>
      <c r="BP41" s="168"/>
      <c r="BQ41" s="168"/>
      <c r="BR41" s="168"/>
      <c r="BS41" s="168"/>
      <c r="BT41" s="170"/>
      <c r="BU41" s="170"/>
      <c r="BV41" s="170"/>
      <c r="BW41" s="170"/>
    </row>
    <row r="42" spans="2:75" ht="16.5" thickTop="1" thickBot="1" x14ac:dyDescent="0.3">
      <c r="B42" s="184">
        <v>680</v>
      </c>
      <c r="C42" s="185">
        <v>0.67600000000000005</v>
      </c>
      <c r="D42" s="186">
        <v>15.022222222222224</v>
      </c>
      <c r="E42" s="187">
        <f>LOG(D42)</f>
        <v>1.1767341821662922</v>
      </c>
      <c r="F42" s="188"/>
      <c r="G42" s="184">
        <v>680</v>
      </c>
      <c r="H42" s="185">
        <v>0.59599999999999997</v>
      </c>
      <c r="I42" s="186">
        <v>13.545454545454545</v>
      </c>
      <c r="J42" s="187">
        <f>LOG(I42)</f>
        <v>1.1317935832540489</v>
      </c>
      <c r="K42" s="188"/>
      <c r="L42" s="189"/>
      <c r="M42" s="190"/>
      <c r="N42" s="191"/>
      <c r="O42" s="191"/>
      <c r="P42" s="188"/>
      <c r="Q42" s="184">
        <v>680</v>
      </c>
      <c r="R42" s="185">
        <v>0.63800000000000001</v>
      </c>
      <c r="S42" s="186">
        <v>23.62962962962963</v>
      </c>
      <c r="T42" s="187">
        <f>LOG(S42)</f>
        <v>1.3734569145621751</v>
      </c>
      <c r="U42" s="188"/>
      <c r="V42" s="184">
        <v>680</v>
      </c>
      <c r="W42" s="185">
        <v>0.624</v>
      </c>
      <c r="X42" s="186">
        <v>23.111111111111111</v>
      </c>
      <c r="Y42" s="187">
        <f>LOG(X42)</f>
        <v>1.3638208255234368</v>
      </c>
      <c r="Z42" s="188"/>
      <c r="AA42" s="189"/>
      <c r="AB42" s="190"/>
      <c r="AC42" s="191"/>
      <c r="AD42" s="191"/>
      <c r="AE42" s="188"/>
      <c r="AF42" s="189"/>
      <c r="AG42" s="190"/>
      <c r="AH42" s="191"/>
      <c r="AI42" s="191"/>
      <c r="AJ42" s="188"/>
      <c r="AK42" s="189"/>
      <c r="AL42" s="190"/>
      <c r="AM42" s="191"/>
      <c r="AN42" s="191"/>
      <c r="AO42" s="188"/>
      <c r="AP42" s="189"/>
      <c r="AQ42" s="190"/>
      <c r="AR42" s="191"/>
      <c r="AS42" s="191"/>
      <c r="AT42" s="188"/>
      <c r="AU42" s="189"/>
      <c r="AV42" s="190"/>
      <c r="AW42" s="191"/>
      <c r="AX42" s="191"/>
      <c r="AY42" s="188"/>
      <c r="AZ42" s="189"/>
      <c r="BA42" s="190"/>
      <c r="BB42" s="191"/>
      <c r="BC42" s="191"/>
      <c r="BD42" s="188"/>
      <c r="BE42" s="189"/>
      <c r="BF42" s="190"/>
      <c r="BG42" s="191"/>
      <c r="BH42" s="191"/>
      <c r="BI42" s="188"/>
      <c r="BJ42" s="153"/>
      <c r="BK42" s="154"/>
      <c r="BL42" s="155"/>
      <c r="BM42" s="168"/>
      <c r="BN42" s="169"/>
      <c r="BO42" s="169"/>
      <c r="BP42" s="169"/>
      <c r="BQ42" s="168"/>
      <c r="BR42" s="168"/>
      <c r="BS42" s="169"/>
      <c r="BT42" s="170"/>
      <c r="BU42" s="170"/>
      <c r="BV42" s="170"/>
      <c r="BW42" s="170"/>
    </row>
    <row r="43" spans="2:75" ht="15.75" thickTop="1" x14ac:dyDescent="0.25"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</row>
  </sheetData>
  <mergeCells count="12">
    <mergeCell ref="AP4:AT4"/>
    <mergeCell ref="AU4:AY4"/>
    <mergeCell ref="AZ4:BD4"/>
    <mergeCell ref="BE4:BI4"/>
    <mergeCell ref="V4:Z4"/>
    <mergeCell ref="AA4:AE4"/>
    <mergeCell ref="AF4:AJ4"/>
    <mergeCell ref="AK4:AO4"/>
    <mergeCell ref="B4:F4"/>
    <mergeCell ref="G4:K4"/>
    <mergeCell ref="L4:P4"/>
    <mergeCell ref="Q4:U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0"/>
  <sheetViews>
    <sheetView workbookViewId="0">
      <selection activeCell="B21" sqref="B21:B31"/>
    </sheetView>
  </sheetViews>
  <sheetFormatPr baseColWidth="10" defaultRowHeight="15" x14ac:dyDescent="0.25"/>
  <cols>
    <col min="2" max="2" width="17" bestFit="1" customWidth="1"/>
  </cols>
  <sheetData>
    <row r="1" spans="2:22" ht="15.75" thickBot="1" x14ac:dyDescent="0.3"/>
    <row r="2" spans="2:22" ht="20.25" thickTop="1" thickBot="1" x14ac:dyDescent="0.35">
      <c r="B2" s="94" t="s">
        <v>40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89"/>
    </row>
    <row r="3" spans="2:22" ht="15.75" thickTop="1" x14ac:dyDescent="0.25">
      <c r="B3" s="96" t="s">
        <v>18</v>
      </c>
      <c r="C3" s="80" t="s">
        <v>19</v>
      </c>
      <c r="D3" s="98"/>
      <c r="E3" s="98"/>
      <c r="F3" s="81"/>
      <c r="G3" s="80" t="s">
        <v>36</v>
      </c>
      <c r="H3" s="98"/>
      <c r="I3" s="98"/>
      <c r="J3" s="81"/>
      <c r="K3" s="80" t="s">
        <v>37</v>
      </c>
      <c r="L3" s="98"/>
      <c r="M3" s="98"/>
      <c r="N3" s="81"/>
      <c r="O3" s="80" t="s">
        <v>38</v>
      </c>
      <c r="P3" s="98"/>
      <c r="Q3" s="98"/>
      <c r="R3" s="81"/>
      <c r="S3" s="80" t="s">
        <v>39</v>
      </c>
      <c r="T3" s="98"/>
      <c r="U3" s="98"/>
      <c r="V3" s="81"/>
    </row>
    <row r="4" spans="2:22" ht="15.75" thickBot="1" x14ac:dyDescent="0.3">
      <c r="B4" s="97"/>
      <c r="C4" s="39" t="s">
        <v>20</v>
      </c>
      <c r="D4" s="11" t="s">
        <v>21</v>
      </c>
      <c r="E4" s="11" t="s">
        <v>22</v>
      </c>
      <c r="F4" s="40" t="s">
        <v>23</v>
      </c>
      <c r="G4" s="39" t="s">
        <v>20</v>
      </c>
      <c r="H4" s="11" t="s">
        <v>21</v>
      </c>
      <c r="I4" s="11" t="s">
        <v>22</v>
      </c>
      <c r="J4" s="40" t="s">
        <v>23</v>
      </c>
      <c r="K4" s="39" t="s">
        <v>20</v>
      </c>
      <c r="L4" s="11" t="s">
        <v>21</v>
      </c>
      <c r="M4" s="11" t="s">
        <v>22</v>
      </c>
      <c r="N4" s="40" t="s">
        <v>23</v>
      </c>
      <c r="O4" s="39" t="s">
        <v>20</v>
      </c>
      <c r="P4" s="11" t="s">
        <v>21</v>
      </c>
      <c r="Q4" s="11" t="s">
        <v>22</v>
      </c>
      <c r="R4" s="40" t="s">
        <v>23</v>
      </c>
      <c r="S4" s="39" t="s">
        <v>20</v>
      </c>
      <c r="T4" s="11" t="s">
        <v>21</v>
      </c>
      <c r="U4" s="11" t="s">
        <v>22</v>
      </c>
      <c r="V4" s="40" t="s">
        <v>23</v>
      </c>
    </row>
    <row r="5" spans="2:22" ht="15.75" thickTop="1" x14ac:dyDescent="0.25">
      <c r="B5" s="101" t="s">
        <v>28</v>
      </c>
      <c r="C5" s="41">
        <v>208</v>
      </c>
      <c r="D5" s="42">
        <v>39</v>
      </c>
      <c r="E5" s="42">
        <v>243</v>
      </c>
      <c r="F5" s="43">
        <f>SUM(C5:E5)</f>
        <v>490</v>
      </c>
      <c r="G5" s="41">
        <v>114</v>
      </c>
      <c r="H5" s="42">
        <v>17</v>
      </c>
      <c r="I5" s="42">
        <v>135</v>
      </c>
      <c r="J5" s="43">
        <f>SUM(G5:I5)</f>
        <v>266</v>
      </c>
      <c r="K5" s="41">
        <v>127</v>
      </c>
      <c r="L5" s="42">
        <v>8</v>
      </c>
      <c r="M5" s="42">
        <v>123</v>
      </c>
      <c r="N5" s="43">
        <f>SUM(K5:M5)</f>
        <v>258</v>
      </c>
      <c r="O5" s="41">
        <v>124</v>
      </c>
      <c r="P5" s="42">
        <v>7</v>
      </c>
      <c r="Q5" s="42">
        <v>126</v>
      </c>
      <c r="R5" s="43">
        <f>SUM(O5:Q5)</f>
        <v>257</v>
      </c>
      <c r="S5" s="41">
        <v>113</v>
      </c>
      <c r="T5" s="42">
        <v>7</v>
      </c>
      <c r="U5" s="42">
        <v>128</v>
      </c>
      <c r="V5" s="43">
        <f>SUM(S5:U5)</f>
        <v>248</v>
      </c>
    </row>
    <row r="6" spans="2:22" ht="15.75" thickBot="1" x14ac:dyDescent="0.3">
      <c r="B6" s="87"/>
      <c r="C6" s="44">
        <f>C5/F5</f>
        <v>0.42448979591836733</v>
      </c>
      <c r="D6" s="45">
        <f>D5/F5</f>
        <v>7.9591836734693874E-2</v>
      </c>
      <c r="E6" s="45">
        <f>E5/F5</f>
        <v>0.49591836734693878</v>
      </c>
      <c r="F6" s="46"/>
      <c r="G6" s="44">
        <f>G5/J5</f>
        <v>0.42857142857142855</v>
      </c>
      <c r="H6" s="45">
        <f>H5/J5</f>
        <v>6.3909774436090222E-2</v>
      </c>
      <c r="I6" s="45">
        <f>I5/J5</f>
        <v>0.50751879699248126</v>
      </c>
      <c r="J6" s="46"/>
      <c r="K6" s="44">
        <f>K5/N5</f>
        <v>0.49224806201550386</v>
      </c>
      <c r="L6" s="45">
        <f>L5/N5</f>
        <v>3.1007751937984496E-2</v>
      </c>
      <c r="M6" s="45">
        <f>M5/N5</f>
        <v>0.47674418604651164</v>
      </c>
      <c r="N6" s="46"/>
      <c r="O6" s="44">
        <f>O5/R5</f>
        <v>0.48249027237354086</v>
      </c>
      <c r="P6" s="45">
        <f>P5/R5</f>
        <v>2.7237354085603113E-2</v>
      </c>
      <c r="Q6" s="45">
        <f>Q5/R5</f>
        <v>0.49027237354085601</v>
      </c>
      <c r="R6" s="46"/>
      <c r="S6" s="44">
        <f>S5/V5</f>
        <v>0.45564516129032256</v>
      </c>
      <c r="T6" s="45">
        <f>T5/V5</f>
        <v>2.8225806451612902E-2</v>
      </c>
      <c r="U6" s="45">
        <f>U5/V5</f>
        <v>0.5161290322580645</v>
      </c>
      <c r="V6" s="46"/>
    </row>
    <row r="7" spans="2:22" ht="15.75" thickTop="1" x14ac:dyDescent="0.25">
      <c r="B7" s="101" t="s">
        <v>29</v>
      </c>
      <c r="C7" s="47">
        <v>133</v>
      </c>
      <c r="D7" s="48">
        <v>22</v>
      </c>
      <c r="E7" s="48">
        <v>150</v>
      </c>
      <c r="F7" s="49">
        <f>SUM(C7:E7)</f>
        <v>305</v>
      </c>
      <c r="G7" s="47">
        <v>100</v>
      </c>
      <c r="H7" s="48">
        <v>6</v>
      </c>
      <c r="I7" s="48">
        <v>102</v>
      </c>
      <c r="J7" s="49">
        <f>SUM(G7:I7)</f>
        <v>208</v>
      </c>
      <c r="K7" s="47">
        <v>118</v>
      </c>
      <c r="L7" s="48">
        <v>7</v>
      </c>
      <c r="M7" s="48">
        <v>137</v>
      </c>
      <c r="N7" s="49">
        <f>SUM(K7:M7)</f>
        <v>262</v>
      </c>
      <c r="O7" s="47">
        <v>108</v>
      </c>
      <c r="P7" s="48">
        <v>12</v>
      </c>
      <c r="Q7" s="48">
        <v>128</v>
      </c>
      <c r="R7" s="49">
        <f>SUM(O7:Q7)</f>
        <v>248</v>
      </c>
      <c r="S7" s="47">
        <v>121</v>
      </c>
      <c r="T7" s="48">
        <v>7</v>
      </c>
      <c r="U7" s="48">
        <v>116</v>
      </c>
      <c r="V7" s="49">
        <f>SUM(S7:U7)</f>
        <v>244</v>
      </c>
    </row>
    <row r="8" spans="2:22" ht="15.75" thickBot="1" x14ac:dyDescent="0.3">
      <c r="B8" s="87"/>
      <c r="C8" s="44">
        <f>C7/F7</f>
        <v>0.43606557377049182</v>
      </c>
      <c r="D8" s="45">
        <f>D7/F7</f>
        <v>7.2131147540983612E-2</v>
      </c>
      <c r="E8" s="45">
        <f>E7/F7</f>
        <v>0.49180327868852458</v>
      </c>
      <c r="F8" s="46"/>
      <c r="G8" s="44">
        <f>G7/J7</f>
        <v>0.48076923076923078</v>
      </c>
      <c r="H8" s="45">
        <f>H7/J7</f>
        <v>2.8846153846153848E-2</v>
      </c>
      <c r="I8" s="45">
        <f>I7/J7</f>
        <v>0.49038461538461536</v>
      </c>
      <c r="J8" s="46"/>
      <c r="K8" s="44">
        <f>K7/N7</f>
        <v>0.45038167938931295</v>
      </c>
      <c r="L8" s="45">
        <f>L7/N7</f>
        <v>2.6717557251908396E-2</v>
      </c>
      <c r="M8" s="45">
        <f>M7/N7</f>
        <v>0.52290076335877866</v>
      </c>
      <c r="N8" s="46"/>
      <c r="O8" s="44">
        <f>O7/R7</f>
        <v>0.43548387096774194</v>
      </c>
      <c r="P8" s="45">
        <f>P7/R7</f>
        <v>4.8387096774193547E-2</v>
      </c>
      <c r="Q8" s="45">
        <f>Q7/R7</f>
        <v>0.5161290322580645</v>
      </c>
      <c r="R8" s="46"/>
      <c r="S8" s="44">
        <f>S7/V7</f>
        <v>0.49590163934426229</v>
      </c>
      <c r="T8" s="45">
        <f>T7/V7</f>
        <v>2.8688524590163935E-2</v>
      </c>
      <c r="U8" s="45">
        <f>U7/V7</f>
        <v>0.47540983606557374</v>
      </c>
      <c r="V8" s="46"/>
    </row>
    <row r="9" spans="2:22" ht="15.75" thickTop="1" x14ac:dyDescent="0.25">
      <c r="B9" s="101" t="s">
        <v>30</v>
      </c>
      <c r="C9" s="47">
        <v>163</v>
      </c>
      <c r="D9" s="48">
        <v>22</v>
      </c>
      <c r="E9" s="48">
        <v>189</v>
      </c>
      <c r="F9" s="49">
        <f>SUM(C9:E9)</f>
        <v>374</v>
      </c>
      <c r="G9" s="47">
        <v>122</v>
      </c>
      <c r="H9" s="48">
        <v>4</v>
      </c>
      <c r="I9" s="48">
        <v>118</v>
      </c>
      <c r="J9" s="49">
        <f>SUM(G9:I9)</f>
        <v>244</v>
      </c>
      <c r="K9" s="47">
        <v>102</v>
      </c>
      <c r="L9" s="48">
        <v>13</v>
      </c>
      <c r="M9" s="48">
        <v>111</v>
      </c>
      <c r="N9" s="49">
        <f>SUM(K9:M9)</f>
        <v>226</v>
      </c>
      <c r="O9" s="47">
        <v>127</v>
      </c>
      <c r="P9" s="48">
        <v>6</v>
      </c>
      <c r="Q9" s="48">
        <v>127</v>
      </c>
      <c r="R9" s="49">
        <f>SUM(O9:Q9)</f>
        <v>260</v>
      </c>
      <c r="S9" s="47">
        <v>110</v>
      </c>
      <c r="T9" s="48">
        <v>8</v>
      </c>
      <c r="U9" s="48">
        <v>112</v>
      </c>
      <c r="V9" s="49">
        <f>SUM(S9:U9)</f>
        <v>230</v>
      </c>
    </row>
    <row r="10" spans="2:22" ht="15.75" thickBot="1" x14ac:dyDescent="0.3">
      <c r="B10" s="87"/>
      <c r="C10" s="44">
        <f>C9/F9</f>
        <v>0.43582887700534761</v>
      </c>
      <c r="D10" s="45">
        <f>D9/F9</f>
        <v>5.8823529411764705E-2</v>
      </c>
      <c r="E10" s="45">
        <f>E9/F9</f>
        <v>0.50534759358288772</v>
      </c>
      <c r="F10" s="46"/>
      <c r="G10" s="44">
        <f>G9/J9</f>
        <v>0.5</v>
      </c>
      <c r="H10" s="45">
        <f>H9/J9</f>
        <v>1.6393442622950821E-2</v>
      </c>
      <c r="I10" s="45">
        <f>I9/J9</f>
        <v>0.48360655737704916</v>
      </c>
      <c r="J10" s="46"/>
      <c r="K10" s="44">
        <f>K9/N9</f>
        <v>0.45132743362831856</v>
      </c>
      <c r="L10" s="45">
        <f>L9/N9</f>
        <v>5.7522123893805309E-2</v>
      </c>
      <c r="M10" s="45">
        <f>M9/N9</f>
        <v>0.49115044247787609</v>
      </c>
      <c r="N10" s="46"/>
      <c r="O10" s="44">
        <f>O9/R9</f>
        <v>0.48846153846153845</v>
      </c>
      <c r="P10" s="45">
        <f>P9/R9</f>
        <v>2.3076923076923078E-2</v>
      </c>
      <c r="Q10" s="45">
        <f>Q9/R9</f>
        <v>0.48846153846153845</v>
      </c>
      <c r="R10" s="46"/>
      <c r="S10" s="44">
        <f>S9/V9</f>
        <v>0.47826086956521741</v>
      </c>
      <c r="T10" s="45">
        <f>T9/V9</f>
        <v>3.4782608695652174E-2</v>
      </c>
      <c r="U10" s="45">
        <f>U9/V9</f>
        <v>0.48695652173913045</v>
      </c>
      <c r="V10" s="46"/>
    </row>
    <row r="11" spans="2:22" ht="15.75" thickTop="1" x14ac:dyDescent="0.25">
      <c r="B11" s="85" t="s">
        <v>32</v>
      </c>
      <c r="C11" s="50">
        <f>C6*100</f>
        <v>42.448979591836732</v>
      </c>
      <c r="D11" s="51">
        <f>D6*100</f>
        <v>7.9591836734693873</v>
      </c>
      <c r="E11" s="52">
        <f>E6*100</f>
        <v>49.591836734693878</v>
      </c>
      <c r="F11" s="53"/>
      <c r="G11" s="50">
        <f>G6*100</f>
        <v>42.857142857142854</v>
      </c>
      <c r="H11" s="51">
        <f>H6*100</f>
        <v>6.3909774436090219</v>
      </c>
      <c r="I11" s="52">
        <f>I6*100</f>
        <v>50.751879699248128</v>
      </c>
      <c r="J11" s="53"/>
      <c r="K11" s="50">
        <f>K6*100</f>
        <v>49.224806201550386</v>
      </c>
      <c r="L11" s="51">
        <f>L6*100</f>
        <v>3.1007751937984498</v>
      </c>
      <c r="M11" s="52">
        <f>M6*100</f>
        <v>47.674418604651166</v>
      </c>
      <c r="N11" s="53"/>
      <c r="O11" s="50">
        <f>O6*100</f>
        <v>48.249027237354085</v>
      </c>
      <c r="P11" s="51">
        <f>P6*100</f>
        <v>2.7237354085603114</v>
      </c>
      <c r="Q11" s="52">
        <f>Q6*100</f>
        <v>49.027237354085599</v>
      </c>
      <c r="R11" s="53"/>
      <c r="S11" s="50">
        <f>S6*100</f>
        <v>45.564516129032256</v>
      </c>
      <c r="T11" s="51">
        <f>T6*100</f>
        <v>2.82258064516129</v>
      </c>
      <c r="U11" s="52">
        <f>U6*100</f>
        <v>51.612903225806448</v>
      </c>
      <c r="V11" s="53"/>
    </row>
    <row r="12" spans="2:22" x14ac:dyDescent="0.25">
      <c r="B12" s="86"/>
      <c r="C12" s="54">
        <f>C8*100</f>
        <v>43.606557377049185</v>
      </c>
      <c r="D12" s="55">
        <f>D8*100</f>
        <v>7.2131147540983616</v>
      </c>
      <c r="E12" s="56">
        <f>E8*100</f>
        <v>49.180327868852459</v>
      </c>
      <c r="F12" s="57"/>
      <c r="G12" s="54">
        <f>G8*100</f>
        <v>48.07692307692308</v>
      </c>
      <c r="H12" s="55">
        <f>H8*100</f>
        <v>2.8846153846153846</v>
      </c>
      <c r="I12" s="56">
        <f>I8*100</f>
        <v>49.038461538461533</v>
      </c>
      <c r="J12" s="57"/>
      <c r="K12" s="54">
        <f>K8*100</f>
        <v>45.038167938931295</v>
      </c>
      <c r="L12" s="55">
        <f>L8*100</f>
        <v>2.6717557251908395</v>
      </c>
      <c r="M12" s="56">
        <f>M8*100</f>
        <v>52.290076335877863</v>
      </c>
      <c r="N12" s="57"/>
      <c r="O12" s="54">
        <f>O8*100</f>
        <v>43.548387096774192</v>
      </c>
      <c r="P12" s="55">
        <f>P8*100</f>
        <v>4.838709677419355</v>
      </c>
      <c r="Q12" s="56">
        <f>Q8*100</f>
        <v>51.612903225806448</v>
      </c>
      <c r="R12" s="57"/>
      <c r="S12" s="54">
        <f>S8*100</f>
        <v>49.590163934426229</v>
      </c>
      <c r="T12" s="55">
        <f>T8*100</f>
        <v>2.8688524590163933</v>
      </c>
      <c r="U12" s="56">
        <f>U8*100</f>
        <v>47.540983606557376</v>
      </c>
      <c r="V12" s="57"/>
    </row>
    <row r="13" spans="2:22" ht="15.75" thickBot="1" x14ac:dyDescent="0.3">
      <c r="B13" s="87"/>
      <c r="C13" s="58">
        <f>C10*100</f>
        <v>43.582887700534762</v>
      </c>
      <c r="D13" s="59">
        <f>D10*100</f>
        <v>5.8823529411764701</v>
      </c>
      <c r="E13" s="60">
        <f>E10*100</f>
        <v>50.534759358288774</v>
      </c>
      <c r="F13" s="61"/>
      <c r="G13" s="58">
        <f>G10*100</f>
        <v>50</v>
      </c>
      <c r="H13" s="59">
        <f>H10*100</f>
        <v>1.639344262295082</v>
      </c>
      <c r="I13" s="60">
        <f>I10*100</f>
        <v>48.360655737704917</v>
      </c>
      <c r="J13" s="61"/>
      <c r="K13" s="58">
        <f>K10*100</f>
        <v>45.132743362831853</v>
      </c>
      <c r="L13" s="59">
        <f>L10*100</f>
        <v>5.7522123893805306</v>
      </c>
      <c r="M13" s="60">
        <f>M10*100</f>
        <v>49.115044247787608</v>
      </c>
      <c r="N13" s="61"/>
      <c r="O13" s="58">
        <f>O10*100</f>
        <v>48.846153846153847</v>
      </c>
      <c r="P13" s="59">
        <f>P10*100</f>
        <v>2.3076923076923079</v>
      </c>
      <c r="Q13" s="60">
        <f>Q10*100</f>
        <v>48.846153846153847</v>
      </c>
      <c r="R13" s="61"/>
      <c r="S13" s="58">
        <f>S10*100</f>
        <v>47.826086956521742</v>
      </c>
      <c r="T13" s="59">
        <f>T10*100</f>
        <v>3.4782608695652173</v>
      </c>
      <c r="U13" s="60">
        <f>U10*100</f>
        <v>48.695652173913047</v>
      </c>
      <c r="V13" s="61"/>
    </row>
    <row r="14" spans="2:22" ht="16.5" thickTop="1" thickBot="1" x14ac:dyDescent="0.3">
      <c r="B14" s="62" t="s">
        <v>33</v>
      </c>
      <c r="C14" s="63">
        <f>AVERAGE(C11:C13)</f>
        <v>43.212808223140229</v>
      </c>
      <c r="D14" s="64">
        <f>AVERAGE(D11:D13)</f>
        <v>7.0182171229147405</v>
      </c>
      <c r="E14" s="65">
        <f>AVERAGE(E11:E13)</f>
        <v>49.768974653945037</v>
      </c>
      <c r="F14" s="66"/>
      <c r="G14" s="63">
        <f>AVERAGE(G11:G13)</f>
        <v>46.978021978021978</v>
      </c>
      <c r="H14" s="64">
        <f>AVERAGE(H11:H13)</f>
        <v>3.6383123635064956</v>
      </c>
      <c r="I14" s="65">
        <f>AVERAGE(I11:I13)</f>
        <v>49.383665658471529</v>
      </c>
      <c r="J14" s="66"/>
      <c r="K14" s="63">
        <f>AVERAGE(K11:K13)</f>
        <v>46.46523916777118</v>
      </c>
      <c r="L14" s="64">
        <f>AVERAGE(L11:L13)</f>
        <v>3.8415811027899402</v>
      </c>
      <c r="M14" s="65">
        <f>AVERAGE(M11:M13)</f>
        <v>49.693179729438874</v>
      </c>
      <c r="N14" s="66"/>
      <c r="O14" s="63">
        <f>AVERAGE(O11:O13)</f>
        <v>46.881189393427377</v>
      </c>
      <c r="P14" s="64">
        <f>AVERAGE(P11:P13)</f>
        <v>3.2900457978906581</v>
      </c>
      <c r="Q14" s="65">
        <f>AVERAGE(Q11:Q13)</f>
        <v>49.828764808681967</v>
      </c>
      <c r="R14" s="66"/>
      <c r="S14" s="63">
        <f>AVERAGE(S11:S13)</f>
        <v>47.660255673326738</v>
      </c>
      <c r="T14" s="64">
        <f>AVERAGE(T11:T13)</f>
        <v>3.0565646579143002</v>
      </c>
      <c r="U14" s="65">
        <f>AVERAGE(U11:U13)</f>
        <v>49.283179668758955</v>
      </c>
      <c r="V14" s="66"/>
    </row>
    <row r="15" spans="2:22" ht="16.5" thickTop="1" thickBot="1" x14ac:dyDescent="0.3">
      <c r="B15" s="67" t="s">
        <v>34</v>
      </c>
      <c r="C15" s="99">
        <f>SUM(C5,D5,C7,D7,C9,D9)</f>
        <v>587</v>
      </c>
      <c r="D15" s="100"/>
      <c r="E15" s="68">
        <f>SUM(E5,E7,E9)</f>
        <v>582</v>
      </c>
      <c r="F15" s="69"/>
      <c r="G15" s="99">
        <f>SUM(G5,H5,G7,H7,G9,H9)</f>
        <v>363</v>
      </c>
      <c r="H15" s="100"/>
      <c r="I15" s="68">
        <f>SUM(I5,I7,I9)</f>
        <v>355</v>
      </c>
      <c r="J15" s="69"/>
      <c r="K15" s="99">
        <f>SUM(K5,L5,K7,L7,K9,L9)</f>
        <v>375</v>
      </c>
      <c r="L15" s="100"/>
      <c r="M15" s="68">
        <f>SUM(M5,M7,M9)</f>
        <v>371</v>
      </c>
      <c r="N15" s="69"/>
      <c r="O15" s="99">
        <f>SUM(O5,P5,O7,P7,O9,P9)</f>
        <v>384</v>
      </c>
      <c r="P15" s="100"/>
      <c r="Q15" s="68">
        <f>SUM(Q5,Q7,Q9)</f>
        <v>381</v>
      </c>
      <c r="R15" s="69"/>
      <c r="S15" s="99">
        <f>SUM(S5,T5,S7,T7,S9,T9)</f>
        <v>366</v>
      </c>
      <c r="T15" s="100"/>
      <c r="U15" s="68">
        <f>SUM(U5,U7,U9)</f>
        <v>356</v>
      </c>
      <c r="V15" s="69"/>
    </row>
    <row r="16" spans="2:22" ht="15.75" thickTop="1" x14ac:dyDescent="0.25"/>
    <row r="17" spans="2:22" ht="15.75" thickBot="1" x14ac:dyDescent="0.3"/>
    <row r="18" spans="2:22" ht="20.25" thickTop="1" thickBot="1" x14ac:dyDescent="0.35">
      <c r="B18" s="94" t="s">
        <v>41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89"/>
    </row>
    <row r="19" spans="2:22" ht="15.75" thickTop="1" x14ac:dyDescent="0.25">
      <c r="B19" s="96" t="s">
        <v>24</v>
      </c>
      <c r="C19" s="80" t="s">
        <v>19</v>
      </c>
      <c r="D19" s="98"/>
      <c r="E19" s="98"/>
      <c r="F19" s="81"/>
      <c r="G19" s="80" t="s">
        <v>36</v>
      </c>
      <c r="H19" s="98"/>
      <c r="I19" s="98"/>
      <c r="J19" s="81"/>
      <c r="K19" s="80" t="s">
        <v>37</v>
      </c>
      <c r="L19" s="98"/>
      <c r="M19" s="98"/>
      <c r="N19" s="81"/>
      <c r="O19" s="80" t="s">
        <v>38</v>
      </c>
      <c r="P19" s="98"/>
      <c r="Q19" s="98"/>
      <c r="R19" s="81"/>
      <c r="S19" s="80" t="s">
        <v>39</v>
      </c>
      <c r="T19" s="98"/>
      <c r="U19" s="98"/>
      <c r="V19" s="81"/>
    </row>
    <row r="20" spans="2:22" ht="15.75" thickBot="1" x14ac:dyDescent="0.3">
      <c r="B20" s="97"/>
      <c r="C20" s="39" t="s">
        <v>20</v>
      </c>
      <c r="D20" s="11" t="s">
        <v>21</v>
      </c>
      <c r="E20" s="11" t="s">
        <v>22</v>
      </c>
      <c r="F20" s="40" t="s">
        <v>23</v>
      </c>
      <c r="G20" s="39" t="s">
        <v>20</v>
      </c>
      <c r="H20" s="11" t="s">
        <v>21</v>
      </c>
      <c r="I20" s="11" t="s">
        <v>22</v>
      </c>
      <c r="J20" s="40" t="s">
        <v>23</v>
      </c>
      <c r="K20" s="39" t="s">
        <v>20</v>
      </c>
      <c r="L20" s="11" t="s">
        <v>21</v>
      </c>
      <c r="M20" s="11" t="s">
        <v>22</v>
      </c>
      <c r="N20" s="40" t="s">
        <v>23</v>
      </c>
      <c r="O20" s="39" t="s">
        <v>20</v>
      </c>
      <c r="P20" s="11" t="s">
        <v>21</v>
      </c>
      <c r="Q20" s="11" t="s">
        <v>22</v>
      </c>
      <c r="R20" s="40" t="s">
        <v>23</v>
      </c>
      <c r="S20" s="39" t="s">
        <v>20</v>
      </c>
      <c r="T20" s="11" t="s">
        <v>21</v>
      </c>
      <c r="U20" s="11" t="s">
        <v>22</v>
      </c>
      <c r="V20" s="40" t="s">
        <v>23</v>
      </c>
    </row>
    <row r="21" spans="2:22" ht="15.75" thickTop="1" x14ac:dyDescent="0.25">
      <c r="B21" s="101" t="s">
        <v>28</v>
      </c>
      <c r="C21" s="41">
        <v>170</v>
      </c>
      <c r="D21" s="42">
        <v>19</v>
      </c>
      <c r="E21" s="42">
        <v>188</v>
      </c>
      <c r="F21" s="43">
        <f>SUM(C21:E21)</f>
        <v>377</v>
      </c>
      <c r="G21" s="41">
        <v>98</v>
      </c>
      <c r="H21" s="42">
        <v>5</v>
      </c>
      <c r="I21" s="42">
        <v>142</v>
      </c>
      <c r="J21" s="43">
        <f>SUM(G21:I21)</f>
        <v>245</v>
      </c>
      <c r="K21" s="41">
        <v>65</v>
      </c>
      <c r="L21" s="42">
        <v>10</v>
      </c>
      <c r="M21" s="42">
        <v>199</v>
      </c>
      <c r="N21" s="43">
        <f>SUM(K21:M21)</f>
        <v>274</v>
      </c>
      <c r="O21" s="41">
        <v>33</v>
      </c>
      <c r="P21" s="42">
        <v>13</v>
      </c>
      <c r="Q21" s="42">
        <v>205</v>
      </c>
      <c r="R21" s="43">
        <f>SUM(O21:Q21)</f>
        <v>251</v>
      </c>
      <c r="S21" s="41">
        <v>21</v>
      </c>
      <c r="T21" s="42">
        <v>3</v>
      </c>
      <c r="U21" s="42">
        <v>206</v>
      </c>
      <c r="V21" s="43">
        <f>SUM(S21:U21)</f>
        <v>230</v>
      </c>
    </row>
    <row r="22" spans="2:22" ht="15.75" thickBot="1" x14ac:dyDescent="0.3">
      <c r="B22" s="87"/>
      <c r="C22" s="44">
        <f>C21/F21</f>
        <v>0.45092838196286472</v>
      </c>
      <c r="D22" s="45">
        <f>D21/F21</f>
        <v>5.0397877984084884E-2</v>
      </c>
      <c r="E22" s="45">
        <f>E21/F21</f>
        <v>0.49867374005305037</v>
      </c>
      <c r="F22" s="46"/>
      <c r="G22" s="44">
        <f>G21/J21</f>
        <v>0.4</v>
      </c>
      <c r="H22" s="45">
        <f>H21/J21</f>
        <v>2.0408163265306121E-2</v>
      </c>
      <c r="I22" s="45">
        <f>I21/J21</f>
        <v>0.57959183673469383</v>
      </c>
      <c r="J22" s="46"/>
      <c r="K22" s="44">
        <f>K21/N21</f>
        <v>0.23722627737226276</v>
      </c>
      <c r="L22" s="45">
        <f>L21/N21</f>
        <v>3.6496350364963501E-2</v>
      </c>
      <c r="M22" s="45">
        <f>M21/N21</f>
        <v>0.72627737226277367</v>
      </c>
      <c r="N22" s="46"/>
      <c r="O22" s="44">
        <f>O21/R21</f>
        <v>0.13147410358565736</v>
      </c>
      <c r="P22" s="45">
        <f>P21/R21</f>
        <v>5.1792828685258967E-2</v>
      </c>
      <c r="Q22" s="45">
        <f>Q21/R21</f>
        <v>0.81673306772908372</v>
      </c>
      <c r="R22" s="46"/>
      <c r="S22" s="44">
        <f>S21/V21</f>
        <v>9.1304347826086957E-2</v>
      </c>
      <c r="T22" s="45">
        <f>T21/V21</f>
        <v>1.3043478260869565E-2</v>
      </c>
      <c r="U22" s="45">
        <f>U21/V21</f>
        <v>0.89565217391304353</v>
      </c>
      <c r="V22" s="46"/>
    </row>
    <row r="23" spans="2:22" ht="15.75" thickTop="1" x14ac:dyDescent="0.25">
      <c r="B23" s="101" t="s">
        <v>29</v>
      </c>
      <c r="C23" s="47">
        <v>164</v>
      </c>
      <c r="D23" s="48">
        <v>15</v>
      </c>
      <c r="E23" s="48">
        <v>169</v>
      </c>
      <c r="F23" s="49">
        <f>SUM(C23:E23)</f>
        <v>348</v>
      </c>
      <c r="G23" s="47">
        <v>91</v>
      </c>
      <c r="H23" s="48">
        <v>11</v>
      </c>
      <c r="I23" s="48">
        <v>138</v>
      </c>
      <c r="J23" s="49">
        <f>SUM(G23:I23)</f>
        <v>240</v>
      </c>
      <c r="K23" s="47">
        <v>59</v>
      </c>
      <c r="L23" s="48">
        <v>11</v>
      </c>
      <c r="M23" s="48">
        <v>203</v>
      </c>
      <c r="N23" s="49">
        <f>SUM(K23:M23)</f>
        <v>273</v>
      </c>
      <c r="O23" s="47">
        <v>36</v>
      </c>
      <c r="P23" s="48">
        <v>3</v>
      </c>
      <c r="Q23" s="48">
        <v>216</v>
      </c>
      <c r="R23" s="49">
        <f>SUM(O23:Q23)</f>
        <v>255</v>
      </c>
      <c r="S23" s="47">
        <v>17</v>
      </c>
      <c r="T23" s="48">
        <v>5</v>
      </c>
      <c r="U23" s="48">
        <v>220</v>
      </c>
      <c r="V23" s="49">
        <f>SUM(S23:U23)</f>
        <v>242</v>
      </c>
    </row>
    <row r="24" spans="2:22" ht="15.75" thickBot="1" x14ac:dyDescent="0.3">
      <c r="B24" s="87"/>
      <c r="C24" s="44">
        <f>C23/F23</f>
        <v>0.47126436781609193</v>
      </c>
      <c r="D24" s="45">
        <f>D23/F23</f>
        <v>4.3103448275862072E-2</v>
      </c>
      <c r="E24" s="45">
        <f>E23/F23</f>
        <v>0.48563218390804597</v>
      </c>
      <c r="F24" s="46"/>
      <c r="G24" s="44">
        <f>G23/J23</f>
        <v>0.37916666666666665</v>
      </c>
      <c r="H24" s="45">
        <f>H23/J23</f>
        <v>4.583333333333333E-2</v>
      </c>
      <c r="I24" s="45">
        <f>I23/J23</f>
        <v>0.57499999999999996</v>
      </c>
      <c r="J24" s="46"/>
      <c r="K24" s="44">
        <f>K23/N23</f>
        <v>0.21611721611721613</v>
      </c>
      <c r="L24" s="45">
        <f>L23/N23</f>
        <v>4.0293040293040296E-2</v>
      </c>
      <c r="M24" s="45">
        <f>M23/N23</f>
        <v>0.74358974358974361</v>
      </c>
      <c r="N24" s="46"/>
      <c r="O24" s="44">
        <f>O23/R23</f>
        <v>0.14117647058823529</v>
      </c>
      <c r="P24" s="45">
        <f>P23/R23</f>
        <v>1.1764705882352941E-2</v>
      </c>
      <c r="Q24" s="45">
        <f>Q23/R23</f>
        <v>0.84705882352941175</v>
      </c>
      <c r="R24" s="46"/>
      <c r="S24" s="44">
        <f>S23/V23</f>
        <v>7.0247933884297523E-2</v>
      </c>
      <c r="T24" s="45">
        <f>T23/V23</f>
        <v>2.0661157024793389E-2</v>
      </c>
      <c r="U24" s="45">
        <f>U23/V23</f>
        <v>0.90909090909090906</v>
      </c>
      <c r="V24" s="46"/>
    </row>
    <row r="25" spans="2:22" ht="15.75" thickTop="1" x14ac:dyDescent="0.25">
      <c r="B25" s="101" t="s">
        <v>30</v>
      </c>
      <c r="C25" s="47">
        <v>141</v>
      </c>
      <c r="D25" s="48">
        <v>11</v>
      </c>
      <c r="E25" s="48">
        <v>156</v>
      </c>
      <c r="F25" s="49">
        <f>SUM(C25:E25)</f>
        <v>308</v>
      </c>
      <c r="G25" s="47">
        <v>76</v>
      </c>
      <c r="H25" s="48">
        <v>9</v>
      </c>
      <c r="I25" s="48">
        <v>183</v>
      </c>
      <c r="J25" s="49">
        <f>SUM(G25:I25)</f>
        <v>268</v>
      </c>
      <c r="K25" s="47">
        <v>34</v>
      </c>
      <c r="L25" s="48">
        <v>13</v>
      </c>
      <c r="M25" s="48">
        <v>231</v>
      </c>
      <c r="N25" s="49">
        <f>SUM(K25:M25)</f>
        <v>278</v>
      </c>
      <c r="O25" s="47">
        <v>24</v>
      </c>
      <c r="P25" s="48">
        <v>7</v>
      </c>
      <c r="Q25" s="48">
        <v>256</v>
      </c>
      <c r="R25" s="49">
        <f>SUM(O25:Q25)</f>
        <v>287</v>
      </c>
      <c r="S25" s="47">
        <v>19</v>
      </c>
      <c r="T25" s="48">
        <v>3</v>
      </c>
      <c r="U25" s="48">
        <v>238</v>
      </c>
      <c r="V25" s="49">
        <f>SUM(S25:U25)</f>
        <v>260</v>
      </c>
    </row>
    <row r="26" spans="2:22" ht="15.75" thickBot="1" x14ac:dyDescent="0.3">
      <c r="B26" s="87"/>
      <c r="C26" s="44">
        <f>C25/F25</f>
        <v>0.45779220779220781</v>
      </c>
      <c r="D26" s="45">
        <f>D25/F25</f>
        <v>3.5714285714285712E-2</v>
      </c>
      <c r="E26" s="45">
        <f>E25/F25</f>
        <v>0.50649350649350644</v>
      </c>
      <c r="F26" s="46"/>
      <c r="G26" s="44">
        <f>G25/J25</f>
        <v>0.28358208955223879</v>
      </c>
      <c r="H26" s="45">
        <f>H25/J25</f>
        <v>3.3582089552238806E-2</v>
      </c>
      <c r="I26" s="45">
        <f>I25/J25</f>
        <v>0.68283582089552242</v>
      </c>
      <c r="J26" s="46"/>
      <c r="K26" s="44">
        <f>K25/N25</f>
        <v>0.1223021582733813</v>
      </c>
      <c r="L26" s="45">
        <f>L25/N25</f>
        <v>4.6762589928057555E-2</v>
      </c>
      <c r="M26" s="45">
        <f>M25/N25</f>
        <v>0.8309352517985612</v>
      </c>
      <c r="N26" s="46"/>
      <c r="O26" s="44">
        <f>O25/R25</f>
        <v>8.3623693379790948E-2</v>
      </c>
      <c r="P26" s="45">
        <f>P25/R25</f>
        <v>2.4390243902439025E-2</v>
      </c>
      <c r="Q26" s="45">
        <f>Q25/R25</f>
        <v>0.89198606271777003</v>
      </c>
      <c r="R26" s="46"/>
      <c r="S26" s="44">
        <f>S25/V25</f>
        <v>7.3076923076923081E-2</v>
      </c>
      <c r="T26" s="45">
        <f>T25/V25</f>
        <v>1.1538461538461539E-2</v>
      </c>
      <c r="U26" s="45">
        <f>U25/V25</f>
        <v>0.91538461538461535</v>
      </c>
      <c r="V26" s="46"/>
    </row>
    <row r="27" spans="2:22" ht="15.75" thickTop="1" x14ac:dyDescent="0.25">
      <c r="B27" s="85" t="s">
        <v>32</v>
      </c>
      <c r="C27" s="50">
        <f>C22*100</f>
        <v>45.092838196286472</v>
      </c>
      <c r="D27" s="51">
        <f>D22*100</f>
        <v>5.0397877984084882</v>
      </c>
      <c r="E27" s="52">
        <f>E22*100</f>
        <v>49.867374005305038</v>
      </c>
      <c r="F27" s="53"/>
      <c r="G27" s="50">
        <f>G22*100</f>
        <v>40</v>
      </c>
      <c r="H27" s="51">
        <f>H22*100</f>
        <v>2.0408163265306123</v>
      </c>
      <c r="I27" s="52">
        <f>I22*100</f>
        <v>57.959183673469383</v>
      </c>
      <c r="J27" s="53"/>
      <c r="K27" s="50">
        <f>K22*100</f>
        <v>23.722627737226276</v>
      </c>
      <c r="L27" s="51">
        <f>L22*100</f>
        <v>3.6496350364963499</v>
      </c>
      <c r="M27" s="52">
        <f>M22*100</f>
        <v>72.627737226277361</v>
      </c>
      <c r="N27" s="53"/>
      <c r="O27" s="50">
        <f>O22*100</f>
        <v>13.147410358565736</v>
      </c>
      <c r="P27" s="51">
        <f>P22*100</f>
        <v>5.1792828685258963</v>
      </c>
      <c r="Q27" s="52">
        <f>Q22*100</f>
        <v>81.673306772908376</v>
      </c>
      <c r="R27" s="53"/>
      <c r="S27" s="50">
        <f>S22*100</f>
        <v>9.1304347826086953</v>
      </c>
      <c r="T27" s="51">
        <f>T22*100</f>
        <v>1.3043478260869565</v>
      </c>
      <c r="U27" s="52">
        <f>U22*100</f>
        <v>89.565217391304358</v>
      </c>
      <c r="V27" s="53"/>
    </row>
    <row r="28" spans="2:22" x14ac:dyDescent="0.25">
      <c r="B28" s="86"/>
      <c r="C28" s="54">
        <f>C24*100</f>
        <v>47.126436781609193</v>
      </c>
      <c r="D28" s="55">
        <f>D24*100</f>
        <v>4.3103448275862073</v>
      </c>
      <c r="E28" s="56">
        <f>E24*100</f>
        <v>48.563218390804593</v>
      </c>
      <c r="F28" s="57"/>
      <c r="G28" s="54">
        <f>G24*100</f>
        <v>37.916666666666664</v>
      </c>
      <c r="H28" s="55">
        <f>H24*100</f>
        <v>4.583333333333333</v>
      </c>
      <c r="I28" s="56">
        <f>I24*100</f>
        <v>57.499999999999993</v>
      </c>
      <c r="J28" s="57"/>
      <c r="K28" s="54">
        <f>K24*100</f>
        <v>21.611721611721613</v>
      </c>
      <c r="L28" s="55">
        <f>L24*100</f>
        <v>4.0293040293040292</v>
      </c>
      <c r="M28" s="56">
        <f>M24*100</f>
        <v>74.358974358974365</v>
      </c>
      <c r="N28" s="57"/>
      <c r="O28" s="54">
        <f>O24*100</f>
        <v>14.117647058823529</v>
      </c>
      <c r="P28" s="55">
        <f>P24*100</f>
        <v>1.1764705882352942</v>
      </c>
      <c r="Q28" s="56">
        <f>Q24*100</f>
        <v>84.705882352941174</v>
      </c>
      <c r="R28" s="57"/>
      <c r="S28" s="54">
        <f>S24*100</f>
        <v>7.0247933884297522</v>
      </c>
      <c r="T28" s="55">
        <f>T24*100</f>
        <v>2.0661157024793391</v>
      </c>
      <c r="U28" s="56">
        <f>U24*100</f>
        <v>90.909090909090907</v>
      </c>
      <c r="V28" s="57"/>
    </row>
    <row r="29" spans="2:22" ht="15.75" thickBot="1" x14ac:dyDescent="0.3">
      <c r="B29" s="87"/>
      <c r="C29" s="58">
        <f>C26*100</f>
        <v>45.779220779220779</v>
      </c>
      <c r="D29" s="59">
        <f>D26*100</f>
        <v>3.5714285714285712</v>
      </c>
      <c r="E29" s="60">
        <f>E26*100</f>
        <v>50.649350649350644</v>
      </c>
      <c r="F29" s="61"/>
      <c r="G29" s="58">
        <f>G26*100</f>
        <v>28.35820895522388</v>
      </c>
      <c r="H29" s="59">
        <f>H26*100</f>
        <v>3.3582089552238807</v>
      </c>
      <c r="I29" s="60">
        <f>I26*100</f>
        <v>68.28358208955224</v>
      </c>
      <c r="J29" s="61"/>
      <c r="K29" s="58">
        <f>K26*100</f>
        <v>12.23021582733813</v>
      </c>
      <c r="L29" s="59">
        <f>L26*100</f>
        <v>4.6762589928057556</v>
      </c>
      <c r="M29" s="60">
        <f>M26*100</f>
        <v>83.093525179856115</v>
      </c>
      <c r="N29" s="61"/>
      <c r="O29" s="58">
        <f>O26*100</f>
        <v>8.3623693379790947</v>
      </c>
      <c r="P29" s="59">
        <f>P26*100</f>
        <v>2.4390243902439024</v>
      </c>
      <c r="Q29" s="60">
        <f>Q26*100</f>
        <v>89.19860627177701</v>
      </c>
      <c r="R29" s="61"/>
      <c r="S29" s="58">
        <f>S26*100</f>
        <v>7.3076923076923084</v>
      </c>
      <c r="T29" s="59">
        <f>T26*100</f>
        <v>1.153846153846154</v>
      </c>
      <c r="U29" s="60">
        <f>U26*100</f>
        <v>91.538461538461533</v>
      </c>
      <c r="V29" s="61"/>
    </row>
    <row r="30" spans="2:22" ht="16.5" thickTop="1" thickBot="1" x14ac:dyDescent="0.3">
      <c r="B30" s="62" t="s">
        <v>33</v>
      </c>
      <c r="C30" s="63">
        <f>AVERAGE(C27:C29)</f>
        <v>45.999498585705481</v>
      </c>
      <c r="D30" s="64">
        <f>AVERAGE(D27:D29)</f>
        <v>4.3071870658077556</v>
      </c>
      <c r="E30" s="65">
        <f>AVERAGE(E27:E29)</f>
        <v>49.693314348486759</v>
      </c>
      <c r="F30" s="66"/>
      <c r="G30" s="63">
        <f>AVERAGE(G27:G29)</f>
        <v>35.424958540630179</v>
      </c>
      <c r="H30" s="64">
        <f>AVERAGE(H27:H29)</f>
        <v>3.3274528716959417</v>
      </c>
      <c r="I30" s="65">
        <f>AVERAGE(I27:I29)</f>
        <v>61.247588587673874</v>
      </c>
      <c r="J30" s="66"/>
      <c r="K30" s="63">
        <f>AVERAGE(K27:K29)</f>
        <v>19.188188392095338</v>
      </c>
      <c r="L30" s="64">
        <f>AVERAGE(L27:L29)</f>
        <v>4.1183993528687113</v>
      </c>
      <c r="M30" s="65">
        <f>AVERAGE(M27:M29)</f>
        <v>76.693412255035938</v>
      </c>
      <c r="N30" s="66"/>
      <c r="O30" s="63">
        <f>AVERAGE(O27:O29)</f>
        <v>11.875808918456121</v>
      </c>
      <c r="P30" s="64">
        <f>AVERAGE(P27:P29)</f>
        <v>2.9315926156683645</v>
      </c>
      <c r="Q30" s="65">
        <f>AVERAGE(Q27:Q29)</f>
        <v>85.19259846587552</v>
      </c>
      <c r="R30" s="66"/>
      <c r="S30" s="63">
        <f>AVERAGE(S27:S29)</f>
        <v>7.8209734929102526</v>
      </c>
      <c r="T30" s="64">
        <f>AVERAGE(T27:T29)</f>
        <v>1.5081032274708166</v>
      </c>
      <c r="U30" s="65">
        <f>AVERAGE(U27:U29)</f>
        <v>90.670923279618933</v>
      </c>
      <c r="V30" s="66"/>
    </row>
    <row r="31" spans="2:22" ht="16.5" thickTop="1" thickBot="1" x14ac:dyDescent="0.3">
      <c r="B31" s="67" t="s">
        <v>34</v>
      </c>
      <c r="C31" s="99">
        <f>SUM(C21,D21,C23,D23,C25,D25)</f>
        <v>520</v>
      </c>
      <c r="D31" s="100"/>
      <c r="E31" s="68">
        <f>SUM(E21,E23,E25)</f>
        <v>513</v>
      </c>
      <c r="F31" s="69"/>
      <c r="G31" s="99">
        <f>SUM(G21,H21,G23,H23,G25,H25)</f>
        <v>290</v>
      </c>
      <c r="H31" s="100"/>
      <c r="I31" s="68">
        <f>SUM(I21,I23,I25)</f>
        <v>463</v>
      </c>
      <c r="J31" s="69"/>
      <c r="K31" s="99">
        <f>SUM(K21,L21,K23,L23,K25,L25)</f>
        <v>192</v>
      </c>
      <c r="L31" s="100"/>
      <c r="M31" s="68">
        <f>SUM(M21,M23,M25)</f>
        <v>633</v>
      </c>
      <c r="N31" s="69"/>
      <c r="O31" s="99">
        <f>SUM(O21,P21,O23,P23,O25,P25)</f>
        <v>116</v>
      </c>
      <c r="P31" s="100"/>
      <c r="Q31" s="68">
        <f>SUM(Q21,Q23,Q25)</f>
        <v>677</v>
      </c>
      <c r="R31" s="69"/>
      <c r="S31" s="99">
        <f>SUM(S21,T21,S23,T23,S25,T25)</f>
        <v>68</v>
      </c>
      <c r="T31" s="100"/>
      <c r="U31" s="68">
        <f>SUM(U21,U23,U25)</f>
        <v>664</v>
      </c>
      <c r="V31" s="69"/>
    </row>
    <row r="32" spans="2:22" ht="15.75" thickTop="1" x14ac:dyDescent="0.25"/>
    <row r="33" spans="2:22" ht="15.75" thickBot="1" x14ac:dyDescent="0.3"/>
    <row r="34" spans="2:22" ht="20.25" thickTop="1" thickBot="1" x14ac:dyDescent="0.35">
      <c r="B34" s="94" t="s">
        <v>42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89"/>
    </row>
    <row r="35" spans="2:22" ht="15.75" thickTop="1" x14ac:dyDescent="0.25">
      <c r="B35" s="96" t="s">
        <v>18</v>
      </c>
      <c r="C35" s="80" t="s">
        <v>19</v>
      </c>
      <c r="D35" s="98"/>
      <c r="E35" s="98"/>
      <c r="F35" s="81"/>
      <c r="G35" s="80" t="s">
        <v>36</v>
      </c>
      <c r="H35" s="98"/>
      <c r="I35" s="98"/>
      <c r="J35" s="81"/>
      <c r="K35" s="80" t="s">
        <v>37</v>
      </c>
      <c r="L35" s="98"/>
      <c r="M35" s="98"/>
      <c r="N35" s="81"/>
      <c r="O35" s="80" t="s">
        <v>38</v>
      </c>
      <c r="P35" s="98"/>
      <c r="Q35" s="98"/>
      <c r="R35" s="81"/>
      <c r="S35" s="80" t="s">
        <v>39</v>
      </c>
      <c r="T35" s="98"/>
      <c r="U35" s="98"/>
      <c r="V35" s="81"/>
    </row>
    <row r="36" spans="2:22" ht="15.75" thickBot="1" x14ac:dyDescent="0.3">
      <c r="B36" s="97"/>
      <c r="C36" s="39" t="s">
        <v>20</v>
      </c>
      <c r="D36" s="11" t="s">
        <v>21</v>
      </c>
      <c r="E36" s="11" t="s">
        <v>22</v>
      </c>
      <c r="F36" s="40" t="s">
        <v>23</v>
      </c>
      <c r="G36" s="39" t="s">
        <v>20</v>
      </c>
      <c r="H36" s="11" t="s">
        <v>21</v>
      </c>
      <c r="I36" s="11" t="s">
        <v>22</v>
      </c>
      <c r="J36" s="40" t="s">
        <v>23</v>
      </c>
      <c r="K36" s="39" t="s">
        <v>20</v>
      </c>
      <c r="L36" s="11" t="s">
        <v>21</v>
      </c>
      <c r="M36" s="11" t="s">
        <v>22</v>
      </c>
      <c r="N36" s="40" t="s">
        <v>23</v>
      </c>
      <c r="O36" s="39" t="s">
        <v>20</v>
      </c>
      <c r="P36" s="11" t="s">
        <v>21</v>
      </c>
      <c r="Q36" s="11" t="s">
        <v>22</v>
      </c>
      <c r="R36" s="40" t="s">
        <v>23</v>
      </c>
      <c r="S36" s="39" t="s">
        <v>20</v>
      </c>
      <c r="T36" s="11" t="s">
        <v>21</v>
      </c>
      <c r="U36" s="11" t="s">
        <v>22</v>
      </c>
      <c r="V36" s="40" t="s">
        <v>23</v>
      </c>
    </row>
    <row r="37" spans="2:22" ht="15.75" thickTop="1" x14ac:dyDescent="0.25">
      <c r="B37" s="101" t="s">
        <v>28</v>
      </c>
      <c r="C37" s="41">
        <v>189</v>
      </c>
      <c r="D37" s="42">
        <v>14</v>
      </c>
      <c r="E37" s="42">
        <v>196</v>
      </c>
      <c r="F37" s="43">
        <f>SUM(C37:E37)</f>
        <v>399</v>
      </c>
      <c r="G37" s="41">
        <v>117</v>
      </c>
      <c r="H37" s="42">
        <v>32</v>
      </c>
      <c r="I37" s="42">
        <v>144</v>
      </c>
      <c r="J37" s="43">
        <f>SUM(G37:I37)</f>
        <v>293</v>
      </c>
      <c r="K37" s="41">
        <v>103</v>
      </c>
      <c r="L37" s="42">
        <v>28</v>
      </c>
      <c r="M37" s="42">
        <v>128</v>
      </c>
      <c r="N37" s="43">
        <f>SUM(K37:M37)</f>
        <v>259</v>
      </c>
      <c r="O37" s="41">
        <v>98</v>
      </c>
      <c r="P37" s="42">
        <v>36</v>
      </c>
      <c r="Q37" s="42">
        <v>135</v>
      </c>
      <c r="R37" s="43">
        <f>SUM(O37:Q37)</f>
        <v>269</v>
      </c>
      <c r="S37" s="41">
        <v>104</v>
      </c>
      <c r="T37" s="42">
        <v>25</v>
      </c>
      <c r="U37" s="42">
        <v>123</v>
      </c>
      <c r="V37" s="43">
        <f>SUM(S37:U37)</f>
        <v>252</v>
      </c>
    </row>
    <row r="38" spans="2:22" ht="15.75" thickBot="1" x14ac:dyDescent="0.3">
      <c r="B38" s="87"/>
      <c r="C38" s="44">
        <f>C37/F37</f>
        <v>0.47368421052631576</v>
      </c>
      <c r="D38" s="45">
        <f>D37/F37</f>
        <v>3.5087719298245612E-2</v>
      </c>
      <c r="E38" s="45">
        <f>E37/F37</f>
        <v>0.49122807017543857</v>
      </c>
      <c r="F38" s="46"/>
      <c r="G38" s="44">
        <f>G37/J37</f>
        <v>0.39931740614334471</v>
      </c>
      <c r="H38" s="45">
        <f>H37/J37</f>
        <v>0.10921501706484642</v>
      </c>
      <c r="I38" s="45">
        <f>I37/J37</f>
        <v>0.49146757679180886</v>
      </c>
      <c r="J38" s="46"/>
      <c r="K38" s="44">
        <f>K37/N37</f>
        <v>0.39768339768339767</v>
      </c>
      <c r="L38" s="45">
        <f>L37/N37</f>
        <v>0.10810810810810811</v>
      </c>
      <c r="M38" s="45">
        <f>M37/N37</f>
        <v>0.49420849420849422</v>
      </c>
      <c r="N38" s="46"/>
      <c r="O38" s="44">
        <f>O37/R37</f>
        <v>0.36431226765799257</v>
      </c>
      <c r="P38" s="45">
        <f>P37/R37</f>
        <v>0.13382899628252787</v>
      </c>
      <c r="Q38" s="45">
        <f>Q37/R37</f>
        <v>0.5018587360594795</v>
      </c>
      <c r="R38" s="46"/>
      <c r="S38" s="44">
        <f>S37/V37</f>
        <v>0.41269841269841268</v>
      </c>
      <c r="T38" s="45">
        <f>T37/V37</f>
        <v>9.9206349206349201E-2</v>
      </c>
      <c r="U38" s="45">
        <f>U37/V37</f>
        <v>0.48809523809523808</v>
      </c>
      <c r="V38" s="46"/>
    </row>
    <row r="39" spans="2:22" ht="15.75" thickTop="1" x14ac:dyDescent="0.25">
      <c r="B39" s="101" t="s">
        <v>29</v>
      </c>
      <c r="C39" s="47">
        <v>182</v>
      </c>
      <c r="D39" s="48">
        <v>23</v>
      </c>
      <c r="E39" s="48">
        <v>202</v>
      </c>
      <c r="F39" s="49">
        <f>SUM(C39:E39)</f>
        <v>407</v>
      </c>
      <c r="G39" s="47">
        <v>91</v>
      </c>
      <c r="H39" s="48">
        <v>39</v>
      </c>
      <c r="I39" s="48">
        <v>129</v>
      </c>
      <c r="J39" s="49">
        <f>SUM(G39:I39)</f>
        <v>259</v>
      </c>
      <c r="K39" s="47">
        <v>115</v>
      </c>
      <c r="L39" s="48">
        <v>26</v>
      </c>
      <c r="M39" s="48">
        <v>141</v>
      </c>
      <c r="N39" s="49">
        <f>SUM(K39:M39)</f>
        <v>282</v>
      </c>
      <c r="O39" s="47">
        <v>92</v>
      </c>
      <c r="P39" s="48">
        <v>28</v>
      </c>
      <c r="Q39" s="48">
        <v>119</v>
      </c>
      <c r="R39" s="49">
        <f>SUM(O39:Q39)</f>
        <v>239</v>
      </c>
      <c r="S39" s="47">
        <v>111</v>
      </c>
      <c r="T39" s="48">
        <v>21</v>
      </c>
      <c r="U39" s="48">
        <v>132</v>
      </c>
      <c r="V39" s="49">
        <f>SUM(S39:U39)</f>
        <v>264</v>
      </c>
    </row>
    <row r="40" spans="2:22" ht="15.75" thickBot="1" x14ac:dyDescent="0.3">
      <c r="B40" s="87"/>
      <c r="C40" s="44">
        <f>C39/F39</f>
        <v>0.44717444717444715</v>
      </c>
      <c r="D40" s="45">
        <f>D39/F39</f>
        <v>5.6511056511056514E-2</v>
      </c>
      <c r="E40" s="45">
        <f>E39/F39</f>
        <v>0.49631449631449631</v>
      </c>
      <c r="F40" s="46"/>
      <c r="G40" s="44">
        <f>G39/J39</f>
        <v>0.35135135135135137</v>
      </c>
      <c r="H40" s="45">
        <f>H39/J39</f>
        <v>0.15057915057915058</v>
      </c>
      <c r="I40" s="45">
        <f>I39/J39</f>
        <v>0.49806949806949807</v>
      </c>
      <c r="J40" s="46"/>
      <c r="K40" s="44">
        <f>K39/N39</f>
        <v>0.40780141843971629</v>
      </c>
      <c r="L40" s="45">
        <f>L39/N39</f>
        <v>9.2198581560283682E-2</v>
      </c>
      <c r="M40" s="45">
        <f>M39/N39</f>
        <v>0.5</v>
      </c>
      <c r="N40" s="46"/>
      <c r="O40" s="44">
        <f>O39/R39</f>
        <v>0.38493723849372385</v>
      </c>
      <c r="P40" s="45">
        <f>P39/R39</f>
        <v>0.11715481171548117</v>
      </c>
      <c r="Q40" s="45">
        <f>Q39/R39</f>
        <v>0.497907949790795</v>
      </c>
      <c r="R40" s="46"/>
      <c r="S40" s="44">
        <f>S39/V39</f>
        <v>0.42045454545454547</v>
      </c>
      <c r="T40" s="45">
        <f>T39/V39</f>
        <v>7.9545454545454544E-2</v>
      </c>
      <c r="U40" s="45">
        <f>U39/V39</f>
        <v>0.5</v>
      </c>
      <c r="V40" s="46"/>
    </row>
    <row r="41" spans="2:22" ht="15.75" thickTop="1" x14ac:dyDescent="0.25">
      <c r="B41" s="101" t="s">
        <v>30</v>
      </c>
      <c r="C41" s="47">
        <v>253</v>
      </c>
      <c r="D41" s="48">
        <v>47</v>
      </c>
      <c r="E41" s="48">
        <v>295</v>
      </c>
      <c r="F41" s="49">
        <f>SUM(C41:E41)</f>
        <v>595</v>
      </c>
      <c r="G41" s="47">
        <v>107</v>
      </c>
      <c r="H41" s="48">
        <v>21</v>
      </c>
      <c r="I41" s="48">
        <v>125</v>
      </c>
      <c r="J41" s="49">
        <f>SUM(G41:I41)</f>
        <v>253</v>
      </c>
      <c r="K41" s="47">
        <v>119</v>
      </c>
      <c r="L41" s="48">
        <v>23</v>
      </c>
      <c r="M41" s="48">
        <v>137</v>
      </c>
      <c r="N41" s="49">
        <f>SUM(K41:M41)</f>
        <v>279</v>
      </c>
      <c r="O41" s="47">
        <v>102</v>
      </c>
      <c r="P41" s="48">
        <v>22</v>
      </c>
      <c r="Q41" s="48">
        <v>127</v>
      </c>
      <c r="R41" s="49">
        <f>SUM(O41:Q41)</f>
        <v>251</v>
      </c>
      <c r="S41" s="47">
        <v>110</v>
      </c>
      <c r="T41" s="48">
        <v>20</v>
      </c>
      <c r="U41" s="48">
        <v>126</v>
      </c>
      <c r="V41" s="49">
        <f>SUM(S41:U41)</f>
        <v>256</v>
      </c>
    </row>
    <row r="42" spans="2:22" ht="15.75" thickBot="1" x14ac:dyDescent="0.3">
      <c r="B42" s="87"/>
      <c r="C42" s="44">
        <f>C41/F41</f>
        <v>0.42521008403361343</v>
      </c>
      <c r="D42" s="45">
        <f>D41/F41</f>
        <v>7.8991596638655459E-2</v>
      </c>
      <c r="E42" s="45">
        <f>E41/F41</f>
        <v>0.49579831932773111</v>
      </c>
      <c r="F42" s="46"/>
      <c r="G42" s="44">
        <f>G41/J41</f>
        <v>0.42292490118577075</v>
      </c>
      <c r="H42" s="45">
        <f>H41/J41</f>
        <v>8.3003952569169967E-2</v>
      </c>
      <c r="I42" s="45">
        <f>I41/J41</f>
        <v>0.49407114624505927</v>
      </c>
      <c r="J42" s="46"/>
      <c r="K42" s="44">
        <f>K41/N41</f>
        <v>0.4265232974910394</v>
      </c>
      <c r="L42" s="45">
        <f>L41/N41</f>
        <v>8.2437275985663083E-2</v>
      </c>
      <c r="M42" s="45">
        <f>M41/N41</f>
        <v>0.49103942652329752</v>
      </c>
      <c r="N42" s="46"/>
      <c r="O42" s="44">
        <f>O41/R41</f>
        <v>0.4063745019920319</v>
      </c>
      <c r="P42" s="45">
        <f>P41/R41</f>
        <v>8.7649402390438252E-2</v>
      </c>
      <c r="Q42" s="45">
        <f>Q41/R41</f>
        <v>0.50597609561752988</v>
      </c>
      <c r="R42" s="46"/>
      <c r="S42" s="44">
        <f>S41/V41</f>
        <v>0.4296875</v>
      </c>
      <c r="T42" s="45">
        <f>T41/V41</f>
        <v>7.8125E-2</v>
      </c>
      <c r="U42" s="45">
        <f>U41/V41</f>
        <v>0.4921875</v>
      </c>
      <c r="V42" s="46"/>
    </row>
    <row r="43" spans="2:22" ht="15.75" thickTop="1" x14ac:dyDescent="0.25">
      <c r="B43" s="101" t="s">
        <v>31</v>
      </c>
      <c r="C43" s="47">
        <v>206</v>
      </c>
      <c r="D43" s="48">
        <v>51</v>
      </c>
      <c r="E43" s="48">
        <v>249</v>
      </c>
      <c r="F43" s="49">
        <f>SUM(C43:E43)</f>
        <v>506</v>
      </c>
      <c r="G43" s="47">
        <v>104</v>
      </c>
      <c r="H43" s="48">
        <v>36</v>
      </c>
      <c r="I43" s="48">
        <v>136</v>
      </c>
      <c r="J43" s="49">
        <f>SUM(G43:I43)</f>
        <v>276</v>
      </c>
      <c r="K43" s="47">
        <v>122</v>
      </c>
      <c r="L43" s="48">
        <v>23</v>
      </c>
      <c r="M43" s="48">
        <v>147</v>
      </c>
      <c r="N43" s="49">
        <f>SUM(K43:M43)</f>
        <v>292</v>
      </c>
      <c r="O43" s="47">
        <v>104</v>
      </c>
      <c r="P43" s="48">
        <v>29</v>
      </c>
      <c r="Q43" s="48">
        <v>136</v>
      </c>
      <c r="R43" s="49">
        <f>SUM(O43:Q43)</f>
        <v>269</v>
      </c>
      <c r="S43" s="47">
        <v>100</v>
      </c>
      <c r="T43" s="48">
        <v>27</v>
      </c>
      <c r="U43" s="48">
        <v>132</v>
      </c>
      <c r="V43" s="49">
        <f>SUM(S43:U43)</f>
        <v>259</v>
      </c>
    </row>
    <row r="44" spans="2:22" ht="15.75" thickBot="1" x14ac:dyDescent="0.3">
      <c r="B44" s="87"/>
      <c r="C44" s="44">
        <f>C43/F43</f>
        <v>0.40711462450592883</v>
      </c>
      <c r="D44" s="45">
        <f>D43/F43</f>
        <v>0.1007905138339921</v>
      </c>
      <c r="E44" s="45">
        <f>E43/F43</f>
        <v>0.49209486166007904</v>
      </c>
      <c r="F44" s="46"/>
      <c r="G44" s="44">
        <f>G43/J43</f>
        <v>0.37681159420289856</v>
      </c>
      <c r="H44" s="45">
        <f>H43/J43</f>
        <v>0.13043478260869565</v>
      </c>
      <c r="I44" s="45">
        <f>I43/J43</f>
        <v>0.49275362318840582</v>
      </c>
      <c r="J44" s="46"/>
      <c r="K44" s="44">
        <f>K43/N43</f>
        <v>0.4178082191780822</v>
      </c>
      <c r="L44" s="45">
        <f>L43/N43</f>
        <v>7.8767123287671229E-2</v>
      </c>
      <c r="M44" s="45">
        <f>M43/N43</f>
        <v>0.50342465753424659</v>
      </c>
      <c r="N44" s="46"/>
      <c r="O44" s="44">
        <f>O43/R43</f>
        <v>0.38661710037174724</v>
      </c>
      <c r="P44" s="45">
        <f>P43/R43</f>
        <v>0.10780669144981413</v>
      </c>
      <c r="Q44" s="45">
        <f>Q43/R43</f>
        <v>0.50557620817843862</v>
      </c>
      <c r="R44" s="46"/>
      <c r="S44" s="44">
        <f>S43/V43</f>
        <v>0.38610038610038611</v>
      </c>
      <c r="T44" s="45">
        <f>T43/V43</f>
        <v>0.10424710424710425</v>
      </c>
      <c r="U44" s="45">
        <f>U43/V43</f>
        <v>0.50965250965250963</v>
      </c>
      <c r="V44" s="46"/>
    </row>
    <row r="45" spans="2:22" ht="15.75" thickTop="1" x14ac:dyDescent="0.25">
      <c r="B45" s="85" t="s">
        <v>32</v>
      </c>
      <c r="C45" s="50">
        <f>C38*100</f>
        <v>47.368421052631575</v>
      </c>
      <c r="D45" s="51">
        <f>D38*100</f>
        <v>3.5087719298245612</v>
      </c>
      <c r="E45" s="52">
        <f>E38*100</f>
        <v>49.122807017543856</v>
      </c>
      <c r="F45" s="53"/>
      <c r="G45" s="50">
        <f>G38*100</f>
        <v>39.931740614334473</v>
      </c>
      <c r="H45" s="51">
        <f>H38*100</f>
        <v>10.921501706484642</v>
      </c>
      <c r="I45" s="52">
        <f>I38*100</f>
        <v>49.146757679180887</v>
      </c>
      <c r="J45" s="53"/>
      <c r="K45" s="50">
        <f>K38*100</f>
        <v>39.768339768339764</v>
      </c>
      <c r="L45" s="51">
        <f>L38*100</f>
        <v>10.810810810810811</v>
      </c>
      <c r="M45" s="52">
        <f>M38*100</f>
        <v>49.420849420849422</v>
      </c>
      <c r="N45" s="53"/>
      <c r="O45" s="50">
        <f>O38*100</f>
        <v>36.431226765799259</v>
      </c>
      <c r="P45" s="51">
        <f>P38*100</f>
        <v>13.382899628252787</v>
      </c>
      <c r="Q45" s="52">
        <f>Q38*100</f>
        <v>50.185873605947947</v>
      </c>
      <c r="R45" s="53"/>
      <c r="S45" s="50">
        <f>S38*100</f>
        <v>41.269841269841265</v>
      </c>
      <c r="T45" s="51">
        <f>T38*100</f>
        <v>9.9206349206349209</v>
      </c>
      <c r="U45" s="52">
        <f>U38*100</f>
        <v>48.80952380952381</v>
      </c>
      <c r="V45" s="53"/>
    </row>
    <row r="46" spans="2:22" x14ac:dyDescent="0.25">
      <c r="B46" s="86"/>
      <c r="C46" s="54">
        <f>C40*100</f>
        <v>44.717444717444714</v>
      </c>
      <c r="D46" s="55">
        <f>D40*100</f>
        <v>5.6511056511056514</v>
      </c>
      <c r="E46" s="56">
        <f>E40*100</f>
        <v>49.631449631449634</v>
      </c>
      <c r="F46" s="57"/>
      <c r="G46" s="54">
        <f>G40*100</f>
        <v>35.135135135135137</v>
      </c>
      <c r="H46" s="55">
        <f>H40*100</f>
        <v>15.057915057915059</v>
      </c>
      <c r="I46" s="56">
        <f>I40*100</f>
        <v>49.80694980694981</v>
      </c>
      <c r="J46" s="57"/>
      <c r="K46" s="54">
        <f>K40*100</f>
        <v>40.780141843971627</v>
      </c>
      <c r="L46" s="55">
        <f>L40*100</f>
        <v>9.2198581560283674</v>
      </c>
      <c r="M46" s="56">
        <f>M40*100</f>
        <v>50</v>
      </c>
      <c r="N46" s="57"/>
      <c r="O46" s="54">
        <f>O40*100</f>
        <v>38.493723849372387</v>
      </c>
      <c r="P46" s="55">
        <f>P40*100</f>
        <v>11.715481171548117</v>
      </c>
      <c r="Q46" s="56">
        <f>Q40*100</f>
        <v>49.7907949790795</v>
      </c>
      <c r="R46" s="57"/>
      <c r="S46" s="54">
        <f>S40*100</f>
        <v>42.045454545454547</v>
      </c>
      <c r="T46" s="55">
        <f>T40*100</f>
        <v>7.9545454545454541</v>
      </c>
      <c r="U46" s="56">
        <f>U40*100</f>
        <v>50</v>
      </c>
      <c r="V46" s="57"/>
    </row>
    <row r="47" spans="2:22" ht="15.75" thickBot="1" x14ac:dyDescent="0.3">
      <c r="B47" s="86"/>
      <c r="C47" s="70">
        <f>C42*100</f>
        <v>42.521008403361343</v>
      </c>
      <c r="D47" s="71">
        <f>D42*100</f>
        <v>7.8991596638655457</v>
      </c>
      <c r="E47" s="72">
        <f>E42*100</f>
        <v>49.579831932773111</v>
      </c>
      <c r="F47" s="73"/>
      <c r="G47" s="70">
        <f>G42*100</f>
        <v>42.292490118577078</v>
      </c>
      <c r="H47" s="71">
        <f>H42*100</f>
        <v>8.3003952569169961</v>
      </c>
      <c r="I47" s="72">
        <f>I42*100</f>
        <v>49.40711462450593</v>
      </c>
      <c r="J47" s="73"/>
      <c r="K47" s="70">
        <f>K42*100</f>
        <v>42.652329749103941</v>
      </c>
      <c r="L47" s="71">
        <f>L42*100</f>
        <v>8.2437275985663092</v>
      </c>
      <c r="M47" s="72">
        <f>M42*100</f>
        <v>49.103942652329749</v>
      </c>
      <c r="N47" s="73"/>
      <c r="O47" s="70">
        <f>O42*100</f>
        <v>40.637450199203187</v>
      </c>
      <c r="P47" s="71">
        <f>P42*100</f>
        <v>8.7649402390438258</v>
      </c>
      <c r="Q47" s="72">
        <f>Q42*100</f>
        <v>50.597609561752989</v>
      </c>
      <c r="R47" s="73"/>
      <c r="S47" s="70">
        <f>S42*100</f>
        <v>42.96875</v>
      </c>
      <c r="T47" s="71">
        <f>T42*100</f>
        <v>7.8125</v>
      </c>
      <c r="U47" s="72">
        <f>U42*100</f>
        <v>49.21875</v>
      </c>
      <c r="V47" s="61"/>
    </row>
    <row r="48" spans="2:22" ht="16.5" thickTop="1" thickBot="1" x14ac:dyDescent="0.3">
      <c r="B48" s="87"/>
      <c r="C48" s="58">
        <f>C44*100</f>
        <v>40.711462450592883</v>
      </c>
      <c r="D48" s="59">
        <f>D44*100</f>
        <v>10.079051383399209</v>
      </c>
      <c r="E48" s="60">
        <f>E44*100</f>
        <v>49.209486166007906</v>
      </c>
      <c r="F48" s="74"/>
      <c r="G48" s="58">
        <f>G44*100</f>
        <v>37.681159420289859</v>
      </c>
      <c r="H48" s="59">
        <f>H44*100</f>
        <v>13.043478260869565</v>
      </c>
      <c r="I48" s="60">
        <f>I44*100</f>
        <v>49.275362318840585</v>
      </c>
      <c r="J48" s="74"/>
      <c r="K48" s="58">
        <f>K44*100</f>
        <v>41.780821917808218</v>
      </c>
      <c r="L48" s="59">
        <f>L44*100</f>
        <v>7.8767123287671232</v>
      </c>
      <c r="M48" s="60">
        <f>M44*100</f>
        <v>50.342465753424662</v>
      </c>
      <c r="N48" s="74"/>
      <c r="O48" s="58">
        <f>O44*100</f>
        <v>38.661710037174721</v>
      </c>
      <c r="P48" s="59">
        <f>P44*100</f>
        <v>10.780669144981413</v>
      </c>
      <c r="Q48" s="60">
        <f>Q44*100</f>
        <v>50.557620817843862</v>
      </c>
      <c r="R48" s="74"/>
      <c r="S48" s="58">
        <f>S44*100</f>
        <v>38.610038610038607</v>
      </c>
      <c r="T48" s="59">
        <f>T44*100</f>
        <v>10.424710424710424</v>
      </c>
      <c r="U48" s="60">
        <f>U44*100</f>
        <v>50.965250965250966</v>
      </c>
      <c r="V48" s="74"/>
    </row>
    <row r="49" spans="2:22" ht="16.5" thickTop="1" thickBot="1" x14ac:dyDescent="0.3">
      <c r="B49" s="62" t="s">
        <v>33</v>
      </c>
      <c r="C49" s="63">
        <f>AVERAGE(C45:C48)</f>
        <v>43.829584156007627</v>
      </c>
      <c r="D49" s="64">
        <f>AVERAGE(D45:D48)</f>
        <v>6.7845221570487411</v>
      </c>
      <c r="E49" s="65">
        <f>AVERAGE(E45:E48)</f>
        <v>49.385893686943625</v>
      </c>
      <c r="F49" s="66"/>
      <c r="G49" s="63">
        <f>AVERAGE(G45:G48)</f>
        <v>38.760131322084135</v>
      </c>
      <c r="H49" s="64">
        <f>AVERAGE(H45:H48)</f>
        <v>11.830822570546566</v>
      </c>
      <c r="I49" s="65">
        <f>AVERAGE(I45:I48)</f>
        <v>49.409046107369306</v>
      </c>
      <c r="J49" s="66"/>
      <c r="K49" s="63">
        <f>AVERAGE(K45:K48)</f>
        <v>41.24540831980589</v>
      </c>
      <c r="L49" s="64">
        <f>AVERAGE(L45:L48)</f>
        <v>9.0377772235431522</v>
      </c>
      <c r="M49" s="65">
        <f>AVERAGE(M45:M48)</f>
        <v>49.716814456650965</v>
      </c>
      <c r="N49" s="66"/>
      <c r="O49" s="63">
        <f>AVERAGE(O45:O48)</f>
        <v>38.556027712887385</v>
      </c>
      <c r="P49" s="64">
        <f>AVERAGE(P45:P48)</f>
        <v>11.160997545956537</v>
      </c>
      <c r="Q49" s="65">
        <f>AVERAGE(Q45:Q48)</f>
        <v>50.282974741156075</v>
      </c>
      <c r="R49" s="66"/>
      <c r="S49" s="63">
        <f>AVERAGE(S45:S48)</f>
        <v>41.223521106333607</v>
      </c>
      <c r="T49" s="64">
        <f>AVERAGE(T45:T48)</f>
        <v>9.0280976999726992</v>
      </c>
      <c r="U49" s="65">
        <f>AVERAGE(U45:U48)</f>
        <v>49.748381193693689</v>
      </c>
      <c r="V49" s="66"/>
    </row>
    <row r="50" spans="2:22" ht="16.5" thickTop="1" thickBot="1" x14ac:dyDescent="0.3">
      <c r="B50" s="67" t="s">
        <v>34</v>
      </c>
      <c r="C50" s="99">
        <f>SUM(C37,D37,C39,D39,C41,D41,C43,D43)</f>
        <v>965</v>
      </c>
      <c r="D50" s="100"/>
      <c r="E50" s="68">
        <f>SUM(E37,E39,E41,E43)</f>
        <v>942</v>
      </c>
      <c r="F50" s="69"/>
      <c r="G50" s="99">
        <f>SUM(G37,H37,G39,H39,G41,H41,G43,H43)</f>
        <v>547</v>
      </c>
      <c r="H50" s="100"/>
      <c r="I50" s="68">
        <f>SUM(I37,I39,I41,I43)</f>
        <v>534</v>
      </c>
      <c r="J50" s="69"/>
      <c r="K50" s="99">
        <f>SUM(K37,L37,K39,L39,K41,L41,K43,L43)</f>
        <v>559</v>
      </c>
      <c r="L50" s="100"/>
      <c r="M50" s="68">
        <f>SUM(M37,M39,M41,M43)</f>
        <v>553</v>
      </c>
      <c r="N50" s="69"/>
      <c r="O50" s="99">
        <f>SUM(O37,P37,O39,P39,O41,P41,O43,P43)</f>
        <v>511</v>
      </c>
      <c r="P50" s="100"/>
      <c r="Q50" s="68">
        <f>SUM(Q37,Q39,Q41,Q43)</f>
        <v>517</v>
      </c>
      <c r="R50" s="69"/>
      <c r="S50" s="99">
        <f>SUM(S37,T37,S39,T39,S41,T41,S43,T43)</f>
        <v>518</v>
      </c>
      <c r="T50" s="100"/>
      <c r="U50" s="68">
        <f>SUM(U37,U39,U41,U43)</f>
        <v>513</v>
      </c>
      <c r="V50" s="69"/>
    </row>
    <row r="51" spans="2:22" ht="15.75" thickTop="1" x14ac:dyDescent="0.25"/>
    <row r="52" spans="2:22" ht="15.75" thickBot="1" x14ac:dyDescent="0.3"/>
    <row r="53" spans="2:22" ht="20.25" thickTop="1" thickBot="1" x14ac:dyDescent="0.35">
      <c r="B53" s="94" t="s">
        <v>42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89"/>
    </row>
    <row r="54" spans="2:22" ht="15.75" thickTop="1" x14ac:dyDescent="0.25">
      <c r="B54" s="96" t="s">
        <v>24</v>
      </c>
      <c r="C54" s="80" t="s">
        <v>19</v>
      </c>
      <c r="D54" s="98"/>
      <c r="E54" s="98"/>
      <c r="F54" s="81"/>
      <c r="G54" s="80" t="s">
        <v>36</v>
      </c>
      <c r="H54" s="98"/>
      <c r="I54" s="98"/>
      <c r="J54" s="81"/>
      <c r="K54" s="80" t="s">
        <v>37</v>
      </c>
      <c r="L54" s="98"/>
      <c r="M54" s="98"/>
      <c r="N54" s="81"/>
      <c r="O54" s="80" t="s">
        <v>38</v>
      </c>
      <c r="P54" s="98"/>
      <c r="Q54" s="98"/>
      <c r="R54" s="81"/>
      <c r="S54" s="80" t="s">
        <v>39</v>
      </c>
      <c r="T54" s="98"/>
      <c r="U54" s="98"/>
      <c r="V54" s="81"/>
    </row>
    <row r="55" spans="2:22" ht="15.75" thickBot="1" x14ac:dyDescent="0.3">
      <c r="B55" s="97"/>
      <c r="C55" s="39" t="s">
        <v>20</v>
      </c>
      <c r="D55" s="11" t="s">
        <v>21</v>
      </c>
      <c r="E55" s="11" t="s">
        <v>22</v>
      </c>
      <c r="F55" s="40" t="s">
        <v>23</v>
      </c>
      <c r="G55" s="39" t="s">
        <v>20</v>
      </c>
      <c r="H55" s="11" t="s">
        <v>21</v>
      </c>
      <c r="I55" s="11" t="s">
        <v>22</v>
      </c>
      <c r="J55" s="40" t="s">
        <v>23</v>
      </c>
      <c r="K55" s="39" t="s">
        <v>20</v>
      </c>
      <c r="L55" s="11" t="s">
        <v>21</v>
      </c>
      <c r="M55" s="11" t="s">
        <v>22</v>
      </c>
      <c r="N55" s="40" t="s">
        <v>23</v>
      </c>
      <c r="O55" s="39" t="s">
        <v>20</v>
      </c>
      <c r="P55" s="11" t="s">
        <v>21</v>
      </c>
      <c r="Q55" s="11" t="s">
        <v>22</v>
      </c>
      <c r="R55" s="40" t="s">
        <v>23</v>
      </c>
      <c r="S55" s="39" t="s">
        <v>20</v>
      </c>
      <c r="T55" s="11" t="s">
        <v>21</v>
      </c>
      <c r="U55" s="11" t="s">
        <v>22</v>
      </c>
      <c r="V55" s="40" t="s">
        <v>23</v>
      </c>
    </row>
    <row r="56" spans="2:22" ht="15.75" thickTop="1" x14ac:dyDescent="0.25">
      <c r="B56" s="101" t="s">
        <v>28</v>
      </c>
      <c r="C56" s="41">
        <v>156</v>
      </c>
      <c r="D56" s="42">
        <v>48</v>
      </c>
      <c r="E56" s="42">
        <v>201</v>
      </c>
      <c r="F56" s="43">
        <f>SUM(C56:E56)</f>
        <v>405</v>
      </c>
      <c r="G56" s="41">
        <v>91</v>
      </c>
      <c r="H56" s="42">
        <v>24</v>
      </c>
      <c r="I56" s="42">
        <v>147</v>
      </c>
      <c r="J56" s="43">
        <f>SUM(G56:I56)</f>
        <v>262</v>
      </c>
      <c r="K56" s="41">
        <v>96</v>
      </c>
      <c r="L56" s="42">
        <v>28</v>
      </c>
      <c r="M56" s="42">
        <v>156</v>
      </c>
      <c r="N56" s="43">
        <f>SUM(K56:M56)</f>
        <v>280</v>
      </c>
      <c r="O56" s="41">
        <v>94</v>
      </c>
      <c r="P56" s="42">
        <v>29</v>
      </c>
      <c r="Q56" s="42">
        <v>180</v>
      </c>
      <c r="R56" s="43">
        <f>SUM(O56:Q56)</f>
        <v>303</v>
      </c>
      <c r="S56" s="41">
        <v>73</v>
      </c>
      <c r="T56" s="42">
        <v>34</v>
      </c>
      <c r="U56" s="42">
        <v>208</v>
      </c>
      <c r="V56" s="43">
        <f>SUM(S56:U56)</f>
        <v>315</v>
      </c>
    </row>
    <row r="57" spans="2:22" ht="15.75" thickBot="1" x14ac:dyDescent="0.3">
      <c r="B57" s="87"/>
      <c r="C57" s="44">
        <f>C56/F56</f>
        <v>0.38518518518518519</v>
      </c>
      <c r="D57" s="45">
        <f>D56/F56</f>
        <v>0.11851851851851852</v>
      </c>
      <c r="E57" s="45">
        <f>E56/F56</f>
        <v>0.49629629629629629</v>
      </c>
      <c r="F57" s="46"/>
      <c r="G57" s="44">
        <f>G56/J56</f>
        <v>0.34732824427480918</v>
      </c>
      <c r="H57" s="45">
        <f>H56/J56</f>
        <v>9.1603053435114504E-2</v>
      </c>
      <c r="I57" s="45">
        <f>I56/J56</f>
        <v>0.56106870229007633</v>
      </c>
      <c r="J57" s="46"/>
      <c r="K57" s="44">
        <f>K56/N56</f>
        <v>0.34285714285714286</v>
      </c>
      <c r="L57" s="45">
        <f>L56/N56</f>
        <v>0.1</v>
      </c>
      <c r="M57" s="45">
        <f>M56/N56</f>
        <v>0.55714285714285716</v>
      </c>
      <c r="N57" s="46"/>
      <c r="O57" s="44">
        <f>O56/R56</f>
        <v>0.31023102310231021</v>
      </c>
      <c r="P57" s="45">
        <f>P56/R56</f>
        <v>9.5709570957095716E-2</v>
      </c>
      <c r="Q57" s="45">
        <f>Q56/R56</f>
        <v>0.59405940594059403</v>
      </c>
      <c r="R57" s="46"/>
      <c r="S57" s="44">
        <f>S56/V56</f>
        <v>0.23174603174603176</v>
      </c>
      <c r="T57" s="45">
        <f>T56/V56</f>
        <v>0.10793650793650794</v>
      </c>
      <c r="U57" s="45">
        <f>U56/V56</f>
        <v>0.6603174603174603</v>
      </c>
      <c r="V57" s="46"/>
    </row>
    <row r="58" spans="2:22" ht="15.75" thickTop="1" x14ac:dyDescent="0.25">
      <c r="B58" s="101" t="s">
        <v>29</v>
      </c>
      <c r="C58" s="47">
        <v>162</v>
      </c>
      <c r="D58" s="48">
        <v>55</v>
      </c>
      <c r="E58" s="48">
        <v>207</v>
      </c>
      <c r="F58" s="49">
        <f>SUM(C58:E58)</f>
        <v>424</v>
      </c>
      <c r="G58" s="47">
        <v>93</v>
      </c>
      <c r="H58" s="48">
        <v>23</v>
      </c>
      <c r="I58" s="48">
        <v>140</v>
      </c>
      <c r="J58" s="49">
        <f>SUM(G58:I58)</f>
        <v>256</v>
      </c>
      <c r="K58" s="47">
        <v>92</v>
      </c>
      <c r="L58" s="48">
        <v>23</v>
      </c>
      <c r="M58" s="48">
        <v>160</v>
      </c>
      <c r="N58" s="49">
        <f>SUM(K58:M58)</f>
        <v>275</v>
      </c>
      <c r="O58" s="47">
        <v>107</v>
      </c>
      <c r="P58" s="48">
        <v>33</v>
      </c>
      <c r="Q58" s="48">
        <v>203</v>
      </c>
      <c r="R58" s="49">
        <f>SUM(O58:Q58)</f>
        <v>343</v>
      </c>
      <c r="S58" s="47">
        <v>85</v>
      </c>
      <c r="T58" s="48">
        <v>33</v>
      </c>
      <c r="U58" s="48">
        <v>217</v>
      </c>
      <c r="V58" s="49">
        <f>SUM(S58:U58)</f>
        <v>335</v>
      </c>
    </row>
    <row r="59" spans="2:22" ht="15.75" thickBot="1" x14ac:dyDescent="0.3">
      <c r="B59" s="87"/>
      <c r="C59" s="44">
        <f>C58/F58</f>
        <v>0.38207547169811323</v>
      </c>
      <c r="D59" s="45">
        <f>D58/F58</f>
        <v>0.12971698113207547</v>
      </c>
      <c r="E59" s="45">
        <f>E58/F58</f>
        <v>0.4882075471698113</v>
      </c>
      <c r="F59" s="46"/>
      <c r="G59" s="44">
        <f>G58/J58</f>
        <v>0.36328125</v>
      </c>
      <c r="H59" s="45">
        <f>H58/J58</f>
        <v>8.984375E-2</v>
      </c>
      <c r="I59" s="45">
        <f>I58/J58</f>
        <v>0.546875</v>
      </c>
      <c r="J59" s="46"/>
      <c r="K59" s="44">
        <f>K58/N58</f>
        <v>0.33454545454545453</v>
      </c>
      <c r="L59" s="45">
        <f>L58/N58</f>
        <v>8.3636363636363634E-2</v>
      </c>
      <c r="M59" s="45">
        <f>M58/N58</f>
        <v>0.58181818181818179</v>
      </c>
      <c r="N59" s="46"/>
      <c r="O59" s="44">
        <f>O58/R58</f>
        <v>0.31195335276967928</v>
      </c>
      <c r="P59" s="45">
        <f>P58/R58</f>
        <v>9.6209912536443148E-2</v>
      </c>
      <c r="Q59" s="45">
        <f>Q58/R58</f>
        <v>0.59183673469387754</v>
      </c>
      <c r="R59" s="46"/>
      <c r="S59" s="44">
        <f>S58/V58</f>
        <v>0.2537313432835821</v>
      </c>
      <c r="T59" s="45">
        <f>T58/V58</f>
        <v>9.8507462686567168E-2</v>
      </c>
      <c r="U59" s="45">
        <f>U58/V58</f>
        <v>0.64776119402985077</v>
      </c>
      <c r="V59" s="46"/>
    </row>
    <row r="60" spans="2:22" ht="15.75" thickTop="1" x14ac:dyDescent="0.25">
      <c r="B60" s="101" t="s">
        <v>30</v>
      </c>
      <c r="C60" s="47">
        <v>172</v>
      </c>
      <c r="D60" s="48">
        <v>74</v>
      </c>
      <c r="E60" s="48">
        <v>238</v>
      </c>
      <c r="F60" s="49">
        <f>SUM(C60:E60)</f>
        <v>484</v>
      </c>
      <c r="G60" s="47">
        <v>102</v>
      </c>
      <c r="H60" s="48">
        <v>35</v>
      </c>
      <c r="I60" s="48">
        <v>144</v>
      </c>
      <c r="J60" s="49">
        <f>SUM(G60:I60)</f>
        <v>281</v>
      </c>
      <c r="K60" s="47">
        <v>94</v>
      </c>
      <c r="L60" s="48">
        <v>32</v>
      </c>
      <c r="M60" s="48">
        <v>170</v>
      </c>
      <c r="N60" s="49">
        <f>SUM(K60:M60)</f>
        <v>296</v>
      </c>
      <c r="O60" s="47">
        <v>100</v>
      </c>
      <c r="P60" s="48">
        <v>30</v>
      </c>
      <c r="Q60" s="48">
        <v>196</v>
      </c>
      <c r="R60" s="49">
        <f>SUM(O60:Q60)</f>
        <v>326</v>
      </c>
      <c r="S60" s="47">
        <v>78</v>
      </c>
      <c r="T60" s="48">
        <v>24</v>
      </c>
      <c r="U60" s="48">
        <v>220</v>
      </c>
      <c r="V60" s="49">
        <f>SUM(S60:U60)</f>
        <v>322</v>
      </c>
    </row>
    <row r="61" spans="2:22" ht="15.75" thickBot="1" x14ac:dyDescent="0.3">
      <c r="B61" s="87"/>
      <c r="C61" s="44">
        <f>C60/F60</f>
        <v>0.35537190082644626</v>
      </c>
      <c r="D61" s="45">
        <f>D60/F60</f>
        <v>0.15289256198347106</v>
      </c>
      <c r="E61" s="45">
        <f>E60/F60</f>
        <v>0.49173553719008267</v>
      </c>
      <c r="F61" s="46"/>
      <c r="G61" s="44">
        <f>G60/J60</f>
        <v>0.36298932384341637</v>
      </c>
      <c r="H61" s="45">
        <f>H60/J60</f>
        <v>0.12455516014234876</v>
      </c>
      <c r="I61" s="45">
        <f>I60/J60</f>
        <v>0.51245551601423489</v>
      </c>
      <c r="J61" s="46"/>
      <c r="K61" s="44">
        <f>K60/N60</f>
        <v>0.31756756756756754</v>
      </c>
      <c r="L61" s="45">
        <f>L60/N60</f>
        <v>0.10810810810810811</v>
      </c>
      <c r="M61" s="45">
        <f>M60/N60</f>
        <v>0.57432432432432434</v>
      </c>
      <c r="N61" s="46"/>
      <c r="O61" s="44">
        <f>O60/R60</f>
        <v>0.30674846625766872</v>
      </c>
      <c r="P61" s="45">
        <f>P60/R60</f>
        <v>9.202453987730061E-2</v>
      </c>
      <c r="Q61" s="45">
        <f>Q60/R60</f>
        <v>0.60122699386503065</v>
      </c>
      <c r="R61" s="46"/>
      <c r="S61" s="44">
        <f>S60/V60</f>
        <v>0.24223602484472051</v>
      </c>
      <c r="T61" s="45">
        <f>T60/V60</f>
        <v>7.4534161490683232E-2</v>
      </c>
      <c r="U61" s="45">
        <f>U60/V60</f>
        <v>0.68322981366459623</v>
      </c>
      <c r="V61" s="46"/>
    </row>
    <row r="62" spans="2:22" ht="15.75" thickTop="1" x14ac:dyDescent="0.25">
      <c r="B62" s="101" t="s">
        <v>31</v>
      </c>
      <c r="C62" s="47">
        <v>216</v>
      </c>
      <c r="D62" s="48">
        <v>61</v>
      </c>
      <c r="E62" s="48">
        <v>267</v>
      </c>
      <c r="F62" s="49">
        <f>SUM(C62:E62)</f>
        <v>544</v>
      </c>
      <c r="G62" s="47">
        <v>104</v>
      </c>
      <c r="H62" s="48">
        <v>24</v>
      </c>
      <c r="I62" s="48">
        <v>156</v>
      </c>
      <c r="J62" s="49">
        <f>SUM(G62:I62)</f>
        <v>284</v>
      </c>
      <c r="K62" s="47">
        <v>88</v>
      </c>
      <c r="L62" s="48">
        <v>36</v>
      </c>
      <c r="M62" s="48">
        <v>178</v>
      </c>
      <c r="N62" s="49">
        <f>SUM(K62:M62)</f>
        <v>302</v>
      </c>
      <c r="O62" s="47">
        <v>75</v>
      </c>
      <c r="P62" s="48">
        <v>23</v>
      </c>
      <c r="Q62" s="48">
        <v>180</v>
      </c>
      <c r="R62" s="49">
        <f>SUM(O62:Q62)</f>
        <v>278</v>
      </c>
      <c r="S62" s="47">
        <v>83</v>
      </c>
      <c r="T62" s="48">
        <v>15</v>
      </c>
      <c r="U62" s="48">
        <v>217</v>
      </c>
      <c r="V62" s="49">
        <f>SUM(S62:U62)</f>
        <v>315</v>
      </c>
    </row>
    <row r="63" spans="2:22" ht="15.75" thickBot="1" x14ac:dyDescent="0.3">
      <c r="B63" s="87"/>
      <c r="C63" s="44">
        <f>C62/F62</f>
        <v>0.39705882352941174</v>
      </c>
      <c r="D63" s="45">
        <f>D62/F62</f>
        <v>0.11213235294117647</v>
      </c>
      <c r="E63" s="45">
        <f>E62/F62</f>
        <v>0.49080882352941174</v>
      </c>
      <c r="F63" s="46"/>
      <c r="G63" s="44">
        <f>G62/J62</f>
        <v>0.36619718309859156</v>
      </c>
      <c r="H63" s="45">
        <f>H62/J62</f>
        <v>8.4507042253521125E-2</v>
      </c>
      <c r="I63" s="45">
        <f>I62/J62</f>
        <v>0.54929577464788737</v>
      </c>
      <c r="J63" s="46"/>
      <c r="K63" s="44">
        <f>K62/N62</f>
        <v>0.29139072847682118</v>
      </c>
      <c r="L63" s="45">
        <f>L62/N62</f>
        <v>0.11920529801324503</v>
      </c>
      <c r="M63" s="45">
        <f>M62/N62</f>
        <v>0.58940397350993379</v>
      </c>
      <c r="N63" s="46"/>
      <c r="O63" s="44">
        <f>O62/R62</f>
        <v>0.26978417266187049</v>
      </c>
      <c r="P63" s="45">
        <f>P62/R62</f>
        <v>8.2733812949640287E-2</v>
      </c>
      <c r="Q63" s="45">
        <f>Q62/R62</f>
        <v>0.64748201438848918</v>
      </c>
      <c r="R63" s="46"/>
      <c r="S63" s="44">
        <f>S62/V62</f>
        <v>0.2634920634920635</v>
      </c>
      <c r="T63" s="45">
        <f>T62/V62</f>
        <v>4.7619047619047616E-2</v>
      </c>
      <c r="U63" s="45">
        <f>U62/V62</f>
        <v>0.68888888888888888</v>
      </c>
      <c r="V63" s="46"/>
    </row>
    <row r="64" spans="2:22" ht="15.75" thickTop="1" x14ac:dyDescent="0.25">
      <c r="B64" s="85" t="s">
        <v>32</v>
      </c>
      <c r="C64" s="50">
        <f>C57*100</f>
        <v>38.518518518518519</v>
      </c>
      <c r="D64" s="51">
        <f>D57*100</f>
        <v>11.851851851851853</v>
      </c>
      <c r="E64" s="52">
        <f>E57*100</f>
        <v>49.629629629629626</v>
      </c>
      <c r="F64" s="53"/>
      <c r="G64" s="50">
        <f>G57*100</f>
        <v>34.732824427480921</v>
      </c>
      <c r="H64" s="51">
        <f>H57*100</f>
        <v>9.1603053435114496</v>
      </c>
      <c r="I64" s="52">
        <f>I57*100</f>
        <v>56.106870229007633</v>
      </c>
      <c r="J64" s="53"/>
      <c r="K64" s="50">
        <f>K57*100</f>
        <v>34.285714285714285</v>
      </c>
      <c r="L64" s="51">
        <f>L57*100</f>
        <v>10</v>
      </c>
      <c r="M64" s="52">
        <f>M57*100</f>
        <v>55.714285714285715</v>
      </c>
      <c r="N64" s="53"/>
      <c r="O64" s="50">
        <f>O57*100</f>
        <v>31.023102310231021</v>
      </c>
      <c r="P64" s="51">
        <f>P57*100</f>
        <v>9.5709570957095718</v>
      </c>
      <c r="Q64" s="52">
        <f>Q57*100</f>
        <v>59.405940594059402</v>
      </c>
      <c r="R64" s="53"/>
      <c r="S64" s="50">
        <f>S57*100</f>
        <v>23.174603174603174</v>
      </c>
      <c r="T64" s="51">
        <f>T57*100</f>
        <v>10.793650793650794</v>
      </c>
      <c r="U64" s="52">
        <f>U57*100</f>
        <v>66.031746031746025</v>
      </c>
      <c r="V64" s="53"/>
    </row>
    <row r="65" spans="2:22" x14ac:dyDescent="0.25">
      <c r="B65" s="86"/>
      <c r="C65" s="54">
        <f>C59*100</f>
        <v>38.20754716981132</v>
      </c>
      <c r="D65" s="55">
        <f>D59*100</f>
        <v>12.971698113207546</v>
      </c>
      <c r="E65" s="56">
        <f>E59*100</f>
        <v>48.820754716981128</v>
      </c>
      <c r="F65" s="57"/>
      <c r="G65" s="54">
        <f>G59*100</f>
        <v>36.328125</v>
      </c>
      <c r="H65" s="55">
        <f>H59*100</f>
        <v>8.984375</v>
      </c>
      <c r="I65" s="56">
        <f>I59*100</f>
        <v>54.6875</v>
      </c>
      <c r="J65" s="57"/>
      <c r="K65" s="54">
        <f>K59*100</f>
        <v>33.454545454545453</v>
      </c>
      <c r="L65" s="55">
        <f>L59*100</f>
        <v>8.3636363636363633</v>
      </c>
      <c r="M65" s="56">
        <f>M59*100</f>
        <v>58.18181818181818</v>
      </c>
      <c r="N65" s="57"/>
      <c r="O65" s="54">
        <f>O59*100</f>
        <v>31.195335276967928</v>
      </c>
      <c r="P65" s="55">
        <f>P59*100</f>
        <v>9.6209912536443145</v>
      </c>
      <c r="Q65" s="56">
        <f>Q59*100</f>
        <v>59.183673469387756</v>
      </c>
      <c r="R65" s="57"/>
      <c r="S65" s="54">
        <f>S59*100</f>
        <v>25.373134328358208</v>
      </c>
      <c r="T65" s="55">
        <f>T59*100</f>
        <v>9.8507462686567173</v>
      </c>
      <c r="U65" s="56">
        <f>U59*100</f>
        <v>64.776119402985074</v>
      </c>
      <c r="V65" s="57"/>
    </row>
    <row r="66" spans="2:22" ht="15.75" thickBot="1" x14ac:dyDescent="0.3">
      <c r="B66" s="86"/>
      <c r="C66" s="70">
        <f>C61*100</f>
        <v>35.537190082644628</v>
      </c>
      <c r="D66" s="71">
        <f>D61*100</f>
        <v>15.289256198347106</v>
      </c>
      <c r="E66" s="72">
        <f>E61*100</f>
        <v>49.173553719008268</v>
      </c>
      <c r="F66" s="73"/>
      <c r="G66" s="70">
        <f>G61*100</f>
        <v>36.29893238434164</v>
      </c>
      <c r="H66" s="71">
        <f>H61*100</f>
        <v>12.455516014234876</v>
      </c>
      <c r="I66" s="72">
        <f>I61*100</f>
        <v>51.245551601423486</v>
      </c>
      <c r="J66" s="73"/>
      <c r="K66" s="70">
        <f>K61*100</f>
        <v>31.756756756756754</v>
      </c>
      <c r="L66" s="71">
        <f>L61*100</f>
        <v>10.810810810810811</v>
      </c>
      <c r="M66" s="72">
        <f>M61*100</f>
        <v>57.432432432432435</v>
      </c>
      <c r="N66" s="73"/>
      <c r="O66" s="70">
        <f>O61*100</f>
        <v>30.674846625766872</v>
      </c>
      <c r="P66" s="71">
        <f>P61*100</f>
        <v>9.2024539877300615</v>
      </c>
      <c r="Q66" s="72">
        <f>Q61*100</f>
        <v>60.122699386503065</v>
      </c>
      <c r="R66" s="73"/>
      <c r="S66" s="70">
        <f>S61*100</f>
        <v>24.22360248447205</v>
      </c>
      <c r="T66" s="71">
        <f>T61*100</f>
        <v>7.4534161490683228</v>
      </c>
      <c r="U66" s="72">
        <f>U61*100</f>
        <v>68.322981366459629</v>
      </c>
      <c r="V66" s="61"/>
    </row>
    <row r="67" spans="2:22" ht="16.5" thickTop="1" thickBot="1" x14ac:dyDescent="0.3">
      <c r="B67" s="87"/>
      <c r="C67" s="58">
        <f>C63*100</f>
        <v>39.705882352941174</v>
      </c>
      <c r="D67" s="59">
        <f>D63*100</f>
        <v>11.213235294117647</v>
      </c>
      <c r="E67" s="60">
        <f>E63*100</f>
        <v>49.080882352941174</v>
      </c>
      <c r="F67" s="74"/>
      <c r="G67" s="58">
        <f>G63*100</f>
        <v>36.619718309859159</v>
      </c>
      <c r="H67" s="59">
        <f>H63*100</f>
        <v>8.4507042253521121</v>
      </c>
      <c r="I67" s="60">
        <f>I63*100</f>
        <v>54.929577464788736</v>
      </c>
      <c r="J67" s="74"/>
      <c r="K67" s="58">
        <f>K63*100</f>
        <v>29.139072847682119</v>
      </c>
      <c r="L67" s="59">
        <f>L63*100</f>
        <v>11.920529801324504</v>
      </c>
      <c r="M67" s="60">
        <f>M63*100</f>
        <v>58.940397350993379</v>
      </c>
      <c r="N67" s="74"/>
      <c r="O67" s="58">
        <f>O63*100</f>
        <v>26.978417266187048</v>
      </c>
      <c r="P67" s="59">
        <f>P63*100</f>
        <v>8.2733812949640289</v>
      </c>
      <c r="Q67" s="60">
        <f>Q63*100</f>
        <v>64.748201438848923</v>
      </c>
      <c r="R67" s="74"/>
      <c r="S67" s="58">
        <f>S63*100</f>
        <v>26.349206349206352</v>
      </c>
      <c r="T67" s="59">
        <f>T63*100</f>
        <v>4.7619047619047619</v>
      </c>
      <c r="U67" s="60">
        <f>U63*100</f>
        <v>68.888888888888886</v>
      </c>
      <c r="V67" s="74"/>
    </row>
    <row r="68" spans="2:22" ht="16.5" thickTop="1" thickBot="1" x14ac:dyDescent="0.3">
      <c r="B68" s="62" t="s">
        <v>33</v>
      </c>
      <c r="C68" s="63">
        <f>AVERAGE(C64:C67)</f>
        <v>37.992284530978907</v>
      </c>
      <c r="D68" s="64">
        <f>AVERAGE(D64:D67)</f>
        <v>12.831510364381037</v>
      </c>
      <c r="E68" s="65">
        <f>AVERAGE(E64:E67)</f>
        <v>49.176205104640047</v>
      </c>
      <c r="F68" s="66"/>
      <c r="G68" s="63">
        <f>AVERAGE(G64:G67)</f>
        <v>35.994900030420432</v>
      </c>
      <c r="H68" s="64">
        <f>AVERAGE(H64:H67)</f>
        <v>9.7627251457746098</v>
      </c>
      <c r="I68" s="65">
        <f>AVERAGE(I64:I67)</f>
        <v>54.242374823804965</v>
      </c>
      <c r="J68" s="66"/>
      <c r="K68" s="63">
        <f>AVERAGE(K64:K67)</f>
        <v>32.159022336174658</v>
      </c>
      <c r="L68" s="64">
        <f>AVERAGE(L64:L67)</f>
        <v>10.27374424394292</v>
      </c>
      <c r="M68" s="65">
        <f>AVERAGE(M64:M67)</f>
        <v>57.567233419882427</v>
      </c>
      <c r="N68" s="66"/>
      <c r="O68" s="63">
        <f>AVERAGE(O64:O67)</f>
        <v>29.967925369788219</v>
      </c>
      <c r="P68" s="64">
        <f>AVERAGE(P64:P67)</f>
        <v>9.1669459080119928</v>
      </c>
      <c r="Q68" s="65">
        <f>AVERAGE(Q64:Q67)</f>
        <v>60.865128722199785</v>
      </c>
      <c r="R68" s="66"/>
      <c r="S68" s="63">
        <f>AVERAGE(S64:S67)</f>
        <v>24.780136584159948</v>
      </c>
      <c r="T68" s="64">
        <f>AVERAGE(T64:T67)</f>
        <v>8.2149294933201489</v>
      </c>
      <c r="U68" s="65">
        <f>AVERAGE(U64:U67)</f>
        <v>67.004933922519911</v>
      </c>
      <c r="V68" s="66"/>
    </row>
    <row r="69" spans="2:22" ht="16.5" thickTop="1" thickBot="1" x14ac:dyDescent="0.3">
      <c r="B69" s="67" t="s">
        <v>34</v>
      </c>
      <c r="C69" s="99">
        <f>SUM(C56,D56,C58,D58,C60,D60,C62,D62)</f>
        <v>944</v>
      </c>
      <c r="D69" s="100"/>
      <c r="E69" s="68">
        <f>SUM(E56,E58,E60,E62)</f>
        <v>913</v>
      </c>
      <c r="F69" s="69"/>
      <c r="G69" s="99">
        <f>SUM(G56,H56,G58,H58,G60,H60,G62,H62)</f>
        <v>496</v>
      </c>
      <c r="H69" s="100"/>
      <c r="I69" s="68">
        <f>SUM(I56,I58,I60,I62)</f>
        <v>587</v>
      </c>
      <c r="J69" s="69"/>
      <c r="K69" s="99">
        <f>SUM(K56,L56,K58,L58,K60,L60,K62,L62)</f>
        <v>489</v>
      </c>
      <c r="L69" s="100"/>
      <c r="M69" s="68">
        <f>SUM(M56,M58,M60,M62)</f>
        <v>664</v>
      </c>
      <c r="N69" s="69"/>
      <c r="O69" s="99">
        <f>SUM(O56,P56,O58,P58,O60,P60,O62,P62)</f>
        <v>491</v>
      </c>
      <c r="P69" s="100"/>
      <c r="Q69" s="68">
        <f>SUM(Q56,Q58,Q60,Q62)</f>
        <v>759</v>
      </c>
      <c r="R69" s="69"/>
      <c r="S69" s="99">
        <f>SUM(S56,T56,S58,T58,S60,T60,S62,T62)</f>
        <v>425</v>
      </c>
      <c r="T69" s="100"/>
      <c r="U69" s="68">
        <f>SUM(U56,U58,U60,U62)</f>
        <v>862</v>
      </c>
      <c r="V69" s="69"/>
    </row>
    <row r="70" spans="2:22" ht="15.75" thickTop="1" x14ac:dyDescent="0.25"/>
  </sheetData>
  <mergeCells count="66">
    <mergeCell ref="S3:V3"/>
    <mergeCell ref="B3:B4"/>
    <mergeCell ref="C3:F3"/>
    <mergeCell ref="G3:J3"/>
    <mergeCell ref="K3:N3"/>
    <mergeCell ref="O3:R3"/>
    <mergeCell ref="G19:J19"/>
    <mergeCell ref="K19:N19"/>
    <mergeCell ref="O19:R19"/>
    <mergeCell ref="S19:V19"/>
    <mergeCell ref="B5:B6"/>
    <mergeCell ref="B7:B8"/>
    <mergeCell ref="B9:B10"/>
    <mergeCell ref="B11:B13"/>
    <mergeCell ref="C15:D15"/>
    <mergeCell ref="G15:H15"/>
    <mergeCell ref="B35:B36"/>
    <mergeCell ref="C35:F35"/>
    <mergeCell ref="G35:J35"/>
    <mergeCell ref="K35:N35"/>
    <mergeCell ref="O35:R35"/>
    <mergeCell ref="K31:L31"/>
    <mergeCell ref="O31:P31"/>
    <mergeCell ref="S31:T31"/>
    <mergeCell ref="B2:V2"/>
    <mergeCell ref="B18:V18"/>
    <mergeCell ref="B21:B22"/>
    <mergeCell ref="B23:B24"/>
    <mergeCell ref="B25:B26"/>
    <mergeCell ref="B27:B29"/>
    <mergeCell ref="C31:D31"/>
    <mergeCell ref="G31:H31"/>
    <mergeCell ref="K15:L15"/>
    <mergeCell ref="O15:P15"/>
    <mergeCell ref="S15:T15"/>
    <mergeCell ref="B19:B20"/>
    <mergeCell ref="C19:F19"/>
    <mergeCell ref="B60:B61"/>
    <mergeCell ref="B62:B63"/>
    <mergeCell ref="B64:B67"/>
    <mergeCell ref="C50:D50"/>
    <mergeCell ref="G50:H50"/>
    <mergeCell ref="B54:B55"/>
    <mergeCell ref="C54:F54"/>
    <mergeCell ref="G54:J54"/>
    <mergeCell ref="B34:V34"/>
    <mergeCell ref="B53:V53"/>
    <mergeCell ref="S54:V54"/>
    <mergeCell ref="B56:B57"/>
    <mergeCell ref="B58:B59"/>
    <mergeCell ref="K50:L50"/>
    <mergeCell ref="O50:P50"/>
    <mergeCell ref="S50:T50"/>
    <mergeCell ref="K54:N54"/>
    <mergeCell ref="O54:R54"/>
    <mergeCell ref="S35:V35"/>
    <mergeCell ref="B37:B38"/>
    <mergeCell ref="B39:B40"/>
    <mergeCell ref="B41:B42"/>
    <mergeCell ref="B43:B44"/>
    <mergeCell ref="B45:B48"/>
    <mergeCell ref="C69:D69"/>
    <mergeCell ref="G69:H69"/>
    <mergeCell ref="K69:L69"/>
    <mergeCell ref="O69:P69"/>
    <mergeCell ref="S69:T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Fig2A</vt:lpstr>
      <vt:lpstr>Fig2C</vt:lpstr>
      <vt:lpstr>Fig2D</vt:lpstr>
      <vt:lpstr>Fig2E</vt:lpstr>
      <vt:lpstr>Fig 2F</vt:lpstr>
      <vt:lpstr>Fig2G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2026-05-20T11:07:24Z</dcterms:created>
  <dcterms:modified xsi:type="dcterms:W3CDTF">2026-05-28T13:44:56Z</dcterms:modified>
</cp:coreProperties>
</file>