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"/>
    </mc:Choice>
  </mc:AlternateContent>
  <bookViews>
    <workbookView xWindow="0" yWindow="0" windowWidth="16455" windowHeight="12225" activeTab="2"/>
  </bookViews>
  <sheets>
    <sheet name="Fig 3A" sheetId="1" r:id="rId1"/>
    <sheet name="Fig 3B" sheetId="2" r:id="rId2"/>
    <sheet name="Fig 3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3" l="1"/>
  <c r="W29" i="3"/>
  <c r="U29" i="3"/>
  <c r="S29" i="3"/>
  <c r="Q29" i="3"/>
  <c r="O29" i="3"/>
  <c r="M29" i="3"/>
  <c r="K29" i="3"/>
  <c r="I29" i="3"/>
  <c r="G29" i="3"/>
  <c r="E29" i="3"/>
  <c r="C29" i="3"/>
  <c r="Y24" i="3"/>
  <c r="Y27" i="3" s="1"/>
  <c r="S24" i="3"/>
  <c r="S27" i="3" s="1"/>
  <c r="I24" i="3"/>
  <c r="I27" i="3" s="1"/>
  <c r="H24" i="3"/>
  <c r="H27" i="3" s="1"/>
  <c r="Z23" i="3"/>
  <c r="X24" i="3" s="1"/>
  <c r="X27" i="3" s="1"/>
  <c r="V23" i="3"/>
  <c r="T24" i="3" s="1"/>
  <c r="T27" i="3" s="1"/>
  <c r="R23" i="3"/>
  <c r="Q24" i="3" s="1"/>
  <c r="Q27" i="3" s="1"/>
  <c r="N23" i="3"/>
  <c r="M24" i="3" s="1"/>
  <c r="M27" i="3" s="1"/>
  <c r="J23" i="3"/>
  <c r="G24" i="3" s="1"/>
  <c r="G27" i="3" s="1"/>
  <c r="F23" i="3"/>
  <c r="E24" i="3" s="1"/>
  <c r="E27" i="3" s="1"/>
  <c r="Y22" i="3"/>
  <c r="Y26" i="3" s="1"/>
  <c r="S22" i="3"/>
  <c r="S26" i="3" s="1"/>
  <c r="P22" i="3"/>
  <c r="P26" i="3" s="1"/>
  <c r="I22" i="3"/>
  <c r="I26" i="3" s="1"/>
  <c r="H22" i="3"/>
  <c r="H26" i="3" s="1"/>
  <c r="Z21" i="3"/>
  <c r="X22" i="3" s="1"/>
  <c r="X26" i="3" s="1"/>
  <c r="V21" i="3"/>
  <c r="T22" i="3" s="1"/>
  <c r="T26" i="3" s="1"/>
  <c r="R21" i="3"/>
  <c r="Q22" i="3" s="1"/>
  <c r="Q26" i="3" s="1"/>
  <c r="N21" i="3"/>
  <c r="M22" i="3" s="1"/>
  <c r="M26" i="3" s="1"/>
  <c r="J21" i="3"/>
  <c r="G22" i="3" s="1"/>
  <c r="G26" i="3" s="1"/>
  <c r="F21" i="3"/>
  <c r="E22" i="3" s="1"/>
  <c r="E26" i="3" s="1"/>
  <c r="Y20" i="3"/>
  <c r="Y25" i="3" s="1"/>
  <c r="Y28" i="3" s="1"/>
  <c r="T20" i="3"/>
  <c r="T25" i="3" s="1"/>
  <c r="T28" i="3" s="1"/>
  <c r="S20" i="3"/>
  <c r="S25" i="3" s="1"/>
  <c r="S28" i="3" s="1"/>
  <c r="O20" i="3"/>
  <c r="O25" i="3" s="1"/>
  <c r="I20" i="3"/>
  <c r="I25" i="3" s="1"/>
  <c r="H20" i="3"/>
  <c r="H25" i="3" s="1"/>
  <c r="H28" i="3" s="1"/>
  <c r="D20" i="3"/>
  <c r="D25" i="3" s="1"/>
  <c r="Z19" i="3"/>
  <c r="X20" i="3" s="1"/>
  <c r="X25" i="3" s="1"/>
  <c r="X28" i="3" s="1"/>
  <c r="V19" i="3"/>
  <c r="U20" i="3" s="1"/>
  <c r="U25" i="3" s="1"/>
  <c r="U28" i="3" s="1"/>
  <c r="R19" i="3"/>
  <c r="Q20" i="3" s="1"/>
  <c r="Q25" i="3" s="1"/>
  <c r="Q28" i="3" s="1"/>
  <c r="N19" i="3"/>
  <c r="M20" i="3" s="1"/>
  <c r="M25" i="3" s="1"/>
  <c r="J19" i="3"/>
  <c r="G20" i="3" s="1"/>
  <c r="G25" i="3" s="1"/>
  <c r="G28" i="3" s="1"/>
  <c r="F19" i="3"/>
  <c r="E20" i="3" s="1"/>
  <c r="E25" i="3" s="1"/>
  <c r="Y14" i="3"/>
  <c r="W14" i="3"/>
  <c r="U14" i="3"/>
  <c r="S14" i="3"/>
  <c r="Q14" i="3"/>
  <c r="O14" i="3"/>
  <c r="M14" i="3"/>
  <c r="K14" i="3"/>
  <c r="I14" i="3"/>
  <c r="G14" i="3"/>
  <c r="E14" i="3"/>
  <c r="C14" i="3"/>
  <c r="P9" i="3"/>
  <c r="P12" i="3" s="1"/>
  <c r="K9" i="3"/>
  <c r="K12" i="3" s="1"/>
  <c r="H9" i="3"/>
  <c r="H12" i="3" s="1"/>
  <c r="Z8" i="3"/>
  <c r="Y9" i="3" s="1"/>
  <c r="Y12" i="3" s="1"/>
  <c r="V8" i="3"/>
  <c r="T9" i="3" s="1"/>
  <c r="T12" i="3" s="1"/>
  <c r="R8" i="3"/>
  <c r="Q9" i="3" s="1"/>
  <c r="Q12" i="3" s="1"/>
  <c r="N8" i="3"/>
  <c r="M9" i="3" s="1"/>
  <c r="M12" i="3" s="1"/>
  <c r="J8" i="3"/>
  <c r="I9" i="3" s="1"/>
  <c r="I12" i="3" s="1"/>
  <c r="F8" i="3"/>
  <c r="E9" i="3" s="1"/>
  <c r="E12" i="3" s="1"/>
  <c r="P7" i="3"/>
  <c r="P11" i="3" s="1"/>
  <c r="K7" i="3"/>
  <c r="K11" i="3" s="1"/>
  <c r="H7" i="3"/>
  <c r="H11" i="3" s="1"/>
  <c r="Z6" i="3"/>
  <c r="Y7" i="3" s="1"/>
  <c r="Y11" i="3" s="1"/>
  <c r="V6" i="3"/>
  <c r="T7" i="3" s="1"/>
  <c r="T11" i="3" s="1"/>
  <c r="R6" i="3"/>
  <c r="Q7" i="3" s="1"/>
  <c r="Q11" i="3" s="1"/>
  <c r="N6" i="3"/>
  <c r="M7" i="3" s="1"/>
  <c r="M11" i="3" s="1"/>
  <c r="J6" i="3"/>
  <c r="I7" i="3" s="1"/>
  <c r="I11" i="3" s="1"/>
  <c r="F6" i="3"/>
  <c r="E7" i="3" s="1"/>
  <c r="E11" i="3" s="1"/>
  <c r="P5" i="3"/>
  <c r="P10" i="3" s="1"/>
  <c r="P13" i="3" s="1"/>
  <c r="H5" i="3"/>
  <c r="H10" i="3" s="1"/>
  <c r="H13" i="3" s="1"/>
  <c r="Z4" i="3"/>
  <c r="Y5" i="3" s="1"/>
  <c r="Y10" i="3" s="1"/>
  <c r="Y13" i="3" s="1"/>
  <c r="V4" i="3"/>
  <c r="T5" i="3" s="1"/>
  <c r="T10" i="3" s="1"/>
  <c r="T13" i="3" s="1"/>
  <c r="R4" i="3"/>
  <c r="Q5" i="3" s="1"/>
  <c r="Q10" i="3" s="1"/>
  <c r="Q13" i="3" s="1"/>
  <c r="N4" i="3"/>
  <c r="K5" i="3" s="1"/>
  <c r="K10" i="3" s="1"/>
  <c r="J4" i="3"/>
  <c r="I5" i="3" s="1"/>
  <c r="I10" i="3" s="1"/>
  <c r="I13" i="3" s="1"/>
  <c r="F4" i="3"/>
  <c r="E5" i="3" s="1"/>
  <c r="E10" i="3" s="1"/>
  <c r="E13" i="3" s="1"/>
  <c r="E28" i="3" l="1"/>
  <c r="I28" i="3"/>
  <c r="M28" i="3"/>
  <c r="U24" i="3"/>
  <c r="U27" i="3" s="1"/>
  <c r="L20" i="3"/>
  <c r="L25" i="3" s="1"/>
  <c r="L28" i="3" s="1"/>
  <c r="W20" i="3"/>
  <c r="W25" i="3" s="1"/>
  <c r="W28" i="3" s="1"/>
  <c r="L22" i="3"/>
  <c r="L26" i="3" s="1"/>
  <c r="W22" i="3"/>
  <c r="W26" i="3" s="1"/>
  <c r="L24" i="3"/>
  <c r="L27" i="3" s="1"/>
  <c r="W24" i="3"/>
  <c r="W27" i="3" s="1"/>
  <c r="K20" i="3"/>
  <c r="K25" i="3" s="1"/>
  <c r="K22" i="3"/>
  <c r="K26" i="3" s="1"/>
  <c r="U22" i="3"/>
  <c r="U26" i="3" s="1"/>
  <c r="K24" i="3"/>
  <c r="K27" i="3" s="1"/>
  <c r="C20" i="3"/>
  <c r="C25" i="3" s="1"/>
  <c r="C28" i="3" s="1"/>
  <c r="C22" i="3"/>
  <c r="C26" i="3" s="1"/>
  <c r="C24" i="3"/>
  <c r="C27" i="3" s="1"/>
  <c r="D22" i="3"/>
  <c r="D26" i="3" s="1"/>
  <c r="D28" i="3" s="1"/>
  <c r="O22" i="3"/>
  <c r="O26" i="3" s="1"/>
  <c r="O28" i="3" s="1"/>
  <c r="D24" i="3"/>
  <c r="D27" i="3" s="1"/>
  <c r="O24" i="3"/>
  <c r="O27" i="3" s="1"/>
  <c r="P20" i="3"/>
  <c r="P25" i="3" s="1"/>
  <c r="P24" i="3"/>
  <c r="P27" i="3" s="1"/>
  <c r="K13" i="3"/>
  <c r="W5" i="3"/>
  <c r="W10" i="3" s="1"/>
  <c r="W13" i="3" s="1"/>
  <c r="L7" i="3"/>
  <c r="L11" i="3" s="1"/>
  <c r="W7" i="3"/>
  <c r="W11" i="3" s="1"/>
  <c r="L9" i="3"/>
  <c r="L12" i="3" s="1"/>
  <c r="W9" i="3"/>
  <c r="W12" i="3" s="1"/>
  <c r="U5" i="3"/>
  <c r="U10" i="3" s="1"/>
  <c r="U13" i="3" s="1"/>
  <c r="L5" i="3"/>
  <c r="L10" i="3" s="1"/>
  <c r="L13" i="3" s="1"/>
  <c r="C5" i="3"/>
  <c r="C10" i="3" s="1"/>
  <c r="C13" i="3" s="1"/>
  <c r="M5" i="3"/>
  <c r="M10" i="3" s="1"/>
  <c r="M13" i="3" s="1"/>
  <c r="X5" i="3"/>
  <c r="X10" i="3" s="1"/>
  <c r="X13" i="3" s="1"/>
  <c r="C7" i="3"/>
  <c r="C11" i="3" s="1"/>
  <c r="X7" i="3"/>
  <c r="X11" i="3" s="1"/>
  <c r="C9" i="3"/>
  <c r="C12" i="3" s="1"/>
  <c r="X9" i="3"/>
  <c r="X12" i="3" s="1"/>
  <c r="U7" i="3"/>
  <c r="U11" i="3" s="1"/>
  <c r="U9" i="3"/>
  <c r="U12" i="3" s="1"/>
  <c r="D5" i="3"/>
  <c r="D10" i="3" s="1"/>
  <c r="D13" i="3" s="1"/>
  <c r="O5" i="3"/>
  <c r="O10" i="3" s="1"/>
  <c r="D7" i="3"/>
  <c r="D11" i="3" s="1"/>
  <c r="O7" i="3"/>
  <c r="O11" i="3" s="1"/>
  <c r="D9" i="3"/>
  <c r="D12" i="3" s="1"/>
  <c r="O9" i="3"/>
  <c r="O12" i="3" s="1"/>
  <c r="G5" i="3"/>
  <c r="G10" i="3" s="1"/>
  <c r="G7" i="3"/>
  <c r="G11" i="3" s="1"/>
  <c r="G9" i="3"/>
  <c r="G12" i="3" s="1"/>
  <c r="S5" i="3"/>
  <c r="S10" i="3" s="1"/>
  <c r="S13" i="3" s="1"/>
  <c r="S9" i="3"/>
  <c r="S12" i="3" s="1"/>
  <c r="S7" i="3"/>
  <c r="S11" i="3" s="1"/>
  <c r="K28" i="3" l="1"/>
  <c r="P28" i="3"/>
  <c r="G13" i="3"/>
  <c r="O13" i="3"/>
  <c r="F34" i="2" l="1"/>
  <c r="F33" i="2"/>
  <c r="F32" i="2"/>
  <c r="K31" i="2"/>
  <c r="F31" i="2"/>
  <c r="F30" i="2"/>
  <c r="K29" i="2"/>
  <c r="F29" i="2"/>
  <c r="F28" i="2"/>
  <c r="F27" i="2"/>
  <c r="F26" i="2"/>
  <c r="F25" i="2"/>
  <c r="F24" i="2"/>
  <c r="F23" i="2"/>
  <c r="K22" i="2"/>
  <c r="G22" i="2"/>
  <c r="I22" i="2" s="1"/>
  <c r="F22" i="2"/>
  <c r="F21" i="2"/>
  <c r="K32" i="2" s="1"/>
  <c r="F17" i="2"/>
  <c r="F16" i="2"/>
  <c r="F15" i="2"/>
  <c r="F14" i="2"/>
  <c r="F13" i="2"/>
  <c r="F12" i="2"/>
  <c r="F11" i="2"/>
  <c r="F10" i="2"/>
  <c r="F9" i="2"/>
  <c r="F8" i="2"/>
  <c r="F7" i="2"/>
  <c r="F6" i="2"/>
  <c r="G5" i="2"/>
  <c r="L5" i="2" s="1"/>
  <c r="F5" i="2"/>
  <c r="F4" i="2"/>
  <c r="K11" i="2" s="1"/>
  <c r="F34" i="1"/>
  <c r="K33" i="1"/>
  <c r="F33" i="1"/>
  <c r="F32" i="1"/>
  <c r="F31" i="1"/>
  <c r="F30" i="1"/>
  <c r="F29" i="1"/>
  <c r="F28" i="1"/>
  <c r="F27" i="1"/>
  <c r="F26" i="1"/>
  <c r="F25" i="1"/>
  <c r="F24" i="1"/>
  <c r="F23" i="1"/>
  <c r="K22" i="1"/>
  <c r="G22" i="1"/>
  <c r="F22" i="1"/>
  <c r="F21" i="1"/>
  <c r="K32" i="1" s="1"/>
  <c r="F17" i="1"/>
  <c r="F16" i="1"/>
  <c r="F15" i="1"/>
  <c r="F14" i="1"/>
  <c r="F13" i="1"/>
  <c r="F12" i="1"/>
  <c r="F11" i="1"/>
  <c r="F10" i="1"/>
  <c r="F9" i="1"/>
  <c r="F8" i="1"/>
  <c r="F7" i="1"/>
  <c r="F6" i="1"/>
  <c r="L5" i="1"/>
  <c r="G5" i="1"/>
  <c r="J5" i="1" s="1"/>
  <c r="F5" i="1"/>
  <c r="F4" i="1"/>
  <c r="K11" i="1" s="1"/>
  <c r="J22" i="2" l="1"/>
  <c r="L22" i="2"/>
  <c r="M22" i="2" s="1"/>
  <c r="G23" i="2"/>
  <c r="K23" i="2"/>
  <c r="K30" i="2"/>
  <c r="G6" i="2"/>
  <c r="I5" i="2"/>
  <c r="K7" i="2"/>
  <c r="K15" i="2"/>
  <c r="K28" i="2"/>
  <c r="K17" i="2"/>
  <c r="J5" i="2"/>
  <c r="K6" i="2"/>
  <c r="K14" i="2"/>
  <c r="K27" i="2"/>
  <c r="K8" i="2"/>
  <c r="K5" i="2"/>
  <c r="M5" i="2" s="1"/>
  <c r="K13" i="2"/>
  <c r="K26" i="2"/>
  <c r="K34" i="2"/>
  <c r="K16" i="2"/>
  <c r="K12" i="2"/>
  <c r="K25" i="2"/>
  <c r="K33" i="2"/>
  <c r="K10" i="2"/>
  <c r="K9" i="2"/>
  <c r="K24" i="2"/>
  <c r="K23" i="1"/>
  <c r="K29" i="1"/>
  <c r="K25" i="1"/>
  <c r="K31" i="1"/>
  <c r="I22" i="1"/>
  <c r="J22" i="1"/>
  <c r="M22" i="1"/>
  <c r="G6" i="1"/>
  <c r="K9" i="1"/>
  <c r="K17" i="1"/>
  <c r="K30" i="1"/>
  <c r="K10" i="1"/>
  <c r="K16" i="1"/>
  <c r="I5" i="1"/>
  <c r="K7" i="1"/>
  <c r="K15" i="1"/>
  <c r="K28" i="1"/>
  <c r="K8" i="1"/>
  <c r="K6" i="1"/>
  <c r="K14" i="1"/>
  <c r="K27" i="1"/>
  <c r="L22" i="1"/>
  <c r="K5" i="1"/>
  <c r="M5" i="1" s="1"/>
  <c r="K13" i="1"/>
  <c r="G23" i="1"/>
  <c r="K26" i="1"/>
  <c r="K34" i="1"/>
  <c r="K12" i="1"/>
  <c r="K24" i="1"/>
  <c r="I6" i="2" l="1"/>
  <c r="G7" i="2"/>
  <c r="L6" i="2"/>
  <c r="J6" i="2"/>
  <c r="M6" i="2"/>
  <c r="J23" i="2"/>
  <c r="I23" i="2"/>
  <c r="G24" i="2"/>
  <c r="L23" i="2"/>
  <c r="M23" i="2" s="1"/>
  <c r="J23" i="1"/>
  <c r="I23" i="1"/>
  <c r="G24" i="1"/>
  <c r="L23" i="1"/>
  <c r="M23" i="1" s="1"/>
  <c r="L6" i="1"/>
  <c r="M6" i="1" s="1"/>
  <c r="I6" i="1"/>
  <c r="J6" i="1"/>
  <c r="G7" i="1"/>
  <c r="G8" i="2" l="1"/>
  <c r="L7" i="2"/>
  <c r="M7" i="2" s="1"/>
  <c r="I7" i="2"/>
  <c r="J7" i="2"/>
  <c r="J24" i="2"/>
  <c r="I24" i="2"/>
  <c r="G25" i="2"/>
  <c r="L24" i="2"/>
  <c r="M24" i="2" s="1"/>
  <c r="J24" i="1"/>
  <c r="I24" i="1"/>
  <c r="G25" i="1"/>
  <c r="L24" i="1"/>
  <c r="M24" i="1" s="1"/>
  <c r="G8" i="1"/>
  <c r="L7" i="1"/>
  <c r="M7" i="1" s="1"/>
  <c r="J7" i="1"/>
  <c r="I7" i="1"/>
  <c r="G9" i="2" l="1"/>
  <c r="L8" i="2"/>
  <c r="M8" i="2" s="1"/>
  <c r="I8" i="2"/>
  <c r="J8" i="2"/>
  <c r="L25" i="2"/>
  <c r="M25" i="2" s="1"/>
  <c r="G26" i="2"/>
  <c r="J25" i="2"/>
  <c r="I25" i="2"/>
  <c r="L25" i="1"/>
  <c r="M25" i="1" s="1"/>
  <c r="J25" i="1"/>
  <c r="G26" i="1"/>
  <c r="I25" i="1"/>
  <c r="I8" i="1"/>
  <c r="L8" i="1"/>
  <c r="M8" i="1" s="1"/>
  <c r="G9" i="1"/>
  <c r="J8" i="1"/>
  <c r="G10" i="2" l="1"/>
  <c r="J9" i="2"/>
  <c r="L9" i="2"/>
  <c r="M9" i="2" s="1"/>
  <c r="I9" i="2"/>
  <c r="L26" i="2"/>
  <c r="M26" i="2" s="1"/>
  <c r="J26" i="2"/>
  <c r="I26" i="2"/>
  <c r="G27" i="2"/>
  <c r="I9" i="1"/>
  <c r="G10" i="1"/>
  <c r="L9" i="1"/>
  <c r="M9" i="1" s="1"/>
  <c r="J9" i="1"/>
  <c r="L26" i="1"/>
  <c r="M26" i="1" s="1"/>
  <c r="J26" i="1"/>
  <c r="I26" i="1"/>
  <c r="G27" i="1"/>
  <c r="I10" i="2" l="1"/>
  <c r="G11" i="2"/>
  <c r="L10" i="2"/>
  <c r="M10" i="2" s="1"/>
  <c r="J10" i="2"/>
  <c r="I27" i="2"/>
  <c r="L27" i="2"/>
  <c r="M27" i="2" s="1"/>
  <c r="J27" i="2"/>
  <c r="G28" i="2"/>
  <c r="L27" i="1"/>
  <c r="M27" i="1" s="1"/>
  <c r="I27" i="1"/>
  <c r="J27" i="1"/>
  <c r="G28" i="1"/>
  <c r="J10" i="1"/>
  <c r="I10" i="1"/>
  <c r="G11" i="1"/>
  <c r="L10" i="1"/>
  <c r="M10" i="1" s="1"/>
  <c r="G12" i="2" l="1"/>
  <c r="J11" i="2"/>
  <c r="I11" i="2"/>
  <c r="L11" i="2"/>
  <c r="M11" i="2" s="1"/>
  <c r="G29" i="2"/>
  <c r="I28" i="2"/>
  <c r="L28" i="2"/>
  <c r="M28" i="2" s="1"/>
  <c r="J28" i="2"/>
  <c r="I11" i="1"/>
  <c r="G12" i="1"/>
  <c r="L11" i="1"/>
  <c r="M11" i="1" s="1"/>
  <c r="J11" i="1"/>
  <c r="G29" i="1"/>
  <c r="L28" i="1"/>
  <c r="M28" i="1" s="1"/>
  <c r="J28" i="1"/>
  <c r="I28" i="1"/>
  <c r="L12" i="2" l="1"/>
  <c r="M12" i="2" s="1"/>
  <c r="J12" i="2"/>
  <c r="G13" i="2"/>
  <c r="I12" i="2"/>
  <c r="G30" i="2"/>
  <c r="J29" i="2"/>
  <c r="L29" i="2"/>
  <c r="M29" i="2" s="1"/>
  <c r="I29" i="2"/>
  <c r="G30" i="1"/>
  <c r="L29" i="1"/>
  <c r="M29" i="1" s="1"/>
  <c r="J29" i="1"/>
  <c r="I29" i="1"/>
  <c r="L12" i="1"/>
  <c r="M12" i="1" s="1"/>
  <c r="J12" i="1"/>
  <c r="G13" i="1"/>
  <c r="I12" i="1"/>
  <c r="L13" i="2" l="1"/>
  <c r="M13" i="2" s="1"/>
  <c r="J13" i="2"/>
  <c r="I13" i="2"/>
  <c r="G14" i="2"/>
  <c r="I30" i="2"/>
  <c r="L30" i="2"/>
  <c r="M30" i="2" s="1"/>
  <c r="G31" i="2"/>
  <c r="J30" i="2"/>
  <c r="L13" i="1"/>
  <c r="M13" i="1" s="1"/>
  <c r="J13" i="1"/>
  <c r="I13" i="1"/>
  <c r="G14" i="1"/>
  <c r="I30" i="1"/>
  <c r="G31" i="1"/>
  <c r="L30" i="1"/>
  <c r="M30" i="1" s="1"/>
  <c r="J30" i="1"/>
  <c r="G15" i="2" l="1"/>
  <c r="L14" i="2"/>
  <c r="M14" i="2" s="1"/>
  <c r="J14" i="2"/>
  <c r="I14" i="2"/>
  <c r="J31" i="2"/>
  <c r="I31" i="2"/>
  <c r="G32" i="2"/>
  <c r="L31" i="2"/>
  <c r="M31" i="2" s="1"/>
  <c r="L14" i="1"/>
  <c r="M14" i="1" s="1"/>
  <c r="J14" i="1"/>
  <c r="I14" i="1"/>
  <c r="G15" i="1"/>
  <c r="J31" i="1"/>
  <c r="I31" i="1"/>
  <c r="G32" i="1"/>
  <c r="L31" i="1"/>
  <c r="M31" i="1" s="1"/>
  <c r="I15" i="2" l="1"/>
  <c r="J15" i="2"/>
  <c r="G16" i="2"/>
  <c r="L15" i="2"/>
  <c r="M15" i="2" s="1"/>
  <c r="J32" i="2"/>
  <c r="I32" i="2"/>
  <c r="G33" i="2"/>
  <c r="L32" i="2"/>
  <c r="M32" i="2" s="1"/>
  <c r="G16" i="1"/>
  <c r="L15" i="1"/>
  <c r="M15" i="1" s="1"/>
  <c r="J15" i="1"/>
  <c r="I15" i="1"/>
  <c r="J32" i="1"/>
  <c r="I32" i="1"/>
  <c r="G33" i="1"/>
  <c r="L32" i="1"/>
  <c r="M32" i="1" s="1"/>
  <c r="J16" i="2" l="1"/>
  <c r="G17" i="2"/>
  <c r="L16" i="2"/>
  <c r="M16" i="2" s="1"/>
  <c r="I16" i="2"/>
  <c r="L33" i="2"/>
  <c r="M33" i="2" s="1"/>
  <c r="J33" i="2"/>
  <c r="I33" i="2"/>
  <c r="G34" i="2"/>
  <c r="L33" i="1"/>
  <c r="M33" i="1" s="1"/>
  <c r="J33" i="1"/>
  <c r="I33" i="1"/>
  <c r="G34" i="1"/>
  <c r="G17" i="1"/>
  <c r="L16" i="1"/>
  <c r="M16" i="1" s="1"/>
  <c r="J16" i="1"/>
  <c r="I16" i="1"/>
  <c r="I17" i="2" l="1"/>
  <c r="L17" i="2"/>
  <c r="M17" i="2" s="1"/>
  <c r="J17" i="2"/>
  <c r="L34" i="2"/>
  <c r="M34" i="2" s="1"/>
  <c r="J34" i="2"/>
  <c r="I34" i="2"/>
  <c r="I17" i="1"/>
  <c r="L17" i="1"/>
  <c r="M17" i="1" s="1"/>
  <c r="J17" i="1"/>
  <c r="L34" i="1"/>
  <c r="M34" i="1" s="1"/>
  <c r="J34" i="1"/>
  <c r="I34" i="1"/>
</calcChain>
</file>

<file path=xl/sharedStrings.xml><?xml version="1.0" encoding="utf-8"?>
<sst xmlns="http://schemas.openxmlformats.org/spreadsheetml/2006/main" count="134" uniqueCount="35">
  <si>
    <t>replicate #1</t>
  </si>
  <si>
    <t>replicate #2</t>
  </si>
  <si>
    <t>replicate #3</t>
  </si>
  <si>
    <t>total</t>
  </si>
  <si>
    <t>Cummulative 
cells forming a bud</t>
  </si>
  <si>
    <t xml:space="preserve">Budding index </t>
  </si>
  <si>
    <t xml:space="preserve">SD </t>
  </si>
  <si>
    <t>n</t>
  </si>
  <si>
    <t>Contigency table</t>
  </si>
  <si>
    <t>number of initial cells</t>
  </si>
  <si>
    <t xml:space="preserve">bud </t>
  </si>
  <si>
    <t xml:space="preserve">unbud </t>
  </si>
  <si>
    <t># of initial cells forming 
a first bud at t=</t>
  </si>
  <si>
    <t># of cell forming 
a first bud at t=</t>
  </si>
  <si>
    <t>quintuple mutant cln3Δ/cln3Δ</t>
  </si>
  <si>
    <t>cln3Δ/cln3Δ strain</t>
  </si>
  <si>
    <t>ace2Δ/ace2Δ cln3Δ/cln3Δ strain</t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</si>
  <si>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  <scheme val="minor"/>
      </rPr>
      <t xml:space="preserve"> background</t>
    </r>
  </si>
  <si>
    <t>Point 0</t>
  </si>
  <si>
    <t>Point 2</t>
  </si>
  <si>
    <t>Point 4</t>
  </si>
  <si>
    <t>Point 6</t>
  </si>
  <si>
    <t>Point 8</t>
  </si>
  <si>
    <t>Point 10</t>
  </si>
  <si>
    <t>1-2 cells</t>
  </si>
  <si>
    <t xml:space="preserve">3 cells </t>
  </si>
  <si>
    <t>4+ cells</t>
  </si>
  <si>
    <t>tot</t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</si>
  <si>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</rPr>
      <t>∆</t>
    </r>
    <r>
      <rPr>
        <b/>
        <sz val="11"/>
        <color rgb="FFFF0000"/>
        <rFont val="Calibri"/>
        <family val="2"/>
        <scheme val="minor"/>
      </rPr>
      <t xml:space="preserve"> background</t>
    </r>
  </si>
  <si>
    <t>Competiton #1</t>
  </si>
  <si>
    <t>Competiton #2</t>
  </si>
  <si>
    <t>Competiton #3</t>
  </si>
  <si>
    <t>% of each 
type of entity</t>
  </si>
  <si>
    <t xml:space="preserve">Mean </t>
  </si>
  <si>
    <t>Contingency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</si>
</sst>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0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26" xfId="0" applyNumberFormat="1" applyBorder="1"/>
    <xf numFmtId="1" fontId="0" fillId="0" borderId="26" xfId="0" applyNumberFormat="1" applyBorder="1"/>
    <xf numFmtId="1" fontId="0" fillId="0" borderId="27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33" xfId="0" applyNumberFormat="1" applyBorder="1"/>
    <xf numFmtId="1" fontId="0" fillId="0" borderId="33" xfId="0" applyNumberFormat="1" applyBorder="1"/>
    <xf numFmtId="1" fontId="0" fillId="0" borderId="34" xfId="0" applyNumberForma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4" fontId="0" fillId="0" borderId="20" xfId="0" applyNumberFormat="1" applyBorder="1"/>
    <xf numFmtId="0" fontId="0" fillId="0" borderId="40" xfId="0" applyBorder="1"/>
    <xf numFmtId="0" fontId="0" fillId="0" borderId="41" xfId="0" applyBorder="1"/>
    <xf numFmtId="1" fontId="0" fillId="0" borderId="20" xfId="0" applyNumberFormat="1" applyBorder="1"/>
    <xf numFmtId="1" fontId="0" fillId="0" borderId="21" xfId="0" applyNumberFormat="1" applyBorder="1"/>
    <xf numFmtId="0" fontId="0" fillId="0" borderId="42" xfId="0" applyBorder="1"/>
    <xf numFmtId="0" fontId="0" fillId="0" borderId="43" xfId="0" applyBorder="1"/>
    <xf numFmtId="0" fontId="0" fillId="0" borderId="21" xfId="0" applyBorder="1"/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7" xfId="0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12" xfId="0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2" borderId="48" xfId="0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2" fontId="0" fillId="0" borderId="26" xfId="0" applyNumberFormat="1" applyFill="1" applyBorder="1"/>
    <xf numFmtId="2" fontId="0" fillId="0" borderId="24" xfId="0" applyNumberFormat="1" applyFill="1" applyBorder="1"/>
    <xf numFmtId="2" fontId="0" fillId="0" borderId="52" xfId="0" applyNumberFormat="1" applyFill="1" applyBorder="1"/>
    <xf numFmtId="0" fontId="0" fillId="3" borderId="53" xfId="0" applyFill="1" applyBorder="1"/>
    <xf numFmtId="2" fontId="0" fillId="0" borderId="33" xfId="0" applyNumberFormat="1" applyFill="1" applyBorder="1"/>
    <xf numFmtId="2" fontId="0" fillId="0" borderId="31" xfId="0" applyNumberFormat="1" applyFill="1" applyBorder="1"/>
    <xf numFmtId="2" fontId="0" fillId="0" borderId="54" xfId="0" applyNumberFormat="1" applyFill="1" applyBorder="1"/>
    <xf numFmtId="0" fontId="0" fillId="3" borderId="55" xfId="0" applyFill="1" applyBorder="1"/>
    <xf numFmtId="2" fontId="0" fillId="0" borderId="20" xfId="0" applyNumberFormat="1" applyFill="1" applyBorder="1"/>
    <xf numFmtId="2" fontId="0" fillId="0" borderId="40" xfId="0" applyNumberFormat="1" applyFill="1" applyBorder="1"/>
    <xf numFmtId="2" fontId="0" fillId="0" borderId="56" xfId="0" applyNumberFormat="1" applyFill="1" applyBorder="1"/>
    <xf numFmtId="0" fontId="0" fillId="3" borderId="57" xfId="0" applyFill="1" applyBorder="1"/>
    <xf numFmtId="0" fontId="0" fillId="0" borderId="58" xfId="0" applyBorder="1" applyAlignment="1">
      <alignment horizontal="center"/>
    </xf>
    <xf numFmtId="164" fontId="0" fillId="0" borderId="59" xfId="0" applyNumberFormat="1" applyBorder="1"/>
    <xf numFmtId="164" fontId="0" fillId="0" borderId="60" xfId="0" applyNumberFormat="1" applyBorder="1"/>
    <xf numFmtId="164" fontId="0" fillId="0" borderId="61" xfId="0" applyNumberFormat="1" applyBorder="1"/>
    <xf numFmtId="0" fontId="0" fillId="3" borderId="3" xfId="0" applyFill="1" applyBorder="1"/>
    <xf numFmtId="0" fontId="0" fillId="0" borderId="58" xfId="0" applyBorder="1"/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0" xfId="0" applyBorder="1"/>
    <xf numFmtId="0" fontId="0" fillId="4" borderId="62" xfId="0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2" sqref="C2:F2"/>
    </sheetView>
  </sheetViews>
  <sheetFormatPr baseColWidth="10" defaultRowHeight="15" x14ac:dyDescent="0.25"/>
  <cols>
    <col min="7" max="7" width="18.42578125" customWidth="1"/>
  </cols>
  <sheetData>
    <row r="1" spans="1:13" ht="15.75" thickBot="1" x14ac:dyDescent="0.3">
      <c r="H1" s="1"/>
    </row>
    <row r="2" spans="1:13" ht="16.5" thickTop="1" thickBot="1" x14ac:dyDescent="0.3">
      <c r="C2" s="44" t="s">
        <v>15</v>
      </c>
      <c r="D2" s="45"/>
      <c r="E2" s="45"/>
      <c r="F2" s="46"/>
      <c r="H2" s="1"/>
      <c r="I2" s="44" t="s">
        <v>15</v>
      </c>
      <c r="J2" s="45"/>
      <c r="K2" s="45"/>
      <c r="L2" s="45"/>
      <c r="M2" s="46"/>
    </row>
    <row r="3" spans="1:13" ht="16.5" thickTop="1" thickBot="1" x14ac:dyDescent="0.3">
      <c r="C3" s="2" t="s">
        <v>0</v>
      </c>
      <c r="D3" s="3" t="s">
        <v>1</v>
      </c>
      <c r="E3" s="3" t="s">
        <v>2</v>
      </c>
      <c r="F3" s="4" t="s">
        <v>3</v>
      </c>
      <c r="G3" s="47" t="s">
        <v>4</v>
      </c>
      <c r="H3" s="5"/>
      <c r="I3" s="49" t="s">
        <v>5</v>
      </c>
      <c r="J3" s="51" t="s">
        <v>6</v>
      </c>
      <c r="K3" s="53" t="s">
        <v>7</v>
      </c>
      <c r="L3" s="55" t="s">
        <v>8</v>
      </c>
      <c r="M3" s="56"/>
    </row>
    <row r="4" spans="1:13" ht="16.5" thickTop="1" thickBot="1" x14ac:dyDescent="0.3">
      <c r="A4" s="42" t="s">
        <v>9</v>
      </c>
      <c r="B4" s="43"/>
      <c r="C4" s="6">
        <v>104</v>
      </c>
      <c r="D4" s="7">
        <v>113</v>
      </c>
      <c r="E4" s="7">
        <v>121</v>
      </c>
      <c r="F4" s="8">
        <f>SUM(C4:E4)</f>
        <v>338</v>
      </c>
      <c r="G4" s="48"/>
      <c r="H4" s="9"/>
      <c r="I4" s="50"/>
      <c r="J4" s="52"/>
      <c r="K4" s="54"/>
      <c r="L4" s="10" t="s">
        <v>10</v>
      </c>
      <c r="M4" s="11" t="s">
        <v>11</v>
      </c>
    </row>
    <row r="5" spans="1:13" ht="15.75" thickTop="1" x14ac:dyDescent="0.25">
      <c r="A5" s="39" t="s">
        <v>12</v>
      </c>
      <c r="B5" s="12">
        <v>60</v>
      </c>
      <c r="C5" s="13">
        <v>0</v>
      </c>
      <c r="D5" s="14">
        <v>0</v>
      </c>
      <c r="E5" s="14">
        <v>0</v>
      </c>
      <c r="F5" s="15">
        <f>SUM(C5:E5)</f>
        <v>0</v>
      </c>
      <c r="G5" s="12">
        <f>SUM(C5:E5)</f>
        <v>0</v>
      </c>
      <c r="H5" s="1"/>
      <c r="I5" s="16">
        <f>(G5/$F$4)</f>
        <v>0</v>
      </c>
      <c r="J5" s="14">
        <f t="shared" ref="J5:J16" si="0">(G5/SQRT($F$4))/100</f>
        <v>0</v>
      </c>
      <c r="K5" s="15">
        <f>$F$4</f>
        <v>338</v>
      </c>
      <c r="L5" s="17">
        <f>G5</f>
        <v>0</v>
      </c>
      <c r="M5" s="18">
        <f>K5-L5</f>
        <v>338</v>
      </c>
    </row>
    <row r="6" spans="1:13" x14ac:dyDescent="0.25">
      <c r="A6" s="40"/>
      <c r="B6" s="19">
        <v>75</v>
      </c>
      <c r="C6" s="20">
        <v>0</v>
      </c>
      <c r="D6" s="21">
        <v>0</v>
      </c>
      <c r="E6" s="21">
        <v>0</v>
      </c>
      <c r="F6" s="22">
        <f>SUM(C6:E6)</f>
        <v>0</v>
      </c>
      <c r="G6" s="19">
        <f t="shared" ref="G6:G17" si="1">SUM(C6:E6)+G5</f>
        <v>0</v>
      </c>
      <c r="H6" s="1"/>
      <c r="I6" s="23">
        <f>(G6/$F$4)</f>
        <v>0</v>
      </c>
      <c r="J6" s="21">
        <f t="shared" si="0"/>
        <v>0</v>
      </c>
      <c r="K6" s="22">
        <f>$F$4</f>
        <v>338</v>
      </c>
      <c r="L6" s="24">
        <f>G6</f>
        <v>0</v>
      </c>
      <c r="M6" s="25">
        <f t="shared" ref="M6:M17" si="2">K6-L6</f>
        <v>338</v>
      </c>
    </row>
    <row r="7" spans="1:13" x14ac:dyDescent="0.25">
      <c r="A7" s="40"/>
      <c r="B7" s="19">
        <v>90</v>
      </c>
      <c r="C7" s="20">
        <v>0</v>
      </c>
      <c r="D7" s="21">
        <v>0</v>
      </c>
      <c r="E7" s="21">
        <v>0</v>
      </c>
      <c r="F7" s="22">
        <f t="shared" ref="F7:F16" si="3">SUM(C7:E7)</f>
        <v>0</v>
      </c>
      <c r="G7" s="19">
        <f t="shared" si="1"/>
        <v>0</v>
      </c>
      <c r="H7" s="1"/>
      <c r="I7" s="23">
        <f t="shared" ref="I7:I16" si="4">(G7/$F$4)</f>
        <v>0</v>
      </c>
      <c r="J7" s="21">
        <f t="shared" si="0"/>
        <v>0</v>
      </c>
      <c r="K7" s="22">
        <f t="shared" ref="K7:K16" si="5">$F$4</f>
        <v>338</v>
      </c>
      <c r="L7" s="24">
        <f t="shared" ref="L7:L16" si="6">G7</f>
        <v>0</v>
      </c>
      <c r="M7" s="25">
        <f t="shared" si="2"/>
        <v>338</v>
      </c>
    </row>
    <row r="8" spans="1:13" x14ac:dyDescent="0.25">
      <c r="A8" s="40"/>
      <c r="B8" s="19">
        <v>105</v>
      </c>
      <c r="C8" s="20">
        <v>0</v>
      </c>
      <c r="D8" s="21">
        <v>0</v>
      </c>
      <c r="E8" s="21">
        <v>0</v>
      </c>
      <c r="F8" s="22">
        <f t="shared" si="3"/>
        <v>0</v>
      </c>
      <c r="G8" s="19">
        <f t="shared" si="1"/>
        <v>0</v>
      </c>
      <c r="H8" s="1"/>
      <c r="I8" s="23">
        <f t="shared" si="4"/>
        <v>0</v>
      </c>
      <c r="J8" s="21">
        <f t="shared" si="0"/>
        <v>0</v>
      </c>
      <c r="K8" s="22">
        <f t="shared" si="5"/>
        <v>338</v>
      </c>
      <c r="L8" s="24">
        <f t="shared" si="6"/>
        <v>0</v>
      </c>
      <c r="M8" s="25">
        <f t="shared" si="2"/>
        <v>338</v>
      </c>
    </row>
    <row r="9" spans="1:13" x14ac:dyDescent="0.25">
      <c r="A9" s="40"/>
      <c r="B9" s="19">
        <v>120</v>
      </c>
      <c r="C9" s="20">
        <v>0</v>
      </c>
      <c r="D9" s="21">
        <v>0</v>
      </c>
      <c r="E9" s="21">
        <v>0</v>
      </c>
      <c r="F9" s="22">
        <f t="shared" si="3"/>
        <v>0</v>
      </c>
      <c r="G9" s="19">
        <f t="shared" si="1"/>
        <v>0</v>
      </c>
      <c r="H9" s="1"/>
      <c r="I9" s="23">
        <f t="shared" si="4"/>
        <v>0</v>
      </c>
      <c r="J9" s="21">
        <f t="shared" si="0"/>
        <v>0</v>
      </c>
      <c r="K9" s="22">
        <f t="shared" si="5"/>
        <v>338</v>
      </c>
      <c r="L9" s="24">
        <f t="shared" si="6"/>
        <v>0</v>
      </c>
      <c r="M9" s="25">
        <f t="shared" si="2"/>
        <v>338</v>
      </c>
    </row>
    <row r="10" spans="1:13" x14ac:dyDescent="0.25">
      <c r="A10" s="40"/>
      <c r="B10" s="19">
        <v>135</v>
      </c>
      <c r="C10" s="20">
        <v>0</v>
      </c>
      <c r="D10" s="21">
        <v>0</v>
      </c>
      <c r="E10" s="21">
        <v>0</v>
      </c>
      <c r="F10" s="22">
        <f t="shared" si="3"/>
        <v>0</v>
      </c>
      <c r="G10" s="19">
        <f t="shared" si="1"/>
        <v>0</v>
      </c>
      <c r="H10" s="1"/>
      <c r="I10" s="23">
        <f t="shared" si="4"/>
        <v>0</v>
      </c>
      <c r="J10" s="21">
        <f t="shared" si="0"/>
        <v>0</v>
      </c>
      <c r="K10" s="22">
        <f t="shared" si="5"/>
        <v>338</v>
      </c>
      <c r="L10" s="24">
        <f t="shared" si="6"/>
        <v>0</v>
      </c>
      <c r="M10" s="25">
        <f t="shared" si="2"/>
        <v>338</v>
      </c>
    </row>
    <row r="11" spans="1:13" x14ac:dyDescent="0.25">
      <c r="A11" s="40"/>
      <c r="B11" s="19">
        <v>150</v>
      </c>
      <c r="C11" s="20">
        <v>0</v>
      </c>
      <c r="D11" s="21">
        <v>2</v>
      </c>
      <c r="E11" s="21">
        <v>3</v>
      </c>
      <c r="F11" s="22">
        <f t="shared" si="3"/>
        <v>5</v>
      </c>
      <c r="G11" s="19">
        <f t="shared" si="1"/>
        <v>5</v>
      </c>
      <c r="H11" s="1"/>
      <c r="I11" s="23">
        <f t="shared" si="4"/>
        <v>1.4792899408284023E-2</v>
      </c>
      <c r="J11" s="21">
        <f t="shared" si="0"/>
        <v>2.7196414661021062E-3</v>
      </c>
      <c r="K11" s="22">
        <f t="shared" si="5"/>
        <v>338</v>
      </c>
      <c r="L11" s="24">
        <f t="shared" si="6"/>
        <v>5</v>
      </c>
      <c r="M11" s="25">
        <f t="shared" si="2"/>
        <v>333</v>
      </c>
    </row>
    <row r="12" spans="1:13" x14ac:dyDescent="0.25">
      <c r="A12" s="40"/>
      <c r="B12" s="19">
        <v>165</v>
      </c>
      <c r="C12" s="20">
        <v>2</v>
      </c>
      <c r="D12" s="21">
        <v>2</v>
      </c>
      <c r="E12" s="21">
        <v>4</v>
      </c>
      <c r="F12" s="22">
        <f t="shared" si="3"/>
        <v>8</v>
      </c>
      <c r="G12" s="19">
        <f t="shared" si="1"/>
        <v>13</v>
      </c>
      <c r="H12" s="1"/>
      <c r="I12" s="23">
        <f t="shared" si="4"/>
        <v>3.8461538461538464E-2</v>
      </c>
      <c r="J12" s="21">
        <f t="shared" si="0"/>
        <v>7.0710678118654753E-3</v>
      </c>
      <c r="K12" s="22">
        <f t="shared" si="5"/>
        <v>338</v>
      </c>
      <c r="L12" s="24">
        <f t="shared" si="6"/>
        <v>13</v>
      </c>
      <c r="M12" s="25">
        <f t="shared" si="2"/>
        <v>325</v>
      </c>
    </row>
    <row r="13" spans="1:13" x14ac:dyDescent="0.25">
      <c r="A13" s="40"/>
      <c r="B13" s="19">
        <v>180</v>
      </c>
      <c r="C13" s="20">
        <v>3</v>
      </c>
      <c r="D13" s="21">
        <v>9</v>
      </c>
      <c r="E13" s="21">
        <v>3</v>
      </c>
      <c r="F13" s="22">
        <f t="shared" si="3"/>
        <v>15</v>
      </c>
      <c r="G13" s="19">
        <f t="shared" si="1"/>
        <v>28</v>
      </c>
      <c r="H13" s="1"/>
      <c r="I13" s="23">
        <f t="shared" si="4"/>
        <v>8.2840236686390539E-2</v>
      </c>
      <c r="J13" s="21">
        <f t="shared" si="0"/>
        <v>1.5229992210171794E-2</v>
      </c>
      <c r="K13" s="22">
        <f t="shared" si="5"/>
        <v>338</v>
      </c>
      <c r="L13" s="24">
        <f t="shared" si="6"/>
        <v>28</v>
      </c>
      <c r="M13" s="25">
        <f t="shared" si="2"/>
        <v>310</v>
      </c>
    </row>
    <row r="14" spans="1:13" x14ac:dyDescent="0.25">
      <c r="A14" s="40"/>
      <c r="B14" s="19">
        <v>195</v>
      </c>
      <c r="C14" s="20">
        <v>6</v>
      </c>
      <c r="D14" s="21">
        <v>5</v>
      </c>
      <c r="E14" s="21">
        <v>11</v>
      </c>
      <c r="F14" s="22">
        <f t="shared" si="3"/>
        <v>22</v>
      </c>
      <c r="G14" s="19">
        <f t="shared" si="1"/>
        <v>50</v>
      </c>
      <c r="H14" s="1"/>
      <c r="I14" s="23">
        <f t="shared" si="4"/>
        <v>0.14792899408284024</v>
      </c>
      <c r="J14" s="21">
        <f t="shared" si="0"/>
        <v>2.7196414661021059E-2</v>
      </c>
      <c r="K14" s="22">
        <f t="shared" si="5"/>
        <v>338</v>
      </c>
      <c r="L14" s="24">
        <f t="shared" si="6"/>
        <v>50</v>
      </c>
      <c r="M14" s="25">
        <f t="shared" si="2"/>
        <v>288</v>
      </c>
    </row>
    <row r="15" spans="1:13" x14ac:dyDescent="0.25">
      <c r="A15" s="40"/>
      <c r="B15" s="19">
        <v>210</v>
      </c>
      <c r="C15" s="20">
        <v>6</v>
      </c>
      <c r="D15" s="21">
        <v>6</v>
      </c>
      <c r="E15" s="21">
        <v>10</v>
      </c>
      <c r="F15" s="22">
        <f t="shared" si="3"/>
        <v>22</v>
      </c>
      <c r="G15" s="19">
        <f t="shared" si="1"/>
        <v>72</v>
      </c>
      <c r="H15" s="1"/>
      <c r="I15" s="23">
        <f t="shared" si="4"/>
        <v>0.21301775147928995</v>
      </c>
      <c r="J15" s="21">
        <f t="shared" si="0"/>
        <v>3.9162837111870324E-2</v>
      </c>
      <c r="K15" s="22">
        <f t="shared" si="5"/>
        <v>338</v>
      </c>
      <c r="L15" s="24">
        <f t="shared" si="6"/>
        <v>72</v>
      </c>
      <c r="M15" s="25">
        <f t="shared" si="2"/>
        <v>266</v>
      </c>
    </row>
    <row r="16" spans="1:13" x14ac:dyDescent="0.25">
      <c r="A16" s="40"/>
      <c r="B16" s="19">
        <v>225</v>
      </c>
      <c r="C16" s="20">
        <v>7</v>
      </c>
      <c r="D16" s="21">
        <v>10</v>
      </c>
      <c r="E16" s="21">
        <v>6</v>
      </c>
      <c r="F16" s="22">
        <f t="shared" si="3"/>
        <v>23</v>
      </c>
      <c r="G16" s="19">
        <f t="shared" si="1"/>
        <v>95</v>
      </c>
      <c r="H16" s="1"/>
      <c r="I16" s="23">
        <f t="shared" si="4"/>
        <v>0.28106508875739644</v>
      </c>
      <c r="J16" s="21">
        <f t="shared" si="0"/>
        <v>5.1673187855940016E-2</v>
      </c>
      <c r="K16" s="22">
        <f t="shared" si="5"/>
        <v>338</v>
      </c>
      <c r="L16" s="24">
        <f t="shared" si="6"/>
        <v>95</v>
      </c>
      <c r="M16" s="25">
        <f t="shared" si="2"/>
        <v>243</v>
      </c>
    </row>
    <row r="17" spans="1:13" ht="15.75" thickBot="1" x14ac:dyDescent="0.3">
      <c r="A17" s="41"/>
      <c r="B17" s="26">
        <v>240</v>
      </c>
      <c r="C17" s="27">
        <v>4</v>
      </c>
      <c r="D17" s="28">
        <v>6</v>
      </c>
      <c r="E17" s="28">
        <v>3</v>
      </c>
      <c r="F17" s="29">
        <f>SUM(C17:E17)</f>
        <v>13</v>
      </c>
      <c r="G17" s="30">
        <f t="shared" si="1"/>
        <v>108</v>
      </c>
      <c r="H17" s="1"/>
      <c r="I17" s="31">
        <f>(G17/$F$4)</f>
        <v>0.31952662721893493</v>
      </c>
      <c r="J17" s="32">
        <f>(G17/SQRT(F4))/100</f>
        <v>5.8744255667805494E-2</v>
      </c>
      <c r="K17" s="33">
        <f>F4</f>
        <v>338</v>
      </c>
      <c r="L17" s="34">
        <f>G17</f>
        <v>108</v>
      </c>
      <c r="M17" s="35">
        <f t="shared" si="2"/>
        <v>230</v>
      </c>
    </row>
    <row r="18" spans="1:13" ht="16.5" thickTop="1" thickBot="1" x14ac:dyDescent="0.3">
      <c r="B18" s="36"/>
      <c r="C18" s="36"/>
      <c r="D18" s="36"/>
      <c r="E18" s="36"/>
      <c r="F18" s="36"/>
      <c r="H18" s="1"/>
    </row>
    <row r="19" spans="1:13" ht="16.5" thickTop="1" thickBot="1" x14ac:dyDescent="0.3">
      <c r="C19" s="44" t="s">
        <v>14</v>
      </c>
      <c r="D19" s="45"/>
      <c r="E19" s="45"/>
      <c r="F19" s="46"/>
      <c r="H19" s="1"/>
      <c r="I19" s="44" t="s">
        <v>14</v>
      </c>
      <c r="J19" s="45"/>
      <c r="K19" s="45"/>
      <c r="L19" s="45"/>
      <c r="M19" s="46"/>
    </row>
    <row r="20" spans="1:13" ht="16.5" thickTop="1" thickBot="1" x14ac:dyDescent="0.3">
      <c r="C20" s="2" t="s">
        <v>0</v>
      </c>
      <c r="D20" s="3" t="s">
        <v>1</v>
      </c>
      <c r="E20" s="3" t="s">
        <v>2</v>
      </c>
      <c r="F20" s="4" t="s">
        <v>3</v>
      </c>
      <c r="G20" s="47" t="s">
        <v>4</v>
      </c>
      <c r="H20" s="5"/>
      <c r="I20" s="49" t="s">
        <v>5</v>
      </c>
      <c r="J20" s="51" t="s">
        <v>6</v>
      </c>
      <c r="K20" s="53" t="s">
        <v>7</v>
      </c>
      <c r="L20" s="55" t="s">
        <v>8</v>
      </c>
      <c r="M20" s="56"/>
    </row>
    <row r="21" spans="1:13" ht="16.5" thickTop="1" thickBot="1" x14ac:dyDescent="0.3">
      <c r="A21" s="42" t="s">
        <v>9</v>
      </c>
      <c r="B21" s="43"/>
      <c r="C21" s="6">
        <v>114</v>
      </c>
      <c r="D21" s="7">
        <v>102</v>
      </c>
      <c r="E21" s="7">
        <v>105</v>
      </c>
      <c r="F21" s="8">
        <f>SUM(C21:E21)</f>
        <v>321</v>
      </c>
      <c r="G21" s="48"/>
      <c r="H21" s="9"/>
      <c r="I21" s="50"/>
      <c r="J21" s="52"/>
      <c r="K21" s="54"/>
      <c r="L21" s="10" t="s">
        <v>10</v>
      </c>
      <c r="M21" s="11" t="s">
        <v>11</v>
      </c>
    </row>
    <row r="22" spans="1:13" ht="15.75" thickTop="1" x14ac:dyDescent="0.25">
      <c r="A22" s="39" t="s">
        <v>13</v>
      </c>
      <c r="B22" s="12">
        <v>60</v>
      </c>
      <c r="C22" s="13">
        <v>0</v>
      </c>
      <c r="D22" s="14">
        <v>0</v>
      </c>
      <c r="E22" s="14">
        <v>0</v>
      </c>
      <c r="F22" s="15">
        <f>SUM(C22:E22)</f>
        <v>0</v>
      </c>
      <c r="G22" s="12">
        <f>SUM(C22:E22)</f>
        <v>0</v>
      </c>
      <c r="H22" s="1"/>
      <c r="I22" s="16">
        <f>(G22/$F$21)</f>
        <v>0</v>
      </c>
      <c r="J22" s="14">
        <f>(G22/SQRT($F$21))/100</f>
        <v>0</v>
      </c>
      <c r="K22" s="15">
        <f>$F$21</f>
        <v>321</v>
      </c>
      <c r="L22" s="17">
        <f>G22</f>
        <v>0</v>
      </c>
      <c r="M22" s="18">
        <f>K22-L22</f>
        <v>321</v>
      </c>
    </row>
    <row r="23" spans="1:13" x14ac:dyDescent="0.25">
      <c r="A23" s="40"/>
      <c r="B23" s="19">
        <v>75</v>
      </c>
      <c r="C23" s="20">
        <v>0</v>
      </c>
      <c r="D23" s="21">
        <v>0</v>
      </c>
      <c r="E23" s="21">
        <v>0</v>
      </c>
      <c r="F23" s="22">
        <f>SUM(C23:E23)</f>
        <v>0</v>
      </c>
      <c r="G23" s="19">
        <f t="shared" ref="G23:G34" si="7">SUM(C23:E23)+G22</f>
        <v>0</v>
      </c>
      <c r="H23" s="1"/>
      <c r="I23" s="23">
        <f>(G23/$F$21)</f>
        <v>0</v>
      </c>
      <c r="J23" s="21">
        <f>(G23/SQRT($F$21))/100</f>
        <v>0</v>
      </c>
      <c r="K23" s="22">
        <f>$F$21</f>
        <v>321</v>
      </c>
      <c r="L23" s="24">
        <f>G23</f>
        <v>0</v>
      </c>
      <c r="M23" s="25">
        <f>K23-L23</f>
        <v>321</v>
      </c>
    </row>
    <row r="24" spans="1:13" x14ac:dyDescent="0.25">
      <c r="A24" s="40"/>
      <c r="B24" s="19">
        <v>90</v>
      </c>
      <c r="C24" s="20">
        <v>0</v>
      </c>
      <c r="D24" s="21">
        <v>0</v>
      </c>
      <c r="E24" s="21">
        <v>0</v>
      </c>
      <c r="F24" s="22">
        <f t="shared" ref="F24:F33" si="8">SUM(C24:E24)</f>
        <v>0</v>
      </c>
      <c r="G24" s="19">
        <f t="shared" si="7"/>
        <v>0</v>
      </c>
      <c r="H24" s="1"/>
      <c r="I24" s="23">
        <f t="shared" ref="I24:I33" si="9">(G24/$F$21)</f>
        <v>0</v>
      </c>
      <c r="J24" s="21">
        <f t="shared" ref="J24:J33" si="10">(G24/SQRT($F$21))/100</f>
        <v>0</v>
      </c>
      <c r="K24" s="22">
        <f t="shared" ref="K24:K33" si="11">$F$21</f>
        <v>321</v>
      </c>
      <c r="L24" s="24">
        <f t="shared" ref="L24:L33" si="12">G24</f>
        <v>0</v>
      </c>
      <c r="M24" s="25">
        <f t="shared" ref="M24:M32" si="13">K24-L24</f>
        <v>321</v>
      </c>
    </row>
    <row r="25" spans="1:13" x14ac:dyDescent="0.25">
      <c r="A25" s="40"/>
      <c r="B25" s="19">
        <v>105</v>
      </c>
      <c r="C25" s="20">
        <v>0</v>
      </c>
      <c r="D25" s="21">
        <v>0</v>
      </c>
      <c r="E25" s="21">
        <v>0</v>
      </c>
      <c r="F25" s="22">
        <f t="shared" si="8"/>
        <v>0</v>
      </c>
      <c r="G25" s="19">
        <f t="shared" si="7"/>
        <v>0</v>
      </c>
      <c r="H25" s="1"/>
      <c r="I25" s="23">
        <f t="shared" si="9"/>
        <v>0</v>
      </c>
      <c r="J25" s="21">
        <f t="shared" si="10"/>
        <v>0</v>
      </c>
      <c r="K25" s="22">
        <f t="shared" si="11"/>
        <v>321</v>
      </c>
      <c r="L25" s="24">
        <f t="shared" si="12"/>
        <v>0</v>
      </c>
      <c r="M25" s="25">
        <f t="shared" si="13"/>
        <v>321</v>
      </c>
    </row>
    <row r="26" spans="1:13" x14ac:dyDescent="0.25">
      <c r="A26" s="40"/>
      <c r="B26" s="19">
        <v>120</v>
      </c>
      <c r="C26" s="20">
        <v>0</v>
      </c>
      <c r="D26" s="21">
        <v>0</v>
      </c>
      <c r="E26" s="21">
        <v>0</v>
      </c>
      <c r="F26" s="22">
        <f t="shared" si="8"/>
        <v>0</v>
      </c>
      <c r="G26" s="19">
        <f t="shared" si="7"/>
        <v>0</v>
      </c>
      <c r="H26" s="1"/>
      <c r="I26" s="23">
        <f t="shared" si="9"/>
        <v>0</v>
      </c>
      <c r="J26" s="21">
        <f t="shared" si="10"/>
        <v>0</v>
      </c>
      <c r="K26" s="22">
        <f t="shared" si="11"/>
        <v>321</v>
      </c>
      <c r="L26" s="24">
        <f t="shared" si="12"/>
        <v>0</v>
      </c>
      <c r="M26" s="25">
        <f t="shared" si="13"/>
        <v>321</v>
      </c>
    </row>
    <row r="27" spans="1:13" x14ac:dyDescent="0.25">
      <c r="A27" s="40"/>
      <c r="B27" s="19">
        <v>135</v>
      </c>
      <c r="C27" s="20">
        <v>0</v>
      </c>
      <c r="D27" s="21">
        <v>1</v>
      </c>
      <c r="E27" s="21">
        <v>0</v>
      </c>
      <c r="F27" s="22">
        <f t="shared" si="8"/>
        <v>1</v>
      </c>
      <c r="G27" s="19">
        <f t="shared" si="7"/>
        <v>1</v>
      </c>
      <c r="H27" s="1"/>
      <c r="I27" s="23">
        <f t="shared" si="9"/>
        <v>3.1152647975077881E-3</v>
      </c>
      <c r="J27" s="21">
        <f t="shared" si="10"/>
        <v>5.5814557218594762E-4</v>
      </c>
      <c r="K27" s="22">
        <f t="shared" si="11"/>
        <v>321</v>
      </c>
      <c r="L27" s="24">
        <f t="shared" si="12"/>
        <v>1</v>
      </c>
      <c r="M27" s="25">
        <f t="shared" si="13"/>
        <v>320</v>
      </c>
    </row>
    <row r="28" spans="1:13" x14ac:dyDescent="0.25">
      <c r="A28" s="40"/>
      <c r="B28" s="19">
        <v>150</v>
      </c>
      <c r="C28" s="20">
        <v>0</v>
      </c>
      <c r="D28" s="21">
        <v>2</v>
      </c>
      <c r="E28" s="21">
        <v>2</v>
      </c>
      <c r="F28" s="22">
        <f t="shared" si="8"/>
        <v>4</v>
      </c>
      <c r="G28" s="19">
        <f t="shared" si="7"/>
        <v>5</v>
      </c>
      <c r="H28" s="1"/>
      <c r="I28" s="23">
        <f t="shared" si="9"/>
        <v>1.5576323987538941E-2</v>
      </c>
      <c r="J28" s="21">
        <f t="shared" si="10"/>
        <v>2.7907278609297383E-3</v>
      </c>
      <c r="K28" s="22">
        <f>$F$21</f>
        <v>321</v>
      </c>
      <c r="L28" s="24">
        <f t="shared" si="12"/>
        <v>5</v>
      </c>
      <c r="M28" s="25">
        <f t="shared" si="13"/>
        <v>316</v>
      </c>
    </row>
    <row r="29" spans="1:13" x14ac:dyDescent="0.25">
      <c r="A29" s="40"/>
      <c r="B29" s="19">
        <v>165</v>
      </c>
      <c r="C29" s="20">
        <v>1</v>
      </c>
      <c r="D29" s="21">
        <v>0</v>
      </c>
      <c r="E29" s="21">
        <v>0</v>
      </c>
      <c r="F29" s="22">
        <f t="shared" si="8"/>
        <v>1</v>
      </c>
      <c r="G29" s="19">
        <f t="shared" si="7"/>
        <v>6</v>
      </c>
      <c r="H29" s="1"/>
      <c r="I29" s="23">
        <f t="shared" si="9"/>
        <v>1.8691588785046728E-2</v>
      </c>
      <c r="J29" s="21">
        <f t="shared" si="10"/>
        <v>3.3488734331156857E-3</v>
      </c>
      <c r="K29" s="22">
        <f t="shared" si="11"/>
        <v>321</v>
      </c>
      <c r="L29" s="24">
        <f t="shared" si="12"/>
        <v>6</v>
      </c>
      <c r="M29" s="25">
        <f t="shared" si="13"/>
        <v>315</v>
      </c>
    </row>
    <row r="30" spans="1:13" x14ac:dyDescent="0.25">
      <c r="A30" s="40"/>
      <c r="B30" s="19">
        <v>180</v>
      </c>
      <c r="C30" s="20">
        <v>1</v>
      </c>
      <c r="D30" s="21">
        <v>2</v>
      </c>
      <c r="E30" s="21">
        <v>7</v>
      </c>
      <c r="F30" s="22">
        <f t="shared" si="8"/>
        <v>10</v>
      </c>
      <c r="G30" s="19">
        <f t="shared" si="7"/>
        <v>16</v>
      </c>
      <c r="H30" s="1"/>
      <c r="I30" s="23">
        <f t="shared" si="9"/>
        <v>4.9844236760124609E-2</v>
      </c>
      <c r="J30" s="21">
        <f>(G30/SQRT($F$21))/100</f>
        <v>8.9303291549751619E-3</v>
      </c>
      <c r="K30" s="22">
        <f t="shared" si="11"/>
        <v>321</v>
      </c>
      <c r="L30" s="24">
        <f t="shared" si="12"/>
        <v>16</v>
      </c>
      <c r="M30" s="25">
        <f t="shared" si="13"/>
        <v>305</v>
      </c>
    </row>
    <row r="31" spans="1:13" x14ac:dyDescent="0.25">
      <c r="A31" s="40"/>
      <c r="B31" s="19">
        <v>195</v>
      </c>
      <c r="C31" s="20">
        <v>2</v>
      </c>
      <c r="D31" s="21">
        <v>6</v>
      </c>
      <c r="E31" s="21">
        <v>8</v>
      </c>
      <c r="F31" s="22">
        <f t="shared" si="8"/>
        <v>16</v>
      </c>
      <c r="G31" s="19">
        <f t="shared" si="7"/>
        <v>32</v>
      </c>
      <c r="H31" s="1"/>
      <c r="I31" s="23">
        <f t="shared" si="9"/>
        <v>9.9688473520249218E-2</v>
      </c>
      <c r="J31" s="21">
        <f t="shared" si="10"/>
        <v>1.7860658309950324E-2</v>
      </c>
      <c r="K31" s="22">
        <f t="shared" si="11"/>
        <v>321</v>
      </c>
      <c r="L31" s="24">
        <f t="shared" si="12"/>
        <v>32</v>
      </c>
      <c r="M31" s="25">
        <f t="shared" si="13"/>
        <v>289</v>
      </c>
    </row>
    <row r="32" spans="1:13" x14ac:dyDescent="0.25">
      <c r="A32" s="40"/>
      <c r="B32" s="19">
        <v>210</v>
      </c>
      <c r="C32" s="20">
        <v>4</v>
      </c>
      <c r="D32" s="21">
        <v>5</v>
      </c>
      <c r="E32" s="21">
        <v>4</v>
      </c>
      <c r="F32" s="22">
        <f t="shared" si="8"/>
        <v>13</v>
      </c>
      <c r="G32" s="19">
        <f t="shared" si="7"/>
        <v>45</v>
      </c>
      <c r="H32" s="1"/>
      <c r="I32" s="23">
        <f t="shared" si="9"/>
        <v>0.14018691588785046</v>
      </c>
      <c r="J32" s="21">
        <f t="shared" si="10"/>
        <v>2.511655074836764E-2</v>
      </c>
      <c r="K32" s="22">
        <f t="shared" si="11"/>
        <v>321</v>
      </c>
      <c r="L32" s="24">
        <f t="shared" si="12"/>
        <v>45</v>
      </c>
      <c r="M32" s="25">
        <f t="shared" si="13"/>
        <v>276</v>
      </c>
    </row>
    <row r="33" spans="1:13" x14ac:dyDescent="0.25">
      <c r="A33" s="40"/>
      <c r="B33" s="19">
        <v>225</v>
      </c>
      <c r="C33" s="20">
        <v>9</v>
      </c>
      <c r="D33" s="21">
        <v>9</v>
      </c>
      <c r="E33" s="21">
        <v>4</v>
      </c>
      <c r="F33" s="22">
        <f t="shared" si="8"/>
        <v>22</v>
      </c>
      <c r="G33" s="19">
        <f t="shared" si="7"/>
        <v>67</v>
      </c>
      <c r="H33" s="1"/>
      <c r="I33" s="23">
        <f t="shared" si="9"/>
        <v>0.2087227414330218</v>
      </c>
      <c r="J33" s="21">
        <f t="shared" si="10"/>
        <v>3.739575333645849E-2</v>
      </c>
      <c r="K33" s="22">
        <f t="shared" si="11"/>
        <v>321</v>
      </c>
      <c r="L33" s="24">
        <f t="shared" si="12"/>
        <v>67</v>
      </c>
      <c r="M33" s="25">
        <f>K33-L33</f>
        <v>254</v>
      </c>
    </row>
    <row r="34" spans="1:13" ht="15.75" thickBot="1" x14ac:dyDescent="0.3">
      <c r="A34" s="41"/>
      <c r="B34" s="30">
        <v>240</v>
      </c>
      <c r="C34" s="37">
        <v>11</v>
      </c>
      <c r="D34" s="32">
        <v>8</v>
      </c>
      <c r="E34" s="32">
        <v>10</v>
      </c>
      <c r="F34" s="33">
        <f>SUM(C34:E34)</f>
        <v>29</v>
      </c>
      <c r="G34" s="30">
        <f t="shared" si="7"/>
        <v>96</v>
      </c>
      <c r="H34" s="1"/>
      <c r="I34" s="31">
        <f>(G34/$F$21)</f>
        <v>0.29906542056074764</v>
      </c>
      <c r="J34" s="32">
        <f>(G34/SQRT(F21))/100</f>
        <v>5.3581974929850971E-2</v>
      </c>
      <c r="K34" s="38">
        <f>$F$21</f>
        <v>321</v>
      </c>
      <c r="L34" s="34">
        <f>G34</f>
        <v>96</v>
      </c>
      <c r="M34" s="35">
        <f>K34-L34</f>
        <v>225</v>
      </c>
    </row>
    <row r="35" spans="1:13" ht="15.75" thickTop="1" x14ac:dyDescent="0.25"/>
  </sheetData>
  <mergeCells count="18">
    <mergeCell ref="C2:F2"/>
    <mergeCell ref="I2:M2"/>
    <mergeCell ref="G3:G4"/>
    <mergeCell ref="I3:I4"/>
    <mergeCell ref="J3:J4"/>
    <mergeCell ref="K3:K4"/>
    <mergeCell ref="L3:M3"/>
    <mergeCell ref="A22:A34"/>
    <mergeCell ref="A4:B4"/>
    <mergeCell ref="A5:A17"/>
    <mergeCell ref="C19:F19"/>
    <mergeCell ref="I19:M19"/>
    <mergeCell ref="G20:G21"/>
    <mergeCell ref="I20:I21"/>
    <mergeCell ref="J20:J21"/>
    <mergeCell ref="K20:K21"/>
    <mergeCell ref="L20:M20"/>
    <mergeCell ref="A21:B21"/>
  </mergeCells>
  <conditionalFormatting sqref="B5:B17">
    <cfRule type="duplicateValues" dxfId="5" priority="2"/>
  </conditionalFormatting>
  <conditionalFormatting sqref="B18">
    <cfRule type="duplicateValues" dxfId="4" priority="3"/>
  </conditionalFormatting>
  <conditionalFormatting sqref="B22:B34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P15" sqref="P15"/>
    </sheetView>
  </sheetViews>
  <sheetFormatPr baseColWidth="10" defaultRowHeight="15" x14ac:dyDescent="0.25"/>
  <cols>
    <col min="7" max="7" width="18.42578125" customWidth="1"/>
  </cols>
  <sheetData>
    <row r="1" spans="1:13" ht="15.75" thickBot="1" x14ac:dyDescent="0.3">
      <c r="H1" s="1"/>
    </row>
    <row r="2" spans="1:13" ht="16.5" thickTop="1" thickBot="1" x14ac:dyDescent="0.3">
      <c r="C2" s="44" t="s">
        <v>16</v>
      </c>
      <c r="D2" s="45"/>
      <c r="E2" s="45"/>
      <c r="F2" s="46"/>
      <c r="H2" s="1"/>
      <c r="I2" s="44" t="s">
        <v>16</v>
      </c>
      <c r="J2" s="45"/>
      <c r="K2" s="45"/>
      <c r="L2" s="45"/>
      <c r="M2" s="46"/>
    </row>
    <row r="3" spans="1:13" ht="16.5" thickTop="1" thickBot="1" x14ac:dyDescent="0.3">
      <c r="C3" s="2" t="s">
        <v>0</v>
      </c>
      <c r="D3" s="3" t="s">
        <v>1</v>
      </c>
      <c r="E3" s="3" t="s">
        <v>2</v>
      </c>
      <c r="F3" s="4" t="s">
        <v>3</v>
      </c>
      <c r="G3" s="47" t="s">
        <v>4</v>
      </c>
      <c r="H3" s="5"/>
      <c r="I3" s="49" t="s">
        <v>5</v>
      </c>
      <c r="J3" s="51" t="s">
        <v>6</v>
      </c>
      <c r="K3" s="53" t="s">
        <v>7</v>
      </c>
      <c r="L3" s="55" t="s">
        <v>8</v>
      </c>
      <c r="M3" s="56"/>
    </row>
    <row r="4" spans="1:13" ht="16.5" thickTop="1" thickBot="1" x14ac:dyDescent="0.3">
      <c r="A4" s="42" t="s">
        <v>9</v>
      </c>
      <c r="B4" s="43"/>
      <c r="C4" s="6">
        <v>95</v>
      </c>
      <c r="D4" s="7">
        <v>122</v>
      </c>
      <c r="E4" s="7">
        <v>83</v>
      </c>
      <c r="F4" s="8">
        <f>SUM(C4:E4)</f>
        <v>300</v>
      </c>
      <c r="G4" s="48"/>
      <c r="H4" s="9"/>
      <c r="I4" s="50"/>
      <c r="J4" s="52"/>
      <c r="K4" s="54"/>
      <c r="L4" s="10" t="s">
        <v>10</v>
      </c>
      <c r="M4" s="11" t="s">
        <v>11</v>
      </c>
    </row>
    <row r="5" spans="1:13" ht="15.75" thickTop="1" x14ac:dyDescent="0.25">
      <c r="A5" s="39" t="s">
        <v>12</v>
      </c>
      <c r="B5" s="12">
        <v>60</v>
      </c>
      <c r="C5" s="13">
        <v>0</v>
      </c>
      <c r="D5" s="14">
        <v>0</v>
      </c>
      <c r="E5" s="14">
        <v>0</v>
      </c>
      <c r="F5" s="15">
        <f>SUM(C5:E5)</f>
        <v>0</v>
      </c>
      <c r="G5" s="12">
        <f>SUM(C5:E5)</f>
        <v>0</v>
      </c>
      <c r="H5" s="1"/>
      <c r="I5" s="16">
        <f>(G5/$F$4)</f>
        <v>0</v>
      </c>
      <c r="J5" s="14">
        <f t="shared" ref="J5:J16" si="0">(G5/SQRT($F$4))/100</f>
        <v>0</v>
      </c>
      <c r="K5" s="15">
        <f>$F$4</f>
        <v>300</v>
      </c>
      <c r="L5" s="17">
        <f>G5</f>
        <v>0</v>
      </c>
      <c r="M5" s="18">
        <f>K5-L5</f>
        <v>300</v>
      </c>
    </row>
    <row r="6" spans="1:13" x14ac:dyDescent="0.25">
      <c r="A6" s="40"/>
      <c r="B6" s="19">
        <v>75</v>
      </c>
      <c r="C6" s="20">
        <v>0</v>
      </c>
      <c r="D6" s="21">
        <v>0</v>
      </c>
      <c r="E6" s="21">
        <v>0</v>
      </c>
      <c r="F6" s="22">
        <f>SUM(C6:E6)</f>
        <v>0</v>
      </c>
      <c r="G6" s="19">
        <f t="shared" ref="G6:G17" si="1">SUM(C6:E6)+G5</f>
        <v>0</v>
      </c>
      <c r="H6" s="1"/>
      <c r="I6" s="23">
        <f>(G6/$F$4)</f>
        <v>0</v>
      </c>
      <c r="J6" s="21">
        <f t="shared" si="0"/>
        <v>0</v>
      </c>
      <c r="K6" s="22">
        <f>$F$4</f>
        <v>300</v>
      </c>
      <c r="L6" s="24">
        <f>G6</f>
        <v>0</v>
      </c>
      <c r="M6" s="25">
        <f t="shared" ref="M6:M17" si="2">K6-L6</f>
        <v>300</v>
      </c>
    </row>
    <row r="7" spans="1:13" x14ac:dyDescent="0.25">
      <c r="A7" s="40"/>
      <c r="B7" s="19">
        <v>90</v>
      </c>
      <c r="C7" s="20">
        <v>0</v>
      </c>
      <c r="D7" s="21">
        <v>0</v>
      </c>
      <c r="E7" s="21">
        <v>0</v>
      </c>
      <c r="F7" s="22">
        <f t="shared" ref="F7:F16" si="3">SUM(C7:E7)</f>
        <v>0</v>
      </c>
      <c r="G7" s="19">
        <f t="shared" si="1"/>
        <v>0</v>
      </c>
      <c r="H7" s="1"/>
      <c r="I7" s="23">
        <f t="shared" ref="I7:I16" si="4">(G7/$F$4)</f>
        <v>0</v>
      </c>
      <c r="J7" s="21">
        <f t="shared" si="0"/>
        <v>0</v>
      </c>
      <c r="K7" s="22">
        <f t="shared" ref="K7:K16" si="5">$F$4</f>
        <v>300</v>
      </c>
      <c r="L7" s="24">
        <f t="shared" ref="L7:L16" si="6">G7</f>
        <v>0</v>
      </c>
      <c r="M7" s="25">
        <f t="shared" si="2"/>
        <v>300</v>
      </c>
    </row>
    <row r="8" spans="1:13" x14ac:dyDescent="0.25">
      <c r="A8" s="40"/>
      <c r="B8" s="19">
        <v>105</v>
      </c>
      <c r="C8" s="20">
        <v>0</v>
      </c>
      <c r="D8" s="21">
        <v>0</v>
      </c>
      <c r="E8" s="21">
        <v>0</v>
      </c>
      <c r="F8" s="22">
        <f t="shared" si="3"/>
        <v>0</v>
      </c>
      <c r="G8" s="19">
        <f t="shared" si="1"/>
        <v>0</v>
      </c>
      <c r="H8" s="1"/>
      <c r="I8" s="23">
        <f t="shared" si="4"/>
        <v>0</v>
      </c>
      <c r="J8" s="21">
        <f t="shared" si="0"/>
        <v>0</v>
      </c>
      <c r="K8" s="22">
        <f t="shared" si="5"/>
        <v>300</v>
      </c>
      <c r="L8" s="24">
        <f t="shared" si="6"/>
        <v>0</v>
      </c>
      <c r="M8" s="25">
        <f t="shared" si="2"/>
        <v>300</v>
      </c>
    </row>
    <row r="9" spans="1:13" x14ac:dyDescent="0.25">
      <c r="A9" s="40"/>
      <c r="B9" s="19">
        <v>120</v>
      </c>
      <c r="C9" s="20">
        <v>1</v>
      </c>
      <c r="D9" s="21">
        <v>0</v>
      </c>
      <c r="E9" s="21">
        <v>0</v>
      </c>
      <c r="F9" s="22">
        <f t="shared" si="3"/>
        <v>1</v>
      </c>
      <c r="G9" s="19">
        <f t="shared" si="1"/>
        <v>1</v>
      </c>
      <c r="H9" s="1"/>
      <c r="I9" s="23">
        <f t="shared" si="4"/>
        <v>3.3333333333333335E-3</v>
      </c>
      <c r="J9" s="21">
        <f t="shared" si="0"/>
        <v>5.7735026918962569E-4</v>
      </c>
      <c r="K9" s="22">
        <f t="shared" si="5"/>
        <v>300</v>
      </c>
      <c r="L9" s="24">
        <f t="shared" si="6"/>
        <v>1</v>
      </c>
      <c r="M9" s="25">
        <f t="shared" si="2"/>
        <v>299</v>
      </c>
    </row>
    <row r="10" spans="1:13" x14ac:dyDescent="0.25">
      <c r="A10" s="40"/>
      <c r="B10" s="19">
        <v>135</v>
      </c>
      <c r="C10" s="20">
        <v>0</v>
      </c>
      <c r="D10" s="21">
        <v>0</v>
      </c>
      <c r="E10" s="21">
        <v>1</v>
      </c>
      <c r="F10" s="22">
        <f t="shared" si="3"/>
        <v>1</v>
      </c>
      <c r="G10" s="19">
        <f t="shared" si="1"/>
        <v>2</v>
      </c>
      <c r="H10" s="1"/>
      <c r="I10" s="23">
        <f t="shared" si="4"/>
        <v>6.6666666666666671E-3</v>
      </c>
      <c r="J10" s="21">
        <f t="shared" si="0"/>
        <v>1.1547005383792514E-3</v>
      </c>
      <c r="K10" s="22">
        <f t="shared" si="5"/>
        <v>300</v>
      </c>
      <c r="L10" s="24">
        <f t="shared" si="6"/>
        <v>2</v>
      </c>
      <c r="M10" s="25">
        <f t="shared" si="2"/>
        <v>298</v>
      </c>
    </row>
    <row r="11" spans="1:13" x14ac:dyDescent="0.25">
      <c r="A11" s="40"/>
      <c r="B11" s="19">
        <v>150</v>
      </c>
      <c r="C11" s="20">
        <v>1</v>
      </c>
      <c r="D11" s="21">
        <v>1</v>
      </c>
      <c r="E11" s="21">
        <v>2</v>
      </c>
      <c r="F11" s="22">
        <f t="shared" si="3"/>
        <v>4</v>
      </c>
      <c r="G11" s="19">
        <f t="shared" si="1"/>
        <v>6</v>
      </c>
      <c r="H11" s="1"/>
      <c r="I11" s="23">
        <f t="shared" si="4"/>
        <v>0.02</v>
      </c>
      <c r="J11" s="21">
        <f t="shared" si="0"/>
        <v>3.4641016151377539E-3</v>
      </c>
      <c r="K11" s="22">
        <f t="shared" si="5"/>
        <v>300</v>
      </c>
      <c r="L11" s="24">
        <f t="shared" si="6"/>
        <v>6</v>
      </c>
      <c r="M11" s="25">
        <f t="shared" si="2"/>
        <v>294</v>
      </c>
    </row>
    <row r="12" spans="1:13" x14ac:dyDescent="0.25">
      <c r="A12" s="40"/>
      <c r="B12" s="19">
        <v>165</v>
      </c>
      <c r="C12" s="20">
        <v>2</v>
      </c>
      <c r="D12" s="21">
        <v>5</v>
      </c>
      <c r="E12" s="21">
        <v>2</v>
      </c>
      <c r="F12" s="22">
        <f t="shared" si="3"/>
        <v>9</v>
      </c>
      <c r="G12" s="19">
        <f t="shared" si="1"/>
        <v>15</v>
      </c>
      <c r="H12" s="1"/>
      <c r="I12" s="23">
        <f t="shared" si="4"/>
        <v>0.05</v>
      </c>
      <c r="J12" s="21">
        <f t="shared" si="0"/>
        <v>8.6602540378443865E-3</v>
      </c>
      <c r="K12" s="22">
        <f t="shared" si="5"/>
        <v>300</v>
      </c>
      <c r="L12" s="24">
        <f t="shared" si="6"/>
        <v>15</v>
      </c>
      <c r="M12" s="25">
        <f t="shared" si="2"/>
        <v>285</v>
      </c>
    </row>
    <row r="13" spans="1:13" x14ac:dyDescent="0.25">
      <c r="A13" s="40"/>
      <c r="B13" s="19">
        <v>180</v>
      </c>
      <c r="C13" s="20">
        <v>4</v>
      </c>
      <c r="D13" s="21">
        <v>5</v>
      </c>
      <c r="E13" s="21">
        <v>6</v>
      </c>
      <c r="F13" s="22">
        <f t="shared" si="3"/>
        <v>15</v>
      </c>
      <c r="G13" s="19">
        <f t="shared" si="1"/>
        <v>30</v>
      </c>
      <c r="H13" s="1"/>
      <c r="I13" s="23">
        <f t="shared" si="4"/>
        <v>0.1</v>
      </c>
      <c r="J13" s="21">
        <f t="shared" si="0"/>
        <v>1.7320508075688773E-2</v>
      </c>
      <c r="K13" s="22">
        <f t="shared" si="5"/>
        <v>300</v>
      </c>
      <c r="L13" s="24">
        <f t="shared" si="6"/>
        <v>30</v>
      </c>
      <c r="M13" s="25">
        <f t="shared" si="2"/>
        <v>270</v>
      </c>
    </row>
    <row r="14" spans="1:13" x14ac:dyDescent="0.25">
      <c r="A14" s="40"/>
      <c r="B14" s="19">
        <v>195</v>
      </c>
      <c r="C14" s="20">
        <v>6</v>
      </c>
      <c r="D14" s="21">
        <v>9</v>
      </c>
      <c r="E14" s="21">
        <v>7</v>
      </c>
      <c r="F14" s="22">
        <f t="shared" si="3"/>
        <v>22</v>
      </c>
      <c r="G14" s="19">
        <f t="shared" si="1"/>
        <v>52</v>
      </c>
      <c r="H14" s="1"/>
      <c r="I14" s="23">
        <f t="shared" si="4"/>
        <v>0.17333333333333334</v>
      </c>
      <c r="J14" s="21">
        <f t="shared" si="0"/>
        <v>3.0022213997860536E-2</v>
      </c>
      <c r="K14" s="22">
        <f t="shared" si="5"/>
        <v>300</v>
      </c>
      <c r="L14" s="24">
        <f t="shared" si="6"/>
        <v>52</v>
      </c>
      <c r="M14" s="25">
        <f t="shared" si="2"/>
        <v>248</v>
      </c>
    </row>
    <row r="15" spans="1:13" x14ac:dyDescent="0.25">
      <c r="A15" s="40"/>
      <c r="B15" s="19">
        <v>210</v>
      </c>
      <c r="C15" s="20">
        <v>8</v>
      </c>
      <c r="D15" s="21">
        <v>11</v>
      </c>
      <c r="E15" s="21">
        <v>10</v>
      </c>
      <c r="F15" s="22">
        <f t="shared" si="3"/>
        <v>29</v>
      </c>
      <c r="G15" s="19">
        <f t="shared" si="1"/>
        <v>81</v>
      </c>
      <c r="H15" s="1"/>
      <c r="I15" s="23">
        <f t="shared" si="4"/>
        <v>0.27</v>
      </c>
      <c r="J15" s="21">
        <f t="shared" si="0"/>
        <v>4.6765371804359683E-2</v>
      </c>
      <c r="K15" s="22">
        <f t="shared" si="5"/>
        <v>300</v>
      </c>
      <c r="L15" s="24">
        <f t="shared" si="6"/>
        <v>81</v>
      </c>
      <c r="M15" s="25">
        <f t="shared" si="2"/>
        <v>219</v>
      </c>
    </row>
    <row r="16" spans="1:13" x14ac:dyDescent="0.25">
      <c r="A16" s="40"/>
      <c r="B16" s="19">
        <v>225</v>
      </c>
      <c r="C16" s="20">
        <v>10</v>
      </c>
      <c r="D16" s="21">
        <v>12</v>
      </c>
      <c r="E16" s="21">
        <v>5</v>
      </c>
      <c r="F16" s="22">
        <f t="shared" si="3"/>
        <v>27</v>
      </c>
      <c r="G16" s="19">
        <f t="shared" si="1"/>
        <v>108</v>
      </c>
      <c r="H16" s="1"/>
      <c r="I16" s="23">
        <f t="shared" si="4"/>
        <v>0.36</v>
      </c>
      <c r="J16" s="21">
        <f t="shared" si="0"/>
        <v>6.2353829072479577E-2</v>
      </c>
      <c r="K16" s="22">
        <f t="shared" si="5"/>
        <v>300</v>
      </c>
      <c r="L16" s="24">
        <f t="shared" si="6"/>
        <v>108</v>
      </c>
      <c r="M16" s="25">
        <f t="shared" si="2"/>
        <v>192</v>
      </c>
    </row>
    <row r="17" spans="1:13" ht="15.75" thickBot="1" x14ac:dyDescent="0.3">
      <c r="A17" s="41"/>
      <c r="B17" s="26">
        <v>240</v>
      </c>
      <c r="C17" s="27">
        <v>10</v>
      </c>
      <c r="D17" s="28">
        <v>9</v>
      </c>
      <c r="E17" s="28">
        <v>5</v>
      </c>
      <c r="F17" s="29">
        <f>SUM(C17:E17)</f>
        <v>24</v>
      </c>
      <c r="G17" s="30">
        <f t="shared" si="1"/>
        <v>132</v>
      </c>
      <c r="H17" s="1"/>
      <c r="I17" s="31">
        <f>(G17/$F$4)</f>
        <v>0.44</v>
      </c>
      <c r="J17" s="32">
        <f>(G17/SQRT(F4))/100</f>
        <v>7.6210235533030593E-2</v>
      </c>
      <c r="K17" s="33">
        <f>F4</f>
        <v>300</v>
      </c>
      <c r="L17" s="34">
        <f>G17</f>
        <v>132</v>
      </c>
      <c r="M17" s="35">
        <f t="shared" si="2"/>
        <v>168</v>
      </c>
    </row>
    <row r="18" spans="1:13" ht="16.5" thickTop="1" thickBot="1" x14ac:dyDescent="0.3">
      <c r="B18" s="36"/>
      <c r="C18" s="36"/>
      <c r="D18" s="36"/>
      <c r="E18" s="36"/>
      <c r="F18" s="36"/>
      <c r="H18" s="1"/>
    </row>
    <row r="19" spans="1:13" ht="16.5" thickTop="1" thickBot="1" x14ac:dyDescent="0.3">
      <c r="C19" s="44" t="s">
        <v>14</v>
      </c>
      <c r="D19" s="45"/>
      <c r="E19" s="45"/>
      <c r="F19" s="46"/>
      <c r="H19" s="1"/>
      <c r="I19" s="44" t="s">
        <v>14</v>
      </c>
      <c r="J19" s="45"/>
      <c r="K19" s="45"/>
      <c r="L19" s="45"/>
      <c r="M19" s="46"/>
    </row>
    <row r="20" spans="1:13" ht="16.5" thickTop="1" thickBot="1" x14ac:dyDescent="0.3">
      <c r="C20" s="2" t="s">
        <v>0</v>
      </c>
      <c r="D20" s="3" t="s">
        <v>1</v>
      </c>
      <c r="E20" s="3" t="s">
        <v>2</v>
      </c>
      <c r="F20" s="4" t="s">
        <v>3</v>
      </c>
      <c r="G20" s="47" t="s">
        <v>4</v>
      </c>
      <c r="H20" s="5"/>
      <c r="I20" s="49" t="s">
        <v>5</v>
      </c>
      <c r="J20" s="51" t="s">
        <v>6</v>
      </c>
      <c r="K20" s="53" t="s">
        <v>7</v>
      </c>
      <c r="L20" s="55" t="s">
        <v>8</v>
      </c>
      <c r="M20" s="56"/>
    </row>
    <row r="21" spans="1:13" ht="16.5" thickTop="1" thickBot="1" x14ac:dyDescent="0.3">
      <c r="A21" s="42" t="s">
        <v>9</v>
      </c>
      <c r="B21" s="43"/>
      <c r="C21" s="6">
        <v>103</v>
      </c>
      <c r="D21" s="7">
        <v>124</v>
      </c>
      <c r="E21" s="7">
        <v>75</v>
      </c>
      <c r="F21" s="8">
        <f>SUM(C21:E21)</f>
        <v>302</v>
      </c>
      <c r="G21" s="48"/>
      <c r="H21" s="9"/>
      <c r="I21" s="50"/>
      <c r="J21" s="52"/>
      <c r="K21" s="54"/>
      <c r="L21" s="10" t="s">
        <v>10</v>
      </c>
      <c r="M21" s="11" t="s">
        <v>11</v>
      </c>
    </row>
    <row r="22" spans="1:13" ht="15.75" thickTop="1" x14ac:dyDescent="0.25">
      <c r="A22" s="39" t="s">
        <v>13</v>
      </c>
      <c r="B22" s="12">
        <v>60</v>
      </c>
      <c r="C22" s="13">
        <v>0</v>
      </c>
      <c r="D22" s="14">
        <v>0</v>
      </c>
      <c r="E22" s="14">
        <v>0</v>
      </c>
      <c r="F22" s="15">
        <f>SUM(C22:E22)</f>
        <v>0</v>
      </c>
      <c r="G22" s="12">
        <f>SUM(C22:E22)</f>
        <v>0</v>
      </c>
      <c r="H22" s="1"/>
      <c r="I22" s="16">
        <f>(G22/$F$21)</f>
        <v>0</v>
      </c>
      <c r="J22" s="14">
        <f>(G22/SQRT($F$21))/100</f>
        <v>0</v>
      </c>
      <c r="K22" s="15">
        <f>$F$21</f>
        <v>302</v>
      </c>
      <c r="L22" s="17">
        <f>G22</f>
        <v>0</v>
      </c>
      <c r="M22" s="18">
        <f>K22-L22</f>
        <v>302</v>
      </c>
    </row>
    <row r="23" spans="1:13" x14ac:dyDescent="0.25">
      <c r="A23" s="40"/>
      <c r="B23" s="19">
        <v>75</v>
      </c>
      <c r="C23" s="20">
        <v>0</v>
      </c>
      <c r="D23" s="21">
        <v>0</v>
      </c>
      <c r="E23" s="21">
        <v>0</v>
      </c>
      <c r="F23" s="22">
        <f>SUM(C23:E23)</f>
        <v>0</v>
      </c>
      <c r="G23" s="19">
        <f t="shared" ref="G23:G34" si="7">SUM(C23:E23)+G22</f>
        <v>0</v>
      </c>
      <c r="H23" s="1"/>
      <c r="I23" s="23">
        <f>(G23/$F$21)</f>
        <v>0</v>
      </c>
      <c r="J23" s="21">
        <f>(G23/SQRT($F$21))/100</f>
        <v>0</v>
      </c>
      <c r="K23" s="22">
        <f>$F$21</f>
        <v>302</v>
      </c>
      <c r="L23" s="24">
        <f>G23</f>
        <v>0</v>
      </c>
      <c r="M23" s="25">
        <f>K23-L23</f>
        <v>302</v>
      </c>
    </row>
    <row r="24" spans="1:13" x14ac:dyDescent="0.25">
      <c r="A24" s="40"/>
      <c r="B24" s="19">
        <v>90</v>
      </c>
      <c r="C24" s="20">
        <v>0</v>
      </c>
      <c r="D24" s="21">
        <v>0</v>
      </c>
      <c r="E24" s="21">
        <v>0</v>
      </c>
      <c r="F24" s="22">
        <f t="shared" ref="F24:F33" si="8">SUM(C24:E24)</f>
        <v>0</v>
      </c>
      <c r="G24" s="19">
        <f t="shared" si="7"/>
        <v>0</v>
      </c>
      <c r="H24" s="1"/>
      <c r="I24" s="23">
        <f t="shared" ref="I24:I33" si="9">(G24/$F$21)</f>
        <v>0</v>
      </c>
      <c r="J24" s="21">
        <f t="shared" ref="J24:J33" si="10">(G24/SQRT($F$21))/100</f>
        <v>0</v>
      </c>
      <c r="K24" s="22">
        <f t="shared" ref="K24:K33" si="11">$F$21</f>
        <v>302</v>
      </c>
      <c r="L24" s="24">
        <f t="shared" ref="L24:L33" si="12">G24</f>
        <v>0</v>
      </c>
      <c r="M24" s="25">
        <f t="shared" ref="M24:M32" si="13">K24-L24</f>
        <v>302</v>
      </c>
    </row>
    <row r="25" spans="1:13" x14ac:dyDescent="0.25">
      <c r="A25" s="40"/>
      <c r="B25" s="19">
        <v>105</v>
      </c>
      <c r="C25" s="20">
        <v>0</v>
      </c>
      <c r="D25" s="21">
        <v>0</v>
      </c>
      <c r="E25" s="21">
        <v>0</v>
      </c>
      <c r="F25" s="22">
        <f t="shared" si="8"/>
        <v>0</v>
      </c>
      <c r="G25" s="19">
        <f t="shared" si="7"/>
        <v>0</v>
      </c>
      <c r="H25" s="1"/>
      <c r="I25" s="23">
        <f t="shared" si="9"/>
        <v>0</v>
      </c>
      <c r="J25" s="21">
        <f t="shared" si="10"/>
        <v>0</v>
      </c>
      <c r="K25" s="22">
        <f t="shared" si="11"/>
        <v>302</v>
      </c>
      <c r="L25" s="24">
        <f t="shared" si="12"/>
        <v>0</v>
      </c>
      <c r="M25" s="25">
        <f t="shared" si="13"/>
        <v>302</v>
      </c>
    </row>
    <row r="26" spans="1:13" x14ac:dyDescent="0.25">
      <c r="A26" s="40"/>
      <c r="B26" s="19">
        <v>120</v>
      </c>
      <c r="C26" s="20">
        <v>0</v>
      </c>
      <c r="D26" s="21">
        <v>0</v>
      </c>
      <c r="E26" s="21">
        <v>0</v>
      </c>
      <c r="F26" s="22">
        <f t="shared" si="8"/>
        <v>0</v>
      </c>
      <c r="G26" s="19">
        <f t="shared" si="7"/>
        <v>0</v>
      </c>
      <c r="H26" s="1"/>
      <c r="I26" s="23">
        <f t="shared" si="9"/>
        <v>0</v>
      </c>
      <c r="J26" s="21">
        <f t="shared" si="10"/>
        <v>0</v>
      </c>
      <c r="K26" s="22">
        <f t="shared" si="11"/>
        <v>302</v>
      </c>
      <c r="L26" s="24">
        <f t="shared" si="12"/>
        <v>0</v>
      </c>
      <c r="M26" s="25">
        <f t="shared" si="13"/>
        <v>302</v>
      </c>
    </row>
    <row r="27" spans="1:13" x14ac:dyDescent="0.25">
      <c r="A27" s="40"/>
      <c r="B27" s="19">
        <v>135</v>
      </c>
      <c r="C27" s="20">
        <v>0</v>
      </c>
      <c r="D27" s="21">
        <v>0</v>
      </c>
      <c r="E27" s="21">
        <v>0</v>
      </c>
      <c r="F27" s="22">
        <f t="shared" si="8"/>
        <v>0</v>
      </c>
      <c r="G27" s="19">
        <f t="shared" si="7"/>
        <v>0</v>
      </c>
      <c r="H27" s="1"/>
      <c r="I27" s="23">
        <f t="shared" si="9"/>
        <v>0</v>
      </c>
      <c r="J27" s="21">
        <f t="shared" si="10"/>
        <v>0</v>
      </c>
      <c r="K27" s="22">
        <f t="shared" si="11"/>
        <v>302</v>
      </c>
      <c r="L27" s="24">
        <f t="shared" si="12"/>
        <v>0</v>
      </c>
      <c r="M27" s="25">
        <f t="shared" si="13"/>
        <v>302</v>
      </c>
    </row>
    <row r="28" spans="1:13" x14ac:dyDescent="0.25">
      <c r="A28" s="40"/>
      <c r="B28" s="19">
        <v>150</v>
      </c>
      <c r="C28" s="20">
        <v>0</v>
      </c>
      <c r="D28" s="21">
        <v>0</v>
      </c>
      <c r="E28" s="21">
        <v>0</v>
      </c>
      <c r="F28" s="22">
        <f t="shared" si="8"/>
        <v>0</v>
      </c>
      <c r="G28" s="19">
        <f t="shared" si="7"/>
        <v>0</v>
      </c>
      <c r="H28" s="1"/>
      <c r="I28" s="23">
        <f t="shared" si="9"/>
        <v>0</v>
      </c>
      <c r="J28" s="21">
        <f t="shared" si="10"/>
        <v>0</v>
      </c>
      <c r="K28" s="22">
        <f>$F$21</f>
        <v>302</v>
      </c>
      <c r="L28" s="24">
        <f t="shared" si="12"/>
        <v>0</v>
      </c>
      <c r="M28" s="25">
        <f t="shared" si="13"/>
        <v>302</v>
      </c>
    </row>
    <row r="29" spans="1:13" x14ac:dyDescent="0.25">
      <c r="A29" s="40"/>
      <c r="B29" s="19">
        <v>165</v>
      </c>
      <c r="C29" s="20">
        <v>1</v>
      </c>
      <c r="D29" s="21">
        <v>0</v>
      </c>
      <c r="E29" s="21">
        <v>0</v>
      </c>
      <c r="F29" s="22">
        <f t="shared" si="8"/>
        <v>1</v>
      </c>
      <c r="G29" s="19">
        <f t="shared" si="7"/>
        <v>1</v>
      </c>
      <c r="H29" s="1"/>
      <c r="I29" s="23">
        <f t="shared" si="9"/>
        <v>3.3112582781456954E-3</v>
      </c>
      <c r="J29" s="21">
        <f t="shared" si="10"/>
        <v>5.7543533764843602E-4</v>
      </c>
      <c r="K29" s="22">
        <f t="shared" si="11"/>
        <v>302</v>
      </c>
      <c r="L29" s="24">
        <f t="shared" si="12"/>
        <v>1</v>
      </c>
      <c r="M29" s="25">
        <f t="shared" si="13"/>
        <v>301</v>
      </c>
    </row>
    <row r="30" spans="1:13" x14ac:dyDescent="0.25">
      <c r="A30" s="40"/>
      <c r="B30" s="19">
        <v>180</v>
      </c>
      <c r="C30" s="20">
        <v>0</v>
      </c>
      <c r="D30" s="21">
        <v>1</v>
      </c>
      <c r="E30" s="21">
        <v>1</v>
      </c>
      <c r="F30" s="22">
        <f t="shared" si="8"/>
        <v>2</v>
      </c>
      <c r="G30" s="19">
        <f t="shared" si="7"/>
        <v>3</v>
      </c>
      <c r="H30" s="1"/>
      <c r="I30" s="23">
        <f t="shared" si="9"/>
        <v>9.9337748344370865E-3</v>
      </c>
      <c r="J30" s="21">
        <f>(G30/SQRT($F$21))/100</f>
        <v>1.7263060129453082E-3</v>
      </c>
      <c r="K30" s="22">
        <f t="shared" si="11"/>
        <v>302</v>
      </c>
      <c r="L30" s="24">
        <f t="shared" si="12"/>
        <v>3</v>
      </c>
      <c r="M30" s="25">
        <f t="shared" si="13"/>
        <v>299</v>
      </c>
    </row>
    <row r="31" spans="1:13" x14ac:dyDescent="0.25">
      <c r="A31" s="40"/>
      <c r="B31" s="19">
        <v>195</v>
      </c>
      <c r="C31" s="20">
        <v>0</v>
      </c>
      <c r="D31" s="21">
        <v>0</v>
      </c>
      <c r="E31" s="21">
        <v>5</v>
      </c>
      <c r="F31" s="22">
        <f t="shared" si="8"/>
        <v>5</v>
      </c>
      <c r="G31" s="19">
        <f t="shared" si="7"/>
        <v>8</v>
      </c>
      <c r="H31" s="1"/>
      <c r="I31" s="23">
        <f t="shared" si="9"/>
        <v>2.6490066225165563E-2</v>
      </c>
      <c r="J31" s="21">
        <f t="shared" si="10"/>
        <v>4.6034827011874882E-3</v>
      </c>
      <c r="K31" s="22">
        <f t="shared" si="11"/>
        <v>302</v>
      </c>
      <c r="L31" s="24">
        <f t="shared" si="12"/>
        <v>8</v>
      </c>
      <c r="M31" s="25">
        <f t="shared" si="13"/>
        <v>294</v>
      </c>
    </row>
    <row r="32" spans="1:13" x14ac:dyDescent="0.25">
      <c r="A32" s="40"/>
      <c r="B32" s="19">
        <v>210</v>
      </c>
      <c r="C32" s="20">
        <v>1</v>
      </c>
      <c r="D32" s="21">
        <v>2</v>
      </c>
      <c r="E32" s="21">
        <v>5</v>
      </c>
      <c r="F32" s="22">
        <f t="shared" si="8"/>
        <v>8</v>
      </c>
      <c r="G32" s="19">
        <f t="shared" si="7"/>
        <v>16</v>
      </c>
      <c r="H32" s="1"/>
      <c r="I32" s="23">
        <f t="shared" si="9"/>
        <v>5.2980132450331126E-2</v>
      </c>
      <c r="J32" s="21">
        <f t="shared" si="10"/>
        <v>9.2069654023749763E-3</v>
      </c>
      <c r="K32" s="22">
        <f t="shared" si="11"/>
        <v>302</v>
      </c>
      <c r="L32" s="24">
        <f t="shared" si="12"/>
        <v>16</v>
      </c>
      <c r="M32" s="25">
        <f t="shared" si="13"/>
        <v>286</v>
      </c>
    </row>
    <row r="33" spans="1:13" x14ac:dyDescent="0.25">
      <c r="A33" s="40"/>
      <c r="B33" s="19">
        <v>225</v>
      </c>
      <c r="C33" s="20">
        <v>2</v>
      </c>
      <c r="D33" s="21">
        <v>13</v>
      </c>
      <c r="E33" s="21">
        <v>4</v>
      </c>
      <c r="F33" s="22">
        <f t="shared" si="8"/>
        <v>19</v>
      </c>
      <c r="G33" s="19">
        <f t="shared" si="7"/>
        <v>35</v>
      </c>
      <c r="H33" s="1"/>
      <c r="I33" s="23">
        <f t="shared" si="9"/>
        <v>0.11589403973509933</v>
      </c>
      <c r="J33" s="21">
        <f t="shared" si="10"/>
        <v>2.0140236817695261E-2</v>
      </c>
      <c r="K33" s="22">
        <f t="shared" si="11"/>
        <v>302</v>
      </c>
      <c r="L33" s="24">
        <f t="shared" si="12"/>
        <v>35</v>
      </c>
      <c r="M33" s="25">
        <f>K33-L33</f>
        <v>267</v>
      </c>
    </row>
    <row r="34" spans="1:13" ht="15.75" thickBot="1" x14ac:dyDescent="0.3">
      <c r="A34" s="41"/>
      <c r="B34" s="30">
        <v>240</v>
      </c>
      <c r="C34" s="37">
        <v>5</v>
      </c>
      <c r="D34" s="32">
        <v>6</v>
      </c>
      <c r="E34" s="32">
        <v>7</v>
      </c>
      <c r="F34" s="33">
        <f>SUM(C34:E34)</f>
        <v>18</v>
      </c>
      <c r="G34" s="30">
        <f t="shared" si="7"/>
        <v>53</v>
      </c>
      <c r="H34" s="1"/>
      <c r="I34" s="31">
        <f>(G34/$F$21)</f>
        <v>0.17549668874172186</v>
      </c>
      <c r="J34" s="32">
        <f>(G34/SQRT(F21))/100</f>
        <v>3.0498072895367111E-2</v>
      </c>
      <c r="K34" s="38">
        <f>$F$21</f>
        <v>302</v>
      </c>
      <c r="L34" s="34">
        <f>G34</f>
        <v>53</v>
      </c>
      <c r="M34" s="35">
        <f>K34-L34</f>
        <v>249</v>
      </c>
    </row>
    <row r="35" spans="1:13" ht="15.75" thickTop="1" x14ac:dyDescent="0.25"/>
  </sheetData>
  <mergeCells count="18">
    <mergeCell ref="C2:F2"/>
    <mergeCell ref="I2:M2"/>
    <mergeCell ref="G3:G4"/>
    <mergeCell ref="I3:I4"/>
    <mergeCell ref="J3:J4"/>
    <mergeCell ref="K3:K4"/>
    <mergeCell ref="L3:M3"/>
    <mergeCell ref="A22:A34"/>
    <mergeCell ref="A4:B4"/>
    <mergeCell ref="A5:A17"/>
    <mergeCell ref="C19:F19"/>
    <mergeCell ref="I19:M19"/>
    <mergeCell ref="G20:G21"/>
    <mergeCell ref="I20:I21"/>
    <mergeCell ref="J20:J21"/>
    <mergeCell ref="K20:K21"/>
    <mergeCell ref="L20:M20"/>
    <mergeCell ref="A21:B21"/>
  </mergeCells>
  <conditionalFormatting sqref="B5:B17">
    <cfRule type="duplicateValues" dxfId="2" priority="2"/>
  </conditionalFormatting>
  <conditionalFormatting sqref="B18">
    <cfRule type="duplicateValues" dxfId="1" priority="3"/>
  </conditionalFormatting>
  <conditionalFormatting sqref="B22:B3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0"/>
  <sheetViews>
    <sheetView tabSelected="1" workbookViewId="0">
      <selection activeCell="C35" sqref="C35"/>
    </sheetView>
  </sheetViews>
  <sheetFormatPr baseColWidth="10" defaultRowHeight="15" x14ac:dyDescent="0.25"/>
  <cols>
    <col min="2" max="2" width="17" bestFit="1" customWidth="1"/>
  </cols>
  <sheetData>
    <row r="1" spans="2:26" ht="15.75" thickBot="1" x14ac:dyDescent="0.3"/>
    <row r="2" spans="2:26" ht="15.75" thickTop="1" x14ac:dyDescent="0.25">
      <c r="B2" s="57" t="s">
        <v>17</v>
      </c>
      <c r="C2" s="55" t="s">
        <v>18</v>
      </c>
      <c r="D2" s="58"/>
      <c r="E2" s="58"/>
      <c r="F2" s="56"/>
      <c r="G2" s="55" t="s">
        <v>19</v>
      </c>
      <c r="H2" s="58"/>
      <c r="I2" s="58"/>
      <c r="J2" s="56"/>
      <c r="K2" s="55" t="s">
        <v>20</v>
      </c>
      <c r="L2" s="58"/>
      <c r="M2" s="58"/>
      <c r="N2" s="56"/>
      <c r="O2" s="55" t="s">
        <v>21</v>
      </c>
      <c r="P2" s="58"/>
      <c r="Q2" s="58"/>
      <c r="R2" s="56"/>
      <c r="S2" s="55" t="s">
        <v>22</v>
      </c>
      <c r="T2" s="58"/>
      <c r="U2" s="58"/>
      <c r="V2" s="56"/>
      <c r="W2" s="55" t="s">
        <v>23</v>
      </c>
      <c r="X2" s="58"/>
      <c r="Y2" s="58"/>
      <c r="Z2" s="56"/>
    </row>
    <row r="3" spans="2:26" ht="15.75" thickBot="1" x14ac:dyDescent="0.3">
      <c r="B3" s="59"/>
      <c r="C3" s="60" t="s">
        <v>24</v>
      </c>
      <c r="D3" s="32" t="s">
        <v>25</v>
      </c>
      <c r="E3" s="32" t="s">
        <v>26</v>
      </c>
      <c r="F3" s="61" t="s">
        <v>27</v>
      </c>
      <c r="G3" s="60" t="s">
        <v>24</v>
      </c>
      <c r="H3" s="32" t="s">
        <v>25</v>
      </c>
      <c r="I3" s="32" t="s">
        <v>26</v>
      </c>
      <c r="J3" s="61" t="s">
        <v>27</v>
      </c>
      <c r="K3" s="60" t="s">
        <v>24</v>
      </c>
      <c r="L3" s="32" t="s">
        <v>25</v>
      </c>
      <c r="M3" s="32" t="s">
        <v>26</v>
      </c>
      <c r="N3" s="61" t="s">
        <v>27</v>
      </c>
      <c r="O3" s="60" t="s">
        <v>24</v>
      </c>
      <c r="P3" s="32" t="s">
        <v>25</v>
      </c>
      <c r="Q3" s="32" t="s">
        <v>26</v>
      </c>
      <c r="R3" s="61" t="s">
        <v>27</v>
      </c>
      <c r="S3" s="60" t="s">
        <v>24</v>
      </c>
      <c r="T3" s="32" t="s">
        <v>25</v>
      </c>
      <c r="U3" s="32" t="s">
        <v>26</v>
      </c>
      <c r="V3" s="61" t="s">
        <v>27</v>
      </c>
      <c r="W3" s="60" t="s">
        <v>24</v>
      </c>
      <c r="X3" s="32" t="s">
        <v>25</v>
      </c>
      <c r="Y3" s="32" t="s">
        <v>26</v>
      </c>
      <c r="Z3" s="61" t="s">
        <v>27</v>
      </c>
    </row>
    <row r="4" spans="2:26" ht="15.75" thickTop="1" x14ac:dyDescent="0.25">
      <c r="B4" s="62" t="s">
        <v>29</v>
      </c>
      <c r="C4" s="63">
        <v>120</v>
      </c>
      <c r="D4" s="64">
        <v>17</v>
      </c>
      <c r="E4" s="64">
        <v>136</v>
      </c>
      <c r="F4" s="65">
        <f>SUM(C4:E4)</f>
        <v>273</v>
      </c>
      <c r="G4" s="63">
        <v>113</v>
      </c>
      <c r="H4" s="64">
        <v>16</v>
      </c>
      <c r="I4" s="64">
        <v>128</v>
      </c>
      <c r="J4" s="65">
        <f>SUM(G4:I4)</f>
        <v>257</v>
      </c>
      <c r="K4" s="63">
        <v>111</v>
      </c>
      <c r="L4" s="64">
        <v>10</v>
      </c>
      <c r="M4" s="64">
        <v>129</v>
      </c>
      <c r="N4" s="65">
        <f>SUM(K4:M4)</f>
        <v>250</v>
      </c>
      <c r="O4" s="63">
        <v>133</v>
      </c>
      <c r="P4" s="64">
        <v>4</v>
      </c>
      <c r="Q4" s="64">
        <v>122</v>
      </c>
      <c r="R4" s="65">
        <f>SUM(O4:Q4)</f>
        <v>259</v>
      </c>
      <c r="S4" s="63"/>
      <c r="T4" s="64"/>
      <c r="U4" s="64"/>
      <c r="V4" s="65">
        <f>SUM(S4:U4)</f>
        <v>0</v>
      </c>
      <c r="W4" s="63"/>
      <c r="X4" s="64"/>
      <c r="Y4" s="64"/>
      <c r="Z4" s="65">
        <f>SUM(W4:Y4)</f>
        <v>0</v>
      </c>
    </row>
    <row r="5" spans="2:26" ht="15.75" thickBot="1" x14ac:dyDescent="0.3">
      <c r="B5" s="41"/>
      <c r="C5" s="66">
        <f>C4/F4</f>
        <v>0.43956043956043955</v>
      </c>
      <c r="D5" s="67">
        <f>D4/F4</f>
        <v>6.2271062271062272E-2</v>
      </c>
      <c r="E5" s="67">
        <f>E4/F4</f>
        <v>0.49816849816849818</v>
      </c>
      <c r="F5" s="68"/>
      <c r="G5" s="66">
        <f>G4/J4</f>
        <v>0.43968871595330739</v>
      </c>
      <c r="H5" s="67">
        <f>H4/J4</f>
        <v>6.2256809338521402E-2</v>
      </c>
      <c r="I5" s="67">
        <f>I4/J4</f>
        <v>0.49805447470817121</v>
      </c>
      <c r="J5" s="68"/>
      <c r="K5" s="66">
        <f>K4/N4</f>
        <v>0.44400000000000001</v>
      </c>
      <c r="L5" s="67">
        <f>L4/N4</f>
        <v>0.04</v>
      </c>
      <c r="M5" s="67">
        <f>M4/N4</f>
        <v>0.51600000000000001</v>
      </c>
      <c r="N5" s="68"/>
      <c r="O5" s="66">
        <f>O4/R4</f>
        <v>0.51351351351351349</v>
      </c>
      <c r="P5" s="67">
        <f>P4/R4</f>
        <v>1.5444015444015444E-2</v>
      </c>
      <c r="Q5" s="67">
        <f>Q4/R4</f>
        <v>0.47104247104247104</v>
      </c>
      <c r="R5" s="68"/>
      <c r="S5" s="66" t="e">
        <f>S4/V4</f>
        <v>#DIV/0!</v>
      </c>
      <c r="T5" s="67" t="e">
        <f>T4/V4</f>
        <v>#DIV/0!</v>
      </c>
      <c r="U5" s="67" t="e">
        <f>U4/V4</f>
        <v>#DIV/0!</v>
      </c>
      <c r="V5" s="68"/>
      <c r="W5" s="66" t="e">
        <f>W4/Z4</f>
        <v>#DIV/0!</v>
      </c>
      <c r="X5" s="67" t="e">
        <f>X4/Z4</f>
        <v>#DIV/0!</v>
      </c>
      <c r="Y5" s="67" t="e">
        <f>Y4/Z4</f>
        <v>#DIV/0!</v>
      </c>
      <c r="Z5" s="68"/>
    </row>
    <row r="6" spans="2:26" ht="15.75" thickTop="1" x14ac:dyDescent="0.25">
      <c r="B6" s="62" t="s">
        <v>30</v>
      </c>
      <c r="C6" s="69">
        <v>118</v>
      </c>
      <c r="D6" s="70">
        <v>22</v>
      </c>
      <c r="E6" s="70">
        <v>151</v>
      </c>
      <c r="F6" s="71">
        <f>SUM(C6:E6)</f>
        <v>291</v>
      </c>
      <c r="G6" s="69">
        <v>119</v>
      </c>
      <c r="H6" s="70">
        <v>13</v>
      </c>
      <c r="I6" s="70">
        <v>123</v>
      </c>
      <c r="J6" s="71">
        <f>SUM(G6:I6)</f>
        <v>255</v>
      </c>
      <c r="K6" s="69">
        <v>120</v>
      </c>
      <c r="L6" s="70">
        <v>12</v>
      </c>
      <c r="M6" s="70">
        <v>128</v>
      </c>
      <c r="N6" s="71">
        <f>SUM(K6:M6)</f>
        <v>260</v>
      </c>
      <c r="O6" s="69">
        <v>130</v>
      </c>
      <c r="P6" s="70">
        <v>2</v>
      </c>
      <c r="Q6" s="70">
        <v>123</v>
      </c>
      <c r="R6" s="71">
        <f>SUM(O6:Q6)</f>
        <v>255</v>
      </c>
      <c r="S6" s="69"/>
      <c r="T6" s="70"/>
      <c r="U6" s="70"/>
      <c r="V6" s="71">
        <f>SUM(S6:U6)</f>
        <v>0</v>
      </c>
      <c r="W6" s="69"/>
      <c r="X6" s="70"/>
      <c r="Y6" s="70"/>
      <c r="Z6" s="71">
        <f>SUM(W6:Y6)</f>
        <v>0</v>
      </c>
    </row>
    <row r="7" spans="2:26" ht="15.75" thickBot="1" x14ac:dyDescent="0.3">
      <c r="B7" s="41"/>
      <c r="C7" s="66">
        <f>C6/F6</f>
        <v>0.40549828178694158</v>
      </c>
      <c r="D7" s="67">
        <f>D6/F6</f>
        <v>7.560137457044673E-2</v>
      </c>
      <c r="E7" s="67">
        <f>E6/F6</f>
        <v>0.51890034364261173</v>
      </c>
      <c r="F7" s="68"/>
      <c r="G7" s="66">
        <f>G6/J6</f>
        <v>0.46666666666666667</v>
      </c>
      <c r="H7" s="67">
        <f>H6/J6</f>
        <v>5.0980392156862744E-2</v>
      </c>
      <c r="I7" s="67">
        <f>I6/J6</f>
        <v>0.4823529411764706</v>
      </c>
      <c r="J7" s="68"/>
      <c r="K7" s="66">
        <f>K6/N6</f>
        <v>0.46153846153846156</v>
      </c>
      <c r="L7" s="67">
        <f>L6/N6</f>
        <v>4.6153846153846156E-2</v>
      </c>
      <c r="M7" s="67">
        <f>M6/N6</f>
        <v>0.49230769230769234</v>
      </c>
      <c r="N7" s="68"/>
      <c r="O7" s="66">
        <f>O6/R6</f>
        <v>0.50980392156862742</v>
      </c>
      <c r="P7" s="67">
        <f>P6/R6</f>
        <v>7.8431372549019607E-3</v>
      </c>
      <c r="Q7" s="67">
        <f>Q6/R6</f>
        <v>0.4823529411764706</v>
      </c>
      <c r="R7" s="68"/>
      <c r="S7" s="66" t="e">
        <f>S6/V6</f>
        <v>#DIV/0!</v>
      </c>
      <c r="T7" s="67" t="e">
        <f>T6/V6</f>
        <v>#DIV/0!</v>
      </c>
      <c r="U7" s="67" t="e">
        <f>U6/V6</f>
        <v>#DIV/0!</v>
      </c>
      <c r="V7" s="68"/>
      <c r="W7" s="66" t="e">
        <f>W6/Z6</f>
        <v>#DIV/0!</v>
      </c>
      <c r="X7" s="67" t="e">
        <f>X6/Z6</f>
        <v>#DIV/0!</v>
      </c>
      <c r="Y7" s="67" t="e">
        <f>Y6/Z6</f>
        <v>#DIV/0!</v>
      </c>
      <c r="Z7" s="68"/>
    </row>
    <row r="8" spans="2:26" ht="15.75" thickTop="1" x14ac:dyDescent="0.25">
      <c r="B8" s="62" t="s">
        <v>31</v>
      </c>
      <c r="C8" s="69">
        <v>146</v>
      </c>
      <c r="D8" s="70">
        <v>28</v>
      </c>
      <c r="E8" s="70">
        <v>166</v>
      </c>
      <c r="F8" s="71">
        <f>SUM(C8:E8)</f>
        <v>340</v>
      </c>
      <c r="G8" s="69">
        <v>111</v>
      </c>
      <c r="H8" s="70">
        <v>11</v>
      </c>
      <c r="I8" s="70">
        <v>129</v>
      </c>
      <c r="J8" s="71">
        <f>SUM(G8:I8)</f>
        <v>251</v>
      </c>
      <c r="K8" s="69">
        <v>130</v>
      </c>
      <c r="L8" s="70">
        <v>9</v>
      </c>
      <c r="M8" s="70">
        <v>130</v>
      </c>
      <c r="N8" s="71">
        <f>SUM(K8:M8)</f>
        <v>269</v>
      </c>
      <c r="O8" s="69">
        <v>131</v>
      </c>
      <c r="P8" s="70">
        <v>3</v>
      </c>
      <c r="Q8" s="70">
        <v>118</v>
      </c>
      <c r="R8" s="71">
        <f>SUM(O8:Q8)</f>
        <v>252</v>
      </c>
      <c r="S8" s="69"/>
      <c r="T8" s="70"/>
      <c r="U8" s="70"/>
      <c r="V8" s="71">
        <f>SUM(S8:U8)</f>
        <v>0</v>
      </c>
      <c r="W8" s="69"/>
      <c r="X8" s="70"/>
      <c r="Y8" s="70"/>
      <c r="Z8" s="71">
        <f>SUM(W8:Y8)</f>
        <v>0</v>
      </c>
    </row>
    <row r="9" spans="2:26" ht="15.75" thickBot="1" x14ac:dyDescent="0.3">
      <c r="B9" s="41"/>
      <c r="C9" s="66">
        <f>C8/F8</f>
        <v>0.42941176470588233</v>
      </c>
      <c r="D9" s="67">
        <f>D8/F8</f>
        <v>8.2352941176470587E-2</v>
      </c>
      <c r="E9" s="67">
        <f>E8/F8</f>
        <v>0.48823529411764705</v>
      </c>
      <c r="F9" s="68"/>
      <c r="G9" s="66">
        <f>G8/J8</f>
        <v>0.44223107569721115</v>
      </c>
      <c r="H9" s="67">
        <f>H8/J8</f>
        <v>4.3824701195219126E-2</v>
      </c>
      <c r="I9" s="67">
        <f>I8/J8</f>
        <v>0.51394422310756971</v>
      </c>
      <c r="J9" s="68"/>
      <c r="K9" s="66">
        <f>K8/N8</f>
        <v>0.48327137546468402</v>
      </c>
      <c r="L9" s="67">
        <f>L8/N8</f>
        <v>3.3457249070631967E-2</v>
      </c>
      <c r="M9" s="67">
        <f>M8/N8</f>
        <v>0.48327137546468402</v>
      </c>
      <c r="N9" s="68"/>
      <c r="O9" s="66">
        <f>O8/R8</f>
        <v>0.51984126984126988</v>
      </c>
      <c r="P9" s="67">
        <f>P8/R8</f>
        <v>1.1904761904761904E-2</v>
      </c>
      <c r="Q9" s="67">
        <f>Q8/R8</f>
        <v>0.46825396825396826</v>
      </c>
      <c r="R9" s="68"/>
      <c r="S9" s="66" t="e">
        <f>S8/V8</f>
        <v>#DIV/0!</v>
      </c>
      <c r="T9" s="67" t="e">
        <f>T8/V8</f>
        <v>#DIV/0!</v>
      </c>
      <c r="U9" s="67" t="e">
        <f>U8/V8</f>
        <v>#DIV/0!</v>
      </c>
      <c r="V9" s="68"/>
      <c r="W9" s="66" t="e">
        <f>W8/Z8</f>
        <v>#DIV/0!</v>
      </c>
      <c r="X9" s="67" t="e">
        <f>X8/Z8</f>
        <v>#DIV/0!</v>
      </c>
      <c r="Y9" s="67" t="e">
        <f>Y8/Z8</f>
        <v>#DIV/0!</v>
      </c>
      <c r="Z9" s="68"/>
    </row>
    <row r="10" spans="2:26" ht="15.75" thickTop="1" x14ac:dyDescent="0.25">
      <c r="B10" s="39" t="s">
        <v>32</v>
      </c>
      <c r="C10" s="72">
        <f>C5*100</f>
        <v>43.956043956043956</v>
      </c>
      <c r="D10" s="73">
        <f>D5*100</f>
        <v>6.2271062271062272</v>
      </c>
      <c r="E10" s="74">
        <f>E5*100</f>
        <v>49.816849816849818</v>
      </c>
      <c r="F10" s="75"/>
      <c r="G10" s="72">
        <f>G5*100</f>
        <v>43.968871595330739</v>
      </c>
      <c r="H10" s="73">
        <f>H5*100</f>
        <v>6.2256809338521402</v>
      </c>
      <c r="I10" s="74">
        <f>I5*100</f>
        <v>49.805447470817121</v>
      </c>
      <c r="J10" s="75"/>
      <c r="K10" s="72">
        <f>K5*100</f>
        <v>44.4</v>
      </c>
      <c r="L10" s="73">
        <f>L5*100</f>
        <v>4</v>
      </c>
      <c r="M10" s="74">
        <f>M5*100</f>
        <v>51.6</v>
      </c>
      <c r="N10" s="75"/>
      <c r="O10" s="72">
        <f>O5*100</f>
        <v>51.351351351351347</v>
      </c>
      <c r="P10" s="73">
        <f>P5*100</f>
        <v>1.5444015444015444</v>
      </c>
      <c r="Q10" s="74">
        <f>Q5*100</f>
        <v>47.104247104247108</v>
      </c>
      <c r="R10" s="75"/>
      <c r="S10" s="72" t="e">
        <f>S5*100</f>
        <v>#DIV/0!</v>
      </c>
      <c r="T10" s="73" t="e">
        <f>T5*100</f>
        <v>#DIV/0!</v>
      </c>
      <c r="U10" s="74" t="e">
        <f>U5*100</f>
        <v>#DIV/0!</v>
      </c>
      <c r="V10" s="75"/>
      <c r="W10" s="72" t="e">
        <f>W5*100</f>
        <v>#DIV/0!</v>
      </c>
      <c r="X10" s="73" t="e">
        <f>X5*100</f>
        <v>#DIV/0!</v>
      </c>
      <c r="Y10" s="74" t="e">
        <f>Y5*100</f>
        <v>#DIV/0!</v>
      </c>
      <c r="Z10" s="75"/>
    </row>
    <row r="11" spans="2:26" x14ac:dyDescent="0.25">
      <c r="B11" s="40"/>
      <c r="C11" s="76">
        <f>C7*100</f>
        <v>40.549828178694156</v>
      </c>
      <c r="D11" s="77">
        <f>D7*100</f>
        <v>7.5601374570446733</v>
      </c>
      <c r="E11" s="78">
        <f>E7*100</f>
        <v>51.890034364261176</v>
      </c>
      <c r="F11" s="79"/>
      <c r="G11" s="76">
        <f>G7*100</f>
        <v>46.666666666666664</v>
      </c>
      <c r="H11" s="77">
        <f>H7*100</f>
        <v>5.0980392156862742</v>
      </c>
      <c r="I11" s="78">
        <f>I7*100</f>
        <v>48.235294117647058</v>
      </c>
      <c r="J11" s="79"/>
      <c r="K11" s="76">
        <f>K7*100</f>
        <v>46.153846153846153</v>
      </c>
      <c r="L11" s="77">
        <f>L7*100</f>
        <v>4.6153846153846159</v>
      </c>
      <c r="M11" s="78">
        <f>M7*100</f>
        <v>49.230769230769234</v>
      </c>
      <c r="N11" s="79"/>
      <c r="O11" s="76">
        <f>O7*100</f>
        <v>50.980392156862742</v>
      </c>
      <c r="P11" s="77">
        <f>P7*100</f>
        <v>0.78431372549019607</v>
      </c>
      <c r="Q11" s="78">
        <f>Q7*100</f>
        <v>48.235294117647058</v>
      </c>
      <c r="R11" s="79"/>
      <c r="S11" s="76" t="e">
        <f>S7*100</f>
        <v>#DIV/0!</v>
      </c>
      <c r="T11" s="77" t="e">
        <f>T7*100</f>
        <v>#DIV/0!</v>
      </c>
      <c r="U11" s="78" t="e">
        <f>U7*100</f>
        <v>#DIV/0!</v>
      </c>
      <c r="V11" s="79"/>
      <c r="W11" s="76" t="e">
        <f>W7*100</f>
        <v>#DIV/0!</v>
      </c>
      <c r="X11" s="77" t="e">
        <f>X7*100</f>
        <v>#DIV/0!</v>
      </c>
      <c r="Y11" s="78" t="e">
        <f>Y7*100</f>
        <v>#DIV/0!</v>
      </c>
      <c r="Z11" s="79"/>
    </row>
    <row r="12" spans="2:26" ht="15.75" thickBot="1" x14ac:dyDescent="0.3">
      <c r="B12" s="41"/>
      <c r="C12" s="80">
        <f>C9*100</f>
        <v>42.941176470588232</v>
      </c>
      <c r="D12" s="81">
        <f>D9*100</f>
        <v>8.235294117647058</v>
      </c>
      <c r="E12" s="82">
        <f>E9*100</f>
        <v>48.823529411764703</v>
      </c>
      <c r="F12" s="83"/>
      <c r="G12" s="80">
        <f>G9*100</f>
        <v>44.223107569721115</v>
      </c>
      <c r="H12" s="81">
        <f>H9*100</f>
        <v>4.3824701195219129</v>
      </c>
      <c r="I12" s="82">
        <f>I9*100</f>
        <v>51.394422310756973</v>
      </c>
      <c r="J12" s="83"/>
      <c r="K12" s="80">
        <f>K9*100</f>
        <v>48.3271375464684</v>
      </c>
      <c r="L12" s="81">
        <f>L9*100</f>
        <v>3.3457249070631967</v>
      </c>
      <c r="M12" s="82">
        <f>M9*100</f>
        <v>48.3271375464684</v>
      </c>
      <c r="N12" s="83"/>
      <c r="O12" s="80">
        <f>O9*100</f>
        <v>51.984126984126988</v>
      </c>
      <c r="P12" s="81">
        <f>P9*100</f>
        <v>1.1904761904761905</v>
      </c>
      <c r="Q12" s="82">
        <f>Q9*100</f>
        <v>46.825396825396822</v>
      </c>
      <c r="R12" s="83"/>
      <c r="S12" s="80" t="e">
        <f>S9*100</f>
        <v>#DIV/0!</v>
      </c>
      <c r="T12" s="81" t="e">
        <f>T9*100</f>
        <v>#DIV/0!</v>
      </c>
      <c r="U12" s="82" t="e">
        <f>U9*100</f>
        <v>#DIV/0!</v>
      </c>
      <c r="V12" s="83"/>
      <c r="W12" s="80" t="e">
        <f>W9*100</f>
        <v>#DIV/0!</v>
      </c>
      <c r="X12" s="81" t="e">
        <f>X9*100</f>
        <v>#DIV/0!</v>
      </c>
      <c r="Y12" s="82" t="e">
        <f>Y9*100</f>
        <v>#DIV/0!</v>
      </c>
      <c r="Z12" s="83"/>
    </row>
    <row r="13" spans="2:26" ht="16.5" thickTop="1" thickBot="1" x14ac:dyDescent="0.3">
      <c r="B13" s="84" t="s">
        <v>33</v>
      </c>
      <c r="C13" s="85">
        <f>AVERAGE(C10:C12)</f>
        <v>42.482349535108781</v>
      </c>
      <c r="D13" s="86">
        <f>AVERAGE(D10:D12)</f>
        <v>7.3408459339326528</v>
      </c>
      <c r="E13" s="87">
        <f>AVERAGE(E10:E12)</f>
        <v>50.17680453095857</v>
      </c>
      <c r="F13" s="88"/>
      <c r="G13" s="85">
        <f>AVERAGE(G10:G12)</f>
        <v>44.952881943906171</v>
      </c>
      <c r="H13" s="86">
        <f>AVERAGE(H10:H12)</f>
        <v>5.2353967563534418</v>
      </c>
      <c r="I13" s="87">
        <f>AVERAGE(I10:I12)</f>
        <v>49.811721299740384</v>
      </c>
      <c r="J13" s="88"/>
      <c r="K13" s="85">
        <f>AVERAGE(K10:K12)</f>
        <v>46.293661233438179</v>
      </c>
      <c r="L13" s="86">
        <f>AVERAGE(L10:L12)</f>
        <v>3.9870365074826046</v>
      </c>
      <c r="M13" s="87">
        <f>AVERAGE(M10:M12)</f>
        <v>49.719302259079207</v>
      </c>
      <c r="N13" s="88"/>
      <c r="O13" s="85">
        <f>AVERAGE(O10:O12)</f>
        <v>51.438623497447026</v>
      </c>
      <c r="P13" s="86">
        <f>AVERAGE(P10:P12)</f>
        <v>1.1730638201226435</v>
      </c>
      <c r="Q13" s="87">
        <f>AVERAGE(Q10:Q12)</f>
        <v>47.388312682430332</v>
      </c>
      <c r="R13" s="88"/>
      <c r="S13" s="85" t="e">
        <f>AVERAGE(S10:S12)</f>
        <v>#DIV/0!</v>
      </c>
      <c r="T13" s="86" t="e">
        <f>AVERAGE(T10:T12)</f>
        <v>#DIV/0!</v>
      </c>
      <c r="U13" s="87" t="e">
        <f>AVERAGE(U10:U12)</f>
        <v>#DIV/0!</v>
      </c>
      <c r="V13" s="88"/>
      <c r="W13" s="85" t="e">
        <f>AVERAGE(W10:W12)</f>
        <v>#DIV/0!</v>
      </c>
      <c r="X13" s="86" t="e">
        <f>AVERAGE(X10:X12)</f>
        <v>#DIV/0!</v>
      </c>
      <c r="Y13" s="87" t="e">
        <f>AVERAGE(Y10:Y12)</f>
        <v>#DIV/0!</v>
      </c>
      <c r="Z13" s="88"/>
    </row>
    <row r="14" spans="2:26" ht="16.5" thickTop="1" thickBot="1" x14ac:dyDescent="0.3">
      <c r="B14" s="89" t="s">
        <v>34</v>
      </c>
      <c r="C14" s="90">
        <f>SUM(C4,D4,C6,D6,C8,D8)</f>
        <v>451</v>
      </c>
      <c r="D14" s="91"/>
      <c r="E14" s="92">
        <f>SUM(E4,E6,E8)</f>
        <v>453</v>
      </c>
      <c r="F14" s="93"/>
      <c r="G14" s="90">
        <f>SUM(G4,H4,G6,H6,G8,H8)</f>
        <v>383</v>
      </c>
      <c r="H14" s="91"/>
      <c r="I14" s="92">
        <f>SUM(I4,I6,I8)</f>
        <v>380</v>
      </c>
      <c r="J14" s="93"/>
      <c r="K14" s="90">
        <f>SUM(K4,L4,K6,L6,K8,L8)</f>
        <v>392</v>
      </c>
      <c r="L14" s="91"/>
      <c r="M14" s="92">
        <f>SUM(M4,M6,M8)</f>
        <v>387</v>
      </c>
      <c r="N14" s="93"/>
      <c r="O14" s="90">
        <f>SUM(O4,P4,O6,P6,O8,P8)</f>
        <v>403</v>
      </c>
      <c r="P14" s="91"/>
      <c r="Q14" s="92">
        <f>SUM(Q4,Q6,Q8)</f>
        <v>363</v>
      </c>
      <c r="R14" s="93"/>
      <c r="S14" s="90">
        <f>SUM(S4,T4,S6,T6,S8,T8)</f>
        <v>0</v>
      </c>
      <c r="T14" s="91"/>
      <c r="U14" s="92">
        <f>SUM(U4,U6,U8)</f>
        <v>0</v>
      </c>
      <c r="V14" s="93"/>
      <c r="W14" s="90">
        <f>SUM(W4,X4,W6,X6,W8,X8)</f>
        <v>0</v>
      </c>
      <c r="X14" s="91"/>
      <c r="Y14" s="92">
        <f>SUM(Y4,Y6,Y8)</f>
        <v>0</v>
      </c>
      <c r="Z14" s="93"/>
    </row>
    <row r="15" spans="2:26" ht="15.75" thickTop="1" x14ac:dyDescent="0.25"/>
    <row r="16" spans="2:26" ht="15.75" thickBot="1" x14ac:dyDescent="0.3"/>
    <row r="17" spans="2:26" ht="15.75" thickTop="1" x14ac:dyDescent="0.25">
      <c r="B17" s="57" t="s">
        <v>28</v>
      </c>
      <c r="C17" s="55" t="s">
        <v>18</v>
      </c>
      <c r="D17" s="58"/>
      <c r="E17" s="58"/>
      <c r="F17" s="56"/>
      <c r="G17" s="55" t="s">
        <v>19</v>
      </c>
      <c r="H17" s="58"/>
      <c r="I17" s="58"/>
      <c r="J17" s="56"/>
      <c r="K17" s="55" t="s">
        <v>20</v>
      </c>
      <c r="L17" s="58"/>
      <c r="M17" s="58"/>
      <c r="N17" s="56"/>
      <c r="O17" s="55" t="s">
        <v>21</v>
      </c>
      <c r="P17" s="58"/>
      <c r="Q17" s="58"/>
      <c r="R17" s="56"/>
      <c r="S17" s="55" t="s">
        <v>22</v>
      </c>
      <c r="T17" s="58"/>
      <c r="U17" s="58"/>
      <c r="V17" s="56"/>
      <c r="W17" s="55" t="s">
        <v>23</v>
      </c>
      <c r="X17" s="58"/>
      <c r="Y17" s="58"/>
      <c r="Z17" s="56"/>
    </row>
    <row r="18" spans="2:26" ht="15.75" thickBot="1" x14ac:dyDescent="0.3">
      <c r="B18" s="59"/>
      <c r="C18" s="60" t="s">
        <v>24</v>
      </c>
      <c r="D18" s="32" t="s">
        <v>25</v>
      </c>
      <c r="E18" s="32" t="s">
        <v>26</v>
      </c>
      <c r="F18" s="61" t="s">
        <v>27</v>
      </c>
      <c r="G18" s="60" t="s">
        <v>24</v>
      </c>
      <c r="H18" s="32" t="s">
        <v>25</v>
      </c>
      <c r="I18" s="32" t="s">
        <v>26</v>
      </c>
      <c r="J18" s="61" t="s">
        <v>27</v>
      </c>
      <c r="K18" s="60" t="s">
        <v>24</v>
      </c>
      <c r="L18" s="32" t="s">
        <v>25</v>
      </c>
      <c r="M18" s="32" t="s">
        <v>26</v>
      </c>
      <c r="N18" s="61" t="s">
        <v>27</v>
      </c>
      <c r="O18" s="60" t="s">
        <v>24</v>
      </c>
      <c r="P18" s="32" t="s">
        <v>25</v>
      </c>
      <c r="Q18" s="32" t="s">
        <v>26</v>
      </c>
      <c r="R18" s="61" t="s">
        <v>27</v>
      </c>
      <c r="S18" s="60" t="s">
        <v>24</v>
      </c>
      <c r="T18" s="32" t="s">
        <v>25</v>
      </c>
      <c r="U18" s="32" t="s">
        <v>26</v>
      </c>
      <c r="V18" s="61" t="s">
        <v>27</v>
      </c>
      <c r="W18" s="60" t="s">
        <v>24</v>
      </c>
      <c r="X18" s="32" t="s">
        <v>25</v>
      </c>
      <c r="Y18" s="32" t="s">
        <v>26</v>
      </c>
      <c r="Z18" s="61" t="s">
        <v>27</v>
      </c>
    </row>
    <row r="19" spans="2:26" ht="15.75" thickTop="1" x14ac:dyDescent="0.25">
      <c r="B19" s="62" t="s">
        <v>29</v>
      </c>
      <c r="C19" s="63">
        <v>164</v>
      </c>
      <c r="D19" s="64">
        <v>29</v>
      </c>
      <c r="E19" s="64">
        <v>185</v>
      </c>
      <c r="F19" s="65">
        <f>SUM(C19:E19)</f>
        <v>378</v>
      </c>
      <c r="G19" s="63">
        <v>117</v>
      </c>
      <c r="H19" s="64">
        <v>15</v>
      </c>
      <c r="I19" s="64">
        <v>125</v>
      </c>
      <c r="J19" s="65">
        <f>SUM(G19:I19)</f>
        <v>257</v>
      </c>
      <c r="K19" s="63">
        <v>127</v>
      </c>
      <c r="L19" s="64">
        <v>13</v>
      </c>
      <c r="M19" s="64">
        <v>135</v>
      </c>
      <c r="N19" s="65">
        <f>SUM(K19:M19)</f>
        <v>275</v>
      </c>
      <c r="O19" s="63">
        <v>124</v>
      </c>
      <c r="P19" s="64">
        <v>17</v>
      </c>
      <c r="Q19" s="64">
        <v>129</v>
      </c>
      <c r="R19" s="65">
        <f>SUM(O19:Q19)</f>
        <v>270</v>
      </c>
      <c r="S19" s="63"/>
      <c r="T19" s="64"/>
      <c r="U19" s="64"/>
      <c r="V19" s="65">
        <f>SUM(S19:U19)</f>
        <v>0</v>
      </c>
      <c r="W19" s="63"/>
      <c r="X19" s="64"/>
      <c r="Y19" s="64"/>
      <c r="Z19" s="65">
        <f>SUM(W19:Y19)</f>
        <v>0</v>
      </c>
    </row>
    <row r="20" spans="2:26" ht="15.75" thickBot="1" x14ac:dyDescent="0.3">
      <c r="B20" s="41"/>
      <c r="C20" s="66">
        <f>C19/F19</f>
        <v>0.43386243386243384</v>
      </c>
      <c r="D20" s="67">
        <f>D19/F19</f>
        <v>7.6719576719576715E-2</v>
      </c>
      <c r="E20" s="67">
        <f>E19/F19</f>
        <v>0.48941798941798942</v>
      </c>
      <c r="F20" s="68"/>
      <c r="G20" s="66">
        <f>G19/J19</f>
        <v>0.45525291828793774</v>
      </c>
      <c r="H20" s="67">
        <f>H19/J19</f>
        <v>5.8365758754863814E-2</v>
      </c>
      <c r="I20" s="67">
        <f>I19/J19</f>
        <v>0.48638132295719844</v>
      </c>
      <c r="J20" s="68"/>
      <c r="K20" s="66">
        <f>K19/N19</f>
        <v>0.46181818181818179</v>
      </c>
      <c r="L20" s="67">
        <f>L19/N19</f>
        <v>4.7272727272727272E-2</v>
      </c>
      <c r="M20" s="67">
        <f>M19/N19</f>
        <v>0.49090909090909091</v>
      </c>
      <c r="N20" s="68"/>
      <c r="O20" s="66">
        <f>O19/R19</f>
        <v>0.45925925925925926</v>
      </c>
      <c r="P20" s="67">
        <f>P19/R19</f>
        <v>6.2962962962962957E-2</v>
      </c>
      <c r="Q20" s="67">
        <f>Q19/R19</f>
        <v>0.4777777777777778</v>
      </c>
      <c r="R20" s="68"/>
      <c r="S20" s="66" t="e">
        <f>S19/V19</f>
        <v>#DIV/0!</v>
      </c>
      <c r="T20" s="67" t="e">
        <f>T19/V19</f>
        <v>#DIV/0!</v>
      </c>
      <c r="U20" s="67" t="e">
        <f>U19/V19</f>
        <v>#DIV/0!</v>
      </c>
      <c r="V20" s="68"/>
      <c r="W20" s="66" t="e">
        <f>W19/Z19</f>
        <v>#DIV/0!</v>
      </c>
      <c r="X20" s="67" t="e">
        <f>X19/Z19</f>
        <v>#DIV/0!</v>
      </c>
      <c r="Y20" s="67" t="e">
        <f>Y19/Z19</f>
        <v>#DIV/0!</v>
      </c>
      <c r="Z20" s="68"/>
    </row>
    <row r="21" spans="2:26" ht="15.75" thickTop="1" x14ac:dyDescent="0.25">
      <c r="B21" s="62" t="s">
        <v>30</v>
      </c>
      <c r="C21" s="69">
        <v>150</v>
      </c>
      <c r="D21" s="70">
        <v>25</v>
      </c>
      <c r="E21" s="70">
        <v>172</v>
      </c>
      <c r="F21" s="71">
        <f>SUM(C21:E21)</f>
        <v>347</v>
      </c>
      <c r="G21" s="69">
        <v>117</v>
      </c>
      <c r="H21" s="70">
        <v>20</v>
      </c>
      <c r="I21" s="70">
        <v>137</v>
      </c>
      <c r="J21" s="71">
        <f>SUM(G21:I21)</f>
        <v>274</v>
      </c>
      <c r="K21" s="69">
        <v>116</v>
      </c>
      <c r="L21" s="70">
        <v>13</v>
      </c>
      <c r="M21" s="70">
        <v>126</v>
      </c>
      <c r="N21" s="71">
        <f>SUM(K21:M21)</f>
        <v>255</v>
      </c>
      <c r="O21" s="69">
        <v>115</v>
      </c>
      <c r="P21" s="70">
        <v>17</v>
      </c>
      <c r="Q21" s="70">
        <v>118</v>
      </c>
      <c r="R21" s="71">
        <f>SUM(O21:Q21)</f>
        <v>250</v>
      </c>
      <c r="S21" s="69"/>
      <c r="T21" s="70"/>
      <c r="U21" s="70"/>
      <c r="V21" s="71">
        <f>SUM(S21:U21)</f>
        <v>0</v>
      </c>
      <c r="W21" s="69"/>
      <c r="X21" s="70"/>
      <c r="Y21" s="70"/>
      <c r="Z21" s="71">
        <f>SUM(W21:Y21)</f>
        <v>0</v>
      </c>
    </row>
    <row r="22" spans="2:26" ht="15.75" thickBot="1" x14ac:dyDescent="0.3">
      <c r="B22" s="41"/>
      <c r="C22" s="66">
        <f>C21/F21</f>
        <v>0.43227665706051871</v>
      </c>
      <c r="D22" s="67">
        <f>D21/F21</f>
        <v>7.2046109510086456E-2</v>
      </c>
      <c r="E22" s="67">
        <f>E21/F21</f>
        <v>0.49567723342939479</v>
      </c>
      <c r="F22" s="68"/>
      <c r="G22" s="66">
        <f>G21/J21</f>
        <v>0.42700729927007297</v>
      </c>
      <c r="H22" s="67">
        <f>H21/J21</f>
        <v>7.2992700729927001E-2</v>
      </c>
      <c r="I22" s="67">
        <f>I21/J21</f>
        <v>0.5</v>
      </c>
      <c r="J22" s="68"/>
      <c r="K22" s="66">
        <f>K21/N21</f>
        <v>0.45490196078431372</v>
      </c>
      <c r="L22" s="67">
        <f>L21/N21</f>
        <v>5.0980392156862744E-2</v>
      </c>
      <c r="M22" s="67">
        <f>M21/N21</f>
        <v>0.49411764705882355</v>
      </c>
      <c r="N22" s="68"/>
      <c r="O22" s="66">
        <f>O21/R21</f>
        <v>0.46</v>
      </c>
      <c r="P22" s="67">
        <f>P21/R21</f>
        <v>6.8000000000000005E-2</v>
      </c>
      <c r="Q22" s="67">
        <f>Q21/R21</f>
        <v>0.47199999999999998</v>
      </c>
      <c r="R22" s="68"/>
      <c r="S22" s="66" t="e">
        <f>S21/V21</f>
        <v>#DIV/0!</v>
      </c>
      <c r="T22" s="67" t="e">
        <f>T21/V21</f>
        <v>#DIV/0!</v>
      </c>
      <c r="U22" s="67" t="e">
        <f>U21/V21</f>
        <v>#DIV/0!</v>
      </c>
      <c r="V22" s="68"/>
      <c r="W22" s="66" t="e">
        <f>W21/Z21</f>
        <v>#DIV/0!</v>
      </c>
      <c r="X22" s="67" t="e">
        <f>X21/Z21</f>
        <v>#DIV/0!</v>
      </c>
      <c r="Y22" s="67" t="e">
        <f>Y21/Z21</f>
        <v>#DIV/0!</v>
      </c>
      <c r="Z22" s="68"/>
    </row>
    <row r="23" spans="2:26" ht="15.75" thickTop="1" x14ac:dyDescent="0.25">
      <c r="B23" s="62" t="s">
        <v>31</v>
      </c>
      <c r="C23" s="69">
        <v>96</v>
      </c>
      <c r="D23" s="70">
        <v>23</v>
      </c>
      <c r="E23" s="70">
        <v>126</v>
      </c>
      <c r="F23" s="71">
        <f>SUM(C23:E23)</f>
        <v>245</v>
      </c>
      <c r="G23" s="69">
        <v>110</v>
      </c>
      <c r="H23" s="70">
        <v>16</v>
      </c>
      <c r="I23" s="70">
        <v>131</v>
      </c>
      <c r="J23" s="71">
        <f>SUM(G23:I23)</f>
        <v>257</v>
      </c>
      <c r="K23" s="69">
        <v>113</v>
      </c>
      <c r="L23" s="70">
        <v>20</v>
      </c>
      <c r="M23" s="70">
        <v>132</v>
      </c>
      <c r="N23" s="71">
        <f>SUM(K23:M23)</f>
        <v>265</v>
      </c>
      <c r="O23" s="69">
        <v>137</v>
      </c>
      <c r="P23" s="70">
        <v>9</v>
      </c>
      <c r="Q23" s="70">
        <v>135</v>
      </c>
      <c r="R23" s="71">
        <f>SUM(O23:Q23)</f>
        <v>281</v>
      </c>
      <c r="S23" s="69"/>
      <c r="T23" s="70"/>
      <c r="U23" s="70"/>
      <c r="V23" s="71">
        <f>SUM(S23:U23)</f>
        <v>0</v>
      </c>
      <c r="W23" s="69"/>
      <c r="X23" s="70"/>
      <c r="Y23" s="70"/>
      <c r="Z23" s="71">
        <f>SUM(W23:Y23)</f>
        <v>0</v>
      </c>
    </row>
    <row r="24" spans="2:26" ht="15.75" thickBot="1" x14ac:dyDescent="0.3">
      <c r="B24" s="41"/>
      <c r="C24" s="66">
        <f>C23/F23</f>
        <v>0.39183673469387753</v>
      </c>
      <c r="D24" s="67">
        <f>D23/F23</f>
        <v>9.3877551020408165E-2</v>
      </c>
      <c r="E24" s="67">
        <f>E23/F23</f>
        <v>0.51428571428571423</v>
      </c>
      <c r="F24" s="68"/>
      <c r="G24" s="66">
        <f>G23/J23</f>
        <v>0.42801556420233461</v>
      </c>
      <c r="H24" s="67">
        <f>H23/J23</f>
        <v>6.2256809338521402E-2</v>
      </c>
      <c r="I24" s="67">
        <f>I23/J23</f>
        <v>0.50972762645914393</v>
      </c>
      <c r="J24" s="68"/>
      <c r="K24" s="66">
        <f>K23/N23</f>
        <v>0.42641509433962266</v>
      </c>
      <c r="L24" s="67">
        <f>L23/N23</f>
        <v>7.5471698113207544E-2</v>
      </c>
      <c r="M24" s="67">
        <f>M23/N23</f>
        <v>0.49811320754716981</v>
      </c>
      <c r="N24" s="68"/>
      <c r="O24" s="66">
        <f>O23/R23</f>
        <v>0.48754448398576511</v>
      </c>
      <c r="P24" s="67">
        <f>P23/R23</f>
        <v>3.2028469750889681E-2</v>
      </c>
      <c r="Q24" s="67">
        <f>Q23/R23</f>
        <v>0.4804270462633452</v>
      </c>
      <c r="R24" s="68"/>
      <c r="S24" s="66" t="e">
        <f>S23/V23</f>
        <v>#DIV/0!</v>
      </c>
      <c r="T24" s="67" t="e">
        <f>T23/V23</f>
        <v>#DIV/0!</v>
      </c>
      <c r="U24" s="67" t="e">
        <f>U23/V23</f>
        <v>#DIV/0!</v>
      </c>
      <c r="V24" s="68"/>
      <c r="W24" s="66" t="e">
        <f>W23/Z23</f>
        <v>#DIV/0!</v>
      </c>
      <c r="X24" s="67" t="e">
        <f>X23/Z23</f>
        <v>#DIV/0!</v>
      </c>
      <c r="Y24" s="67" t="e">
        <f>Y23/Z23</f>
        <v>#DIV/0!</v>
      </c>
      <c r="Z24" s="68"/>
    </row>
    <row r="25" spans="2:26" ht="15.75" thickTop="1" x14ac:dyDescent="0.25">
      <c r="B25" s="39" t="s">
        <v>32</v>
      </c>
      <c r="C25" s="72">
        <f>C20*100</f>
        <v>43.386243386243386</v>
      </c>
      <c r="D25" s="73">
        <f>D20*100</f>
        <v>7.6719576719576716</v>
      </c>
      <c r="E25" s="74">
        <f>E20*100</f>
        <v>48.941798941798943</v>
      </c>
      <c r="F25" s="75"/>
      <c r="G25" s="72">
        <f>G20*100</f>
        <v>45.525291828793776</v>
      </c>
      <c r="H25" s="73">
        <f>H20*100</f>
        <v>5.836575875486381</v>
      </c>
      <c r="I25" s="74">
        <f>I20*100</f>
        <v>48.638132295719842</v>
      </c>
      <c r="J25" s="75"/>
      <c r="K25" s="72">
        <f>K20*100</f>
        <v>46.18181818181818</v>
      </c>
      <c r="L25" s="73">
        <f>L20*100</f>
        <v>4.7272727272727275</v>
      </c>
      <c r="M25" s="74">
        <f>M20*100</f>
        <v>49.090909090909093</v>
      </c>
      <c r="N25" s="75"/>
      <c r="O25" s="72">
        <f>O20*100</f>
        <v>45.925925925925924</v>
      </c>
      <c r="P25" s="73">
        <f>P20*100</f>
        <v>6.2962962962962958</v>
      </c>
      <c r="Q25" s="74">
        <f>Q20*100</f>
        <v>47.777777777777779</v>
      </c>
      <c r="R25" s="75"/>
      <c r="S25" s="72" t="e">
        <f>S20*100</f>
        <v>#DIV/0!</v>
      </c>
      <c r="T25" s="73" t="e">
        <f>T20*100</f>
        <v>#DIV/0!</v>
      </c>
      <c r="U25" s="74" t="e">
        <f>U20*100</f>
        <v>#DIV/0!</v>
      </c>
      <c r="V25" s="75"/>
      <c r="W25" s="72" t="e">
        <f>W20*100</f>
        <v>#DIV/0!</v>
      </c>
      <c r="X25" s="73" t="e">
        <f>X20*100</f>
        <v>#DIV/0!</v>
      </c>
      <c r="Y25" s="74" t="e">
        <f>Y20*100</f>
        <v>#DIV/0!</v>
      </c>
      <c r="Z25" s="75"/>
    </row>
    <row r="26" spans="2:26" x14ac:dyDescent="0.25">
      <c r="B26" s="40"/>
      <c r="C26" s="76">
        <f>C22*100</f>
        <v>43.227665706051873</v>
      </c>
      <c r="D26" s="77">
        <f>D22*100</f>
        <v>7.2046109510086458</v>
      </c>
      <c r="E26" s="78">
        <f>E22*100</f>
        <v>49.56772334293948</v>
      </c>
      <c r="F26" s="79"/>
      <c r="G26" s="76">
        <f>G22*100</f>
        <v>42.700729927007295</v>
      </c>
      <c r="H26" s="77">
        <f>H22*100</f>
        <v>7.2992700729926998</v>
      </c>
      <c r="I26" s="78">
        <f>I22*100</f>
        <v>50</v>
      </c>
      <c r="J26" s="79"/>
      <c r="K26" s="76">
        <f>K22*100</f>
        <v>45.490196078431374</v>
      </c>
      <c r="L26" s="77">
        <f>L22*100</f>
        <v>5.0980392156862742</v>
      </c>
      <c r="M26" s="78">
        <f>M22*100</f>
        <v>49.411764705882355</v>
      </c>
      <c r="N26" s="79"/>
      <c r="O26" s="76">
        <f>O22*100</f>
        <v>46</v>
      </c>
      <c r="P26" s="77">
        <f>P22*100</f>
        <v>6.8000000000000007</v>
      </c>
      <c r="Q26" s="78">
        <f>Q22*100</f>
        <v>47.199999999999996</v>
      </c>
      <c r="R26" s="79"/>
      <c r="S26" s="76" t="e">
        <f>S22*100</f>
        <v>#DIV/0!</v>
      </c>
      <c r="T26" s="77" t="e">
        <f>T22*100</f>
        <v>#DIV/0!</v>
      </c>
      <c r="U26" s="78" t="e">
        <f>U22*100</f>
        <v>#DIV/0!</v>
      </c>
      <c r="V26" s="79"/>
      <c r="W26" s="76" t="e">
        <f>W22*100</f>
        <v>#DIV/0!</v>
      </c>
      <c r="X26" s="77" t="e">
        <f>X22*100</f>
        <v>#DIV/0!</v>
      </c>
      <c r="Y26" s="78" t="e">
        <f>Y22*100</f>
        <v>#DIV/0!</v>
      </c>
      <c r="Z26" s="79"/>
    </row>
    <row r="27" spans="2:26" ht="15.75" thickBot="1" x14ac:dyDescent="0.3">
      <c r="B27" s="41"/>
      <c r="C27" s="80">
        <f>C24*100</f>
        <v>39.183673469387756</v>
      </c>
      <c r="D27" s="81">
        <f>D24*100</f>
        <v>9.387755102040817</v>
      </c>
      <c r="E27" s="82">
        <f>E24*100</f>
        <v>51.428571428571423</v>
      </c>
      <c r="F27" s="83"/>
      <c r="G27" s="80">
        <f>G24*100</f>
        <v>42.80155642023346</v>
      </c>
      <c r="H27" s="81">
        <f>H24*100</f>
        <v>6.2256809338521402</v>
      </c>
      <c r="I27" s="82">
        <f>I24*100</f>
        <v>50.972762645914393</v>
      </c>
      <c r="J27" s="83"/>
      <c r="K27" s="80">
        <f>K24*100</f>
        <v>42.641509433962263</v>
      </c>
      <c r="L27" s="81">
        <f>L24*100</f>
        <v>7.5471698113207548</v>
      </c>
      <c r="M27" s="82">
        <f>M24*100</f>
        <v>49.811320754716981</v>
      </c>
      <c r="N27" s="83"/>
      <c r="O27" s="80">
        <f>O24*100</f>
        <v>48.754448398576514</v>
      </c>
      <c r="P27" s="81">
        <f>P24*100</f>
        <v>3.2028469750889679</v>
      </c>
      <c r="Q27" s="82">
        <f>Q24*100</f>
        <v>48.042704626334519</v>
      </c>
      <c r="R27" s="83"/>
      <c r="S27" s="80" t="e">
        <f>S24*100</f>
        <v>#DIV/0!</v>
      </c>
      <c r="T27" s="81" t="e">
        <f>T24*100</f>
        <v>#DIV/0!</v>
      </c>
      <c r="U27" s="82" t="e">
        <f>U24*100</f>
        <v>#DIV/0!</v>
      </c>
      <c r="V27" s="83"/>
      <c r="W27" s="80" t="e">
        <f>W24*100</f>
        <v>#DIV/0!</v>
      </c>
      <c r="X27" s="81" t="e">
        <f>X24*100</f>
        <v>#DIV/0!</v>
      </c>
      <c r="Y27" s="82" t="e">
        <f>Y24*100</f>
        <v>#DIV/0!</v>
      </c>
      <c r="Z27" s="83"/>
    </row>
    <row r="28" spans="2:26" ht="16.5" thickTop="1" thickBot="1" x14ac:dyDescent="0.3">
      <c r="B28" s="84" t="s">
        <v>33</v>
      </c>
      <c r="C28" s="85">
        <f>AVERAGE(C25:C27)</f>
        <v>41.932527520561003</v>
      </c>
      <c r="D28" s="86">
        <f>AVERAGE(D25:D27)</f>
        <v>8.0881079083357115</v>
      </c>
      <c r="E28" s="87">
        <f>AVERAGE(E25:E27)</f>
        <v>49.979364571103282</v>
      </c>
      <c r="F28" s="88"/>
      <c r="G28" s="85">
        <f>AVERAGE(G25:G27)</f>
        <v>43.67585939201151</v>
      </c>
      <c r="H28" s="86">
        <f>AVERAGE(H25:H27)</f>
        <v>6.4538422941104061</v>
      </c>
      <c r="I28" s="87">
        <f>AVERAGE(I25:I27)</f>
        <v>49.870298313878074</v>
      </c>
      <c r="J28" s="88"/>
      <c r="K28" s="85">
        <f>AVERAGE(K25:K27)</f>
        <v>44.771174564737272</v>
      </c>
      <c r="L28" s="86">
        <f>AVERAGE(L25:L27)</f>
        <v>5.7908272514265846</v>
      </c>
      <c r="M28" s="87">
        <f>AVERAGE(M25:M27)</f>
        <v>49.437998183836136</v>
      </c>
      <c r="N28" s="88"/>
      <c r="O28" s="85">
        <f>AVERAGE(O25:O27)</f>
        <v>46.893458108167486</v>
      </c>
      <c r="P28" s="86">
        <f>AVERAGE(P25:P27)</f>
        <v>5.4330477571284215</v>
      </c>
      <c r="Q28" s="87">
        <f>AVERAGE(Q25:Q27)</f>
        <v>47.6734941347041</v>
      </c>
      <c r="R28" s="88"/>
      <c r="S28" s="85" t="e">
        <f>AVERAGE(S25:S27)</f>
        <v>#DIV/0!</v>
      </c>
      <c r="T28" s="86" t="e">
        <f>AVERAGE(T25:T27)</f>
        <v>#DIV/0!</v>
      </c>
      <c r="U28" s="87" t="e">
        <f>AVERAGE(U25:U27)</f>
        <v>#DIV/0!</v>
      </c>
      <c r="V28" s="88"/>
      <c r="W28" s="85" t="e">
        <f>AVERAGE(W25:W27)</f>
        <v>#DIV/0!</v>
      </c>
      <c r="X28" s="86" t="e">
        <f>AVERAGE(X25:X27)</f>
        <v>#DIV/0!</v>
      </c>
      <c r="Y28" s="87" t="e">
        <f>AVERAGE(Y25:Y27)</f>
        <v>#DIV/0!</v>
      </c>
      <c r="Z28" s="88"/>
    </row>
    <row r="29" spans="2:26" ht="16.5" thickTop="1" thickBot="1" x14ac:dyDescent="0.3">
      <c r="B29" s="89" t="s">
        <v>34</v>
      </c>
      <c r="C29" s="90">
        <f>SUM(C19,D19,C21,D21,C23,D23)</f>
        <v>487</v>
      </c>
      <c r="D29" s="91"/>
      <c r="E29" s="92">
        <f>SUM(E19,E21,E23)</f>
        <v>483</v>
      </c>
      <c r="F29" s="93"/>
      <c r="G29" s="90">
        <f>SUM(G19,H19,G21,H21,G23,H23)</f>
        <v>395</v>
      </c>
      <c r="H29" s="91"/>
      <c r="I29" s="92">
        <f>SUM(I19,I21,I23)</f>
        <v>393</v>
      </c>
      <c r="J29" s="93"/>
      <c r="K29" s="90">
        <f>SUM(K19,L19,K21,L21,K23,L23)</f>
        <v>402</v>
      </c>
      <c r="L29" s="91"/>
      <c r="M29" s="92">
        <f>SUM(M19,M21,M23)</f>
        <v>393</v>
      </c>
      <c r="N29" s="93"/>
      <c r="O29" s="90">
        <f>SUM(O19,P19,O21,P21,O23,P23)</f>
        <v>419</v>
      </c>
      <c r="P29" s="91"/>
      <c r="Q29" s="92">
        <f>SUM(Q19,Q21,Q23)</f>
        <v>382</v>
      </c>
      <c r="R29" s="93"/>
      <c r="S29" s="90">
        <f>SUM(S19,T19,S21,T21,S23,T23)</f>
        <v>0</v>
      </c>
      <c r="T29" s="91"/>
      <c r="U29" s="92">
        <f>SUM(U19,U21,U23)</f>
        <v>0</v>
      </c>
      <c r="V29" s="93"/>
      <c r="W29" s="90">
        <f>SUM(W19,X19,W21,X21,W23,X23)</f>
        <v>0</v>
      </c>
      <c r="X29" s="91"/>
      <c r="Y29" s="92">
        <f>SUM(Y19,Y21,Y23)</f>
        <v>0</v>
      </c>
      <c r="Z29" s="93"/>
    </row>
    <row r="30" spans="2:26" ht="15.75" thickTop="1" x14ac:dyDescent="0.25"/>
  </sheetData>
  <mergeCells count="34">
    <mergeCell ref="K29:L29"/>
    <mergeCell ref="O29:P29"/>
    <mergeCell ref="S29:T29"/>
    <mergeCell ref="W29:X29"/>
    <mergeCell ref="B19:B20"/>
    <mergeCell ref="B21:B22"/>
    <mergeCell ref="B23:B24"/>
    <mergeCell ref="B25:B27"/>
    <mergeCell ref="C29:D29"/>
    <mergeCell ref="G29:H29"/>
    <mergeCell ref="W14:X14"/>
    <mergeCell ref="B17:B18"/>
    <mergeCell ref="C17:F17"/>
    <mergeCell ref="G17:J17"/>
    <mergeCell ref="K17:N17"/>
    <mergeCell ref="O17:R17"/>
    <mergeCell ref="S17:V17"/>
    <mergeCell ref="W17:Z17"/>
    <mergeCell ref="W2:Z2"/>
    <mergeCell ref="B4:B5"/>
    <mergeCell ref="B6:B7"/>
    <mergeCell ref="B8:B9"/>
    <mergeCell ref="B10:B12"/>
    <mergeCell ref="C14:D14"/>
    <mergeCell ref="G14:H14"/>
    <mergeCell ref="K14:L14"/>
    <mergeCell ref="O14:P14"/>
    <mergeCell ref="S14:T14"/>
    <mergeCell ref="B2:B3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 3A</vt:lpstr>
      <vt:lpstr>Fig 3B</vt:lpstr>
      <vt:lpstr>Fig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2026-05-20T13:15:18Z</dcterms:created>
  <dcterms:modified xsi:type="dcterms:W3CDTF">2026-05-21T12:11:57Z</dcterms:modified>
</cp:coreProperties>
</file>