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ATA\bdf\article\TOM PAPER\data excel\supp\"/>
    </mc:Choice>
  </mc:AlternateContent>
  <bookViews>
    <workbookView xWindow="0" yWindow="0" windowWidth="6585" windowHeight="11025" firstSheet="1" activeTab="2"/>
  </bookViews>
  <sheets>
    <sheet name="Fig 4 - Figure sup 1A" sheetId="1" r:id="rId1"/>
    <sheet name="Fig 4 - Figure sup 1B" sheetId="2" r:id="rId2"/>
    <sheet name="Fig 4 - Figure sup 1C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9" i="3" l="1"/>
  <c r="I59" i="3"/>
  <c r="I60" i="3"/>
  <c r="I61" i="3"/>
  <c r="I62" i="3"/>
  <c r="I63" i="3"/>
  <c r="I64" i="3"/>
  <c r="I65" i="3"/>
  <c r="I66" i="3"/>
  <c r="I67" i="3"/>
  <c r="I68" i="3"/>
  <c r="I58" i="3"/>
  <c r="I57" i="3"/>
  <c r="J69" i="3"/>
  <c r="J68" i="3"/>
  <c r="J59" i="3"/>
  <c r="J60" i="3"/>
  <c r="J61" i="3"/>
  <c r="J62" i="3"/>
  <c r="J63" i="3"/>
  <c r="J64" i="3"/>
  <c r="J65" i="3"/>
  <c r="J66" i="3"/>
  <c r="J67" i="3"/>
  <c r="J58" i="3"/>
  <c r="J57" i="3"/>
  <c r="K69" i="3"/>
  <c r="K59" i="3"/>
  <c r="K60" i="3"/>
  <c r="K61" i="3"/>
  <c r="K62" i="3"/>
  <c r="K63" i="3"/>
  <c r="K64" i="3"/>
  <c r="K65" i="3"/>
  <c r="K66" i="3"/>
  <c r="K67" i="3"/>
  <c r="K68" i="3"/>
  <c r="K58" i="3"/>
  <c r="K57" i="3"/>
  <c r="K52" i="3"/>
  <c r="K42" i="3"/>
  <c r="K43" i="3"/>
  <c r="K44" i="3"/>
  <c r="K45" i="3"/>
  <c r="K46" i="3"/>
  <c r="K47" i="3"/>
  <c r="K48" i="3"/>
  <c r="K49" i="3"/>
  <c r="K50" i="3"/>
  <c r="K51" i="3"/>
  <c r="K41" i="3"/>
  <c r="K40" i="3"/>
  <c r="J40" i="3"/>
  <c r="I40" i="3"/>
  <c r="M27" i="3"/>
  <c r="L26" i="3"/>
  <c r="L22" i="3"/>
  <c r="I52" i="3"/>
  <c r="I42" i="3"/>
  <c r="I43" i="3"/>
  <c r="I44" i="3"/>
  <c r="I45" i="3"/>
  <c r="I46" i="3"/>
  <c r="I47" i="3"/>
  <c r="I48" i="3"/>
  <c r="I49" i="3"/>
  <c r="I50" i="3"/>
  <c r="I51" i="3"/>
  <c r="I41" i="3"/>
  <c r="J52" i="3"/>
  <c r="J42" i="3"/>
  <c r="J43" i="3"/>
  <c r="J44" i="3"/>
  <c r="J45" i="3"/>
  <c r="J46" i="3"/>
  <c r="J47" i="3"/>
  <c r="J48" i="3"/>
  <c r="J49" i="3"/>
  <c r="J50" i="3"/>
  <c r="J51" i="3"/>
  <c r="J41" i="3"/>
  <c r="K22" i="3"/>
  <c r="F69" i="3"/>
  <c r="F68" i="3"/>
  <c r="F67" i="3"/>
  <c r="F66" i="3"/>
  <c r="F65" i="3"/>
  <c r="F64" i="3"/>
  <c r="F63" i="3"/>
  <c r="F62" i="3"/>
  <c r="F61" i="3"/>
  <c r="F60" i="3"/>
  <c r="F59" i="3"/>
  <c r="G58" i="3"/>
  <c r="F58" i="3"/>
  <c r="G57" i="3"/>
  <c r="F57" i="3"/>
  <c r="F56" i="3"/>
  <c r="F52" i="3"/>
  <c r="F51" i="3"/>
  <c r="F50" i="3"/>
  <c r="F49" i="3"/>
  <c r="F48" i="3"/>
  <c r="F47" i="3"/>
  <c r="F46" i="3"/>
  <c r="F45" i="3"/>
  <c r="F44" i="3"/>
  <c r="F43" i="3"/>
  <c r="F42" i="3"/>
  <c r="F41" i="3"/>
  <c r="G40" i="3"/>
  <c r="L40" i="3" s="1"/>
  <c r="F40" i="3"/>
  <c r="F39" i="3"/>
  <c r="J9" i="3"/>
  <c r="I8" i="3"/>
  <c r="I27" i="3"/>
  <c r="I33" i="3"/>
  <c r="J33" i="3"/>
  <c r="J22" i="3"/>
  <c r="G16" i="3"/>
  <c r="M40" i="3" l="1"/>
  <c r="G41" i="3"/>
  <c r="L58" i="3"/>
  <c r="M58" i="3" s="1"/>
  <c r="L57" i="3"/>
  <c r="M57" i="3" s="1"/>
  <c r="G59" i="3"/>
  <c r="L41" i="3" l="1"/>
  <c r="M41" i="3" s="1"/>
  <c r="G42" i="3"/>
  <c r="G60" i="3"/>
  <c r="L59" i="3"/>
  <c r="M59" i="3" s="1"/>
  <c r="L60" i="3" l="1"/>
  <c r="M60" i="3" s="1"/>
  <c r="G61" i="3"/>
  <c r="G43" i="3"/>
  <c r="L42" i="3"/>
  <c r="M42" i="3" s="1"/>
  <c r="G44" i="3" l="1"/>
  <c r="L43" i="3"/>
  <c r="M43" i="3" s="1"/>
  <c r="L61" i="3"/>
  <c r="M61" i="3" s="1"/>
  <c r="G62" i="3"/>
  <c r="L62" i="3" l="1"/>
  <c r="M62" i="3" s="1"/>
  <c r="G63" i="3"/>
  <c r="G45" i="3"/>
  <c r="L44" i="3"/>
  <c r="M44" i="3" s="1"/>
  <c r="G46" i="3" l="1"/>
  <c r="L45" i="3"/>
  <c r="M45" i="3" s="1"/>
  <c r="G64" i="3"/>
  <c r="L63" i="3"/>
  <c r="M63" i="3" s="1"/>
  <c r="G65" i="3" l="1"/>
  <c r="L64" i="3"/>
  <c r="M64" i="3" s="1"/>
  <c r="G47" i="3"/>
  <c r="L46" i="3"/>
  <c r="M46" i="3" s="1"/>
  <c r="G66" i="3" l="1"/>
  <c r="L65" i="3"/>
  <c r="M65" i="3" s="1"/>
  <c r="L47" i="3"/>
  <c r="M47" i="3" s="1"/>
  <c r="G48" i="3"/>
  <c r="L48" i="3" l="1"/>
  <c r="M48" i="3" s="1"/>
  <c r="G49" i="3"/>
  <c r="G67" i="3"/>
  <c r="L66" i="3"/>
  <c r="M66" i="3" s="1"/>
  <c r="L49" i="3" l="1"/>
  <c r="M49" i="3" s="1"/>
  <c r="G50" i="3"/>
  <c r="G68" i="3"/>
  <c r="L67" i="3"/>
  <c r="M67" i="3" s="1"/>
  <c r="L68" i="3" l="1"/>
  <c r="M68" i="3" s="1"/>
  <c r="G69" i="3"/>
  <c r="G51" i="3"/>
  <c r="L50" i="3"/>
  <c r="M50" i="3" s="1"/>
  <c r="G52" i="3" l="1"/>
  <c r="L51" i="3"/>
  <c r="M51" i="3" s="1"/>
  <c r="L69" i="3"/>
  <c r="M69" i="3" s="1"/>
  <c r="L52" i="3" l="1"/>
  <c r="M52" i="3" s="1"/>
  <c r="F34" i="3" l="1"/>
  <c r="F33" i="3"/>
  <c r="F32" i="3"/>
  <c r="F31" i="3"/>
  <c r="F30" i="3"/>
  <c r="K29" i="3"/>
  <c r="F29" i="3"/>
  <c r="K28" i="3"/>
  <c r="F28" i="3"/>
  <c r="F27" i="3"/>
  <c r="G26" i="3"/>
  <c r="F26" i="3"/>
  <c r="G25" i="3"/>
  <c r="J25" i="3" s="1"/>
  <c r="F25" i="3"/>
  <c r="G24" i="3"/>
  <c r="J24" i="3" s="1"/>
  <c r="F24" i="3"/>
  <c r="G23" i="3"/>
  <c r="I23" i="3" s="1"/>
  <c r="F23" i="3"/>
  <c r="G22" i="3"/>
  <c r="F22" i="3"/>
  <c r="F21" i="3"/>
  <c r="K33" i="3" s="1"/>
  <c r="F17" i="3"/>
  <c r="K16" i="3"/>
  <c r="F16" i="3"/>
  <c r="K15" i="3"/>
  <c r="F15" i="3"/>
  <c r="K14" i="3"/>
  <c r="F14" i="3"/>
  <c r="K13" i="3"/>
  <c r="F13" i="3"/>
  <c r="K12" i="3"/>
  <c r="F12" i="3"/>
  <c r="K11" i="3"/>
  <c r="F11" i="3"/>
  <c r="F10" i="3"/>
  <c r="F9" i="3"/>
  <c r="K8" i="3"/>
  <c r="F8" i="3"/>
  <c r="K7" i="3"/>
  <c r="F7" i="3"/>
  <c r="K6" i="3"/>
  <c r="F6" i="3"/>
  <c r="K5" i="3"/>
  <c r="G5" i="3"/>
  <c r="L5" i="3" s="1"/>
  <c r="F5" i="3"/>
  <c r="F4" i="3"/>
  <c r="K17" i="3" s="1"/>
  <c r="M5" i="3" l="1"/>
  <c r="J23" i="3"/>
  <c r="K24" i="3"/>
  <c r="M24" i="3" s="1"/>
  <c r="L25" i="3"/>
  <c r="K32" i="3"/>
  <c r="K10" i="3"/>
  <c r="K23" i="3"/>
  <c r="L24" i="3"/>
  <c r="K31" i="3"/>
  <c r="I26" i="3"/>
  <c r="I25" i="3"/>
  <c r="K27" i="3"/>
  <c r="I24" i="3"/>
  <c r="K26" i="3"/>
  <c r="M26" i="3" s="1"/>
  <c r="I22" i="3"/>
  <c r="G6" i="3"/>
  <c r="K9" i="3"/>
  <c r="M22" i="3"/>
  <c r="L23" i="3"/>
  <c r="G27" i="3"/>
  <c r="K30" i="3"/>
  <c r="I5" i="3"/>
  <c r="J5" i="3"/>
  <c r="J26" i="3"/>
  <c r="K34" i="3"/>
  <c r="K25" i="3"/>
  <c r="L27" i="3" l="1"/>
  <c r="G28" i="3"/>
  <c r="J27" i="3"/>
  <c r="I6" i="3"/>
  <c r="L6" i="3"/>
  <c r="M6" i="3" s="1"/>
  <c r="J6" i="3"/>
  <c r="G7" i="3"/>
  <c r="M23" i="3"/>
  <c r="M25" i="3"/>
  <c r="J28" i="3" l="1"/>
  <c r="I28" i="3"/>
  <c r="L28" i="3"/>
  <c r="M28" i="3" s="1"/>
  <c r="G29" i="3"/>
  <c r="L7" i="3"/>
  <c r="M7" i="3" s="1"/>
  <c r="J7" i="3"/>
  <c r="I7" i="3"/>
  <c r="G8" i="3"/>
  <c r="G9" i="3" l="1"/>
  <c r="J8" i="3"/>
  <c r="L8" i="3"/>
  <c r="M8" i="3" s="1"/>
  <c r="G30" i="3"/>
  <c r="L29" i="3"/>
  <c r="M29" i="3" s="1"/>
  <c r="J29" i="3"/>
  <c r="I29" i="3"/>
  <c r="I9" i="3" l="1"/>
  <c r="G10" i="3"/>
  <c r="L9" i="3"/>
  <c r="M9" i="3" s="1"/>
  <c r="G31" i="3"/>
  <c r="L30" i="3"/>
  <c r="M30" i="3" s="1"/>
  <c r="J30" i="3"/>
  <c r="I30" i="3"/>
  <c r="I31" i="3" l="1"/>
  <c r="L31" i="3"/>
  <c r="M31" i="3" s="1"/>
  <c r="J31" i="3"/>
  <c r="G32" i="3"/>
  <c r="I10" i="3"/>
  <c r="L10" i="3"/>
  <c r="M10" i="3" s="1"/>
  <c r="J10" i="3"/>
  <c r="G11" i="3"/>
  <c r="J32" i="3" l="1"/>
  <c r="G33" i="3"/>
  <c r="I32" i="3"/>
  <c r="L32" i="3"/>
  <c r="M32" i="3" s="1"/>
  <c r="J11" i="3"/>
  <c r="G12" i="3"/>
  <c r="L11" i="3"/>
  <c r="M11" i="3" s="1"/>
  <c r="I11" i="3"/>
  <c r="J12" i="3" l="1"/>
  <c r="I12" i="3"/>
  <c r="L12" i="3"/>
  <c r="M12" i="3" s="1"/>
  <c r="G13" i="3"/>
  <c r="G34" i="3"/>
  <c r="L33" i="3"/>
  <c r="M33" i="3" s="1"/>
  <c r="L34" i="3" l="1"/>
  <c r="M34" i="3" s="1"/>
  <c r="J34" i="3"/>
  <c r="I34" i="3"/>
  <c r="L13" i="3"/>
  <c r="M13" i="3" s="1"/>
  <c r="J13" i="3"/>
  <c r="G14" i="3"/>
  <c r="I13" i="3"/>
  <c r="L14" i="3" l="1"/>
  <c r="M14" i="3" s="1"/>
  <c r="J14" i="3"/>
  <c r="I14" i="3"/>
  <c r="G15" i="3"/>
  <c r="J15" i="3" l="1"/>
  <c r="I15" i="3"/>
  <c r="L15" i="3"/>
  <c r="M15" i="3" s="1"/>
  <c r="G17" i="3" l="1"/>
  <c r="J16" i="3"/>
  <c r="L16" i="3"/>
  <c r="M16" i="3" s="1"/>
  <c r="I16" i="3"/>
  <c r="L17" i="3" l="1"/>
  <c r="M17" i="3" s="1"/>
  <c r="J17" i="3"/>
  <c r="I17" i="3"/>
  <c r="F14" i="2" l="1"/>
  <c r="D15" i="2" s="1"/>
  <c r="F12" i="2"/>
  <c r="E13" i="2" s="1"/>
  <c r="F10" i="2"/>
  <c r="E11" i="2" s="1"/>
  <c r="F8" i="2"/>
  <c r="D9" i="2" s="1"/>
  <c r="F6" i="2"/>
  <c r="D7" i="2" s="1"/>
  <c r="F4" i="2"/>
  <c r="E5" i="2" s="1"/>
  <c r="E15" i="2" l="1"/>
  <c r="E9" i="2"/>
  <c r="E7" i="2"/>
  <c r="D5" i="2"/>
  <c r="D11" i="2"/>
  <c r="D13" i="2"/>
  <c r="F14" i="1" l="1"/>
  <c r="E15" i="1" s="1"/>
  <c r="F12" i="1"/>
  <c r="D13" i="1" s="1"/>
  <c r="F10" i="1"/>
  <c r="F8" i="1"/>
  <c r="D9" i="1" s="1"/>
  <c r="F6" i="1"/>
  <c r="E7" i="1" s="1"/>
  <c r="F4" i="1"/>
  <c r="D5" i="1" s="1"/>
  <c r="E11" i="1" l="1"/>
  <c r="D11" i="1"/>
  <c r="E13" i="1"/>
  <c r="E9" i="1"/>
  <c r="E5" i="1"/>
  <c r="D15" i="1"/>
  <c r="D7" i="1"/>
</calcChain>
</file>

<file path=xl/sharedStrings.xml><?xml version="1.0" encoding="utf-8"?>
<sst xmlns="http://schemas.openxmlformats.org/spreadsheetml/2006/main" count="73" uniqueCount="28">
  <si>
    <t>replicates</t>
  </si>
  <si>
    <t>total</t>
  </si>
  <si>
    <r>
      <t xml:space="preserve">ace2 </t>
    </r>
    <r>
      <rPr>
        <sz val="11"/>
        <color theme="1"/>
        <rFont val="Calibri"/>
        <family val="2"/>
        <scheme val="minor"/>
      </rPr>
      <t>before 
sonication</t>
    </r>
  </si>
  <si>
    <r>
      <t xml:space="preserve">ace2 </t>
    </r>
    <r>
      <rPr>
        <sz val="11"/>
        <color theme="1"/>
        <rFont val="Calibri"/>
        <family val="2"/>
        <scheme val="minor"/>
      </rPr>
      <t>after 
sonication</t>
    </r>
  </si>
  <si>
    <t>single cell entities</t>
  </si>
  <si>
    <t>multi cells entities</t>
  </si>
  <si>
    <t>blue methylen staining</t>
  </si>
  <si>
    <t>unstained cells</t>
  </si>
  <si>
    <t>stained cells</t>
  </si>
  <si>
    <t>replicate #1</t>
  </si>
  <si>
    <t>replicate #2</t>
  </si>
  <si>
    <t>replicate #3</t>
  </si>
  <si>
    <t>Cummulative 
cells forming a bud</t>
  </si>
  <si>
    <t xml:space="preserve">Budding index </t>
  </si>
  <si>
    <t xml:space="preserve">SD </t>
  </si>
  <si>
    <t>n</t>
  </si>
  <si>
    <t>Contigency table</t>
  </si>
  <si>
    <t>number of initial cells</t>
  </si>
  <si>
    <t xml:space="preserve">bud </t>
  </si>
  <si>
    <t xml:space="preserve">unbud </t>
  </si>
  <si>
    <t># of initial cells forming 
a first bud at t=</t>
  </si>
  <si>
    <t># of cell forming 
a first bud at t=</t>
  </si>
  <si>
    <r>
      <t>ACE2 cln3Δ -</t>
    </r>
    <r>
      <rPr>
        <b/>
        <sz val="11"/>
        <color rgb="FFFF0000"/>
        <rFont val="Calibri"/>
        <family val="2"/>
        <scheme val="minor"/>
      </rPr>
      <t xml:space="preserve"> sonicated</t>
    </r>
  </si>
  <si>
    <r>
      <rPr>
        <b/>
        <i/>
        <sz val="11"/>
        <color rgb="FFFF0000"/>
        <rFont val="Calibri"/>
        <family val="2"/>
        <scheme val="minor"/>
      </rPr>
      <t xml:space="preserve">ACE2 cln3Δ - </t>
    </r>
    <r>
      <rPr>
        <b/>
        <sz val="11"/>
        <color rgb="FFFF0000"/>
        <rFont val="Calibri"/>
        <family val="2"/>
        <scheme val="minor"/>
      </rPr>
      <t>sonicated</t>
    </r>
  </si>
  <si>
    <r>
      <rPr>
        <b/>
        <i/>
        <sz val="11"/>
        <color rgb="FFFF0000"/>
        <rFont val="Calibri"/>
        <family val="2"/>
        <scheme val="minor"/>
      </rPr>
      <t xml:space="preserve">ace2Δ cln3Δ </t>
    </r>
    <r>
      <rPr>
        <b/>
        <sz val="11"/>
        <color rgb="FFFF0000"/>
        <rFont val="Calibri"/>
        <family val="2"/>
        <scheme val="minor"/>
      </rPr>
      <t>-sonicated</t>
    </r>
  </si>
  <si>
    <r>
      <t xml:space="preserve">ace2Δ cln3Δ - </t>
    </r>
    <r>
      <rPr>
        <b/>
        <sz val="11"/>
        <color rgb="FFFF0000"/>
        <rFont val="Calibri"/>
        <family val="2"/>
        <scheme val="minor"/>
      </rPr>
      <t>sonicated</t>
    </r>
  </si>
  <si>
    <r>
      <rPr>
        <b/>
        <i/>
        <sz val="11"/>
        <color rgb="FFFF0000"/>
        <rFont val="Calibri"/>
        <family val="2"/>
        <scheme val="minor"/>
      </rPr>
      <t>ACE2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i/>
        <sz val="11"/>
        <color rgb="FFFF0000"/>
        <rFont val="Calibri"/>
        <family val="2"/>
        <scheme val="minor"/>
      </rPr>
      <t>cln3Δ</t>
    </r>
  </si>
  <si>
    <r>
      <rPr>
        <b/>
        <i/>
        <sz val="11"/>
        <color rgb="FFFF0000"/>
        <rFont val="Calibri"/>
        <family val="2"/>
        <scheme val="minor"/>
      </rPr>
      <t>ace2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i/>
        <sz val="11"/>
        <color rgb="FFFF0000"/>
        <rFont val="Calibri"/>
        <family val="2"/>
        <scheme val="minor"/>
      </rPr>
      <t>cln3Δ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</si>
</sst>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</fills>
  <borders count="55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1" xfId="0" applyBorder="1"/>
    <xf numFmtId="16" fontId="0" fillId="0" borderId="2" xfId="0" applyNumberFormat="1" applyBorder="1"/>
    <xf numFmtId="0" fontId="0" fillId="0" borderId="2" xfId="0" applyBorder="1"/>
    <xf numFmtId="0" fontId="0" fillId="0" borderId="3" xfId="0" applyBorder="1"/>
    <xf numFmtId="16" fontId="0" fillId="0" borderId="0" xfId="0" applyNumberFormat="1"/>
    <xf numFmtId="164" fontId="0" fillId="2" borderId="7" xfId="0" applyNumberFormat="1" applyFill="1" applyBorder="1"/>
    <xf numFmtId="0" fontId="0" fillId="3" borderId="8" xfId="0" applyFill="1" applyBorder="1"/>
    <xf numFmtId="164" fontId="0" fillId="0" borderId="0" xfId="0" applyNumberFormat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164" fontId="0" fillId="2" borderId="17" xfId="0" applyNumberFormat="1" applyFill="1" applyBorder="1"/>
    <xf numFmtId="0" fontId="0" fillId="3" borderId="18" xfId="0" applyFill="1" applyBorder="1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0" fillId="0" borderId="0" xfId="0" applyBorder="1"/>
    <xf numFmtId="0" fontId="3" fillId="0" borderId="19" xfId="0" applyFont="1" applyBorder="1" applyAlignment="1">
      <alignment horizontal="center"/>
    </xf>
    <xf numFmtId="0" fontId="0" fillId="0" borderId="22" xfId="0" applyBorder="1"/>
    <xf numFmtId="0" fontId="0" fillId="0" borderId="23" xfId="0" applyBorder="1"/>
    <xf numFmtId="164" fontId="0" fillId="0" borderId="24" xfId="0" applyNumberFormat="1" applyBorder="1"/>
    <xf numFmtId="0" fontId="0" fillId="0" borderId="4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2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1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164" fontId="0" fillId="0" borderId="38" xfId="0" applyNumberFormat="1" applyBorder="1"/>
    <xf numFmtId="1" fontId="0" fillId="0" borderId="38" xfId="0" applyNumberFormat="1" applyBorder="1"/>
    <xf numFmtId="1" fontId="0" fillId="0" borderId="39" xfId="0" applyNumberFormat="1" applyBorder="1"/>
    <xf numFmtId="0" fontId="0" fillId="0" borderId="5" xfId="0" applyBorder="1" applyAlignment="1">
      <alignment horizontal="center" vertical="center"/>
    </xf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164" fontId="0" fillId="0" borderId="44" xfId="0" applyNumberFormat="1" applyBorder="1"/>
    <xf numFmtId="1" fontId="0" fillId="0" borderId="44" xfId="0" applyNumberFormat="1" applyBorder="1"/>
    <xf numFmtId="1" fontId="0" fillId="0" borderId="45" xfId="0" applyNumberFormat="1" applyBorder="1"/>
    <xf numFmtId="0" fontId="0" fillId="0" borderId="15" xfId="0" applyBorder="1" applyAlignment="1">
      <alignment horizontal="center" vertical="center"/>
    </xf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164" fontId="0" fillId="0" borderId="32" xfId="0" applyNumberFormat="1" applyBorder="1"/>
    <xf numFmtId="0" fontId="0" fillId="0" borderId="51" xfId="0" applyBorder="1"/>
    <xf numFmtId="0" fontId="0" fillId="0" borderId="52" xfId="0" applyBorder="1"/>
    <xf numFmtId="1" fontId="0" fillId="0" borderId="32" xfId="0" applyNumberFormat="1" applyBorder="1"/>
    <xf numFmtId="1" fontId="0" fillId="0" borderId="33" xfId="0" applyNumberFormat="1" applyBorder="1"/>
    <xf numFmtId="0" fontId="0" fillId="0" borderId="53" xfId="0" applyBorder="1"/>
    <xf numFmtId="0" fontId="0" fillId="0" borderId="54" xfId="0" applyBorder="1"/>
    <xf numFmtId="0" fontId="0" fillId="0" borderId="33" xfId="0" applyBorder="1"/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6"/>
  <sheetViews>
    <sheetView workbookViewId="0">
      <selection sqref="A1:XFD1048576"/>
    </sheetView>
  </sheetViews>
  <sheetFormatPr baseColWidth="10" defaultRowHeight="15" x14ac:dyDescent="0.25"/>
  <cols>
    <col min="2" max="2" width="17" bestFit="1" customWidth="1"/>
    <col min="4" max="4" width="17.28515625" bestFit="1" customWidth="1"/>
    <col min="5" max="5" width="17.5703125" bestFit="1" customWidth="1"/>
  </cols>
  <sheetData>
    <row r="2" spans="2:11" ht="15.75" thickBot="1" x14ac:dyDescent="0.3"/>
    <row r="3" spans="2:11" ht="16.5" thickTop="1" thickBot="1" x14ac:dyDescent="0.3">
      <c r="C3" s="1" t="s">
        <v>0</v>
      </c>
      <c r="D3" s="2" t="s">
        <v>4</v>
      </c>
      <c r="E3" s="3" t="s">
        <v>5</v>
      </c>
      <c r="F3" s="4" t="s">
        <v>1</v>
      </c>
      <c r="I3" s="5"/>
    </row>
    <row r="4" spans="2:11" ht="15.75" thickTop="1" x14ac:dyDescent="0.25">
      <c r="B4" s="15" t="s">
        <v>2</v>
      </c>
      <c r="C4" s="18">
        <v>1</v>
      </c>
      <c r="D4" s="3">
        <v>43</v>
      </c>
      <c r="E4" s="3">
        <v>211</v>
      </c>
      <c r="F4" s="4">
        <f>SUM(D4:E4)</f>
        <v>254</v>
      </c>
    </row>
    <row r="5" spans="2:11" ht="15.75" thickBot="1" x14ac:dyDescent="0.3">
      <c r="B5" s="16"/>
      <c r="C5" s="19"/>
      <c r="D5" s="6">
        <f>D4/F4</f>
        <v>0.16929133858267717</v>
      </c>
      <c r="E5" s="6">
        <f>E4/F4</f>
        <v>0.8307086614173228</v>
      </c>
      <c r="F5" s="7"/>
      <c r="I5" s="8"/>
      <c r="J5" s="8"/>
      <c r="K5" s="8"/>
    </row>
    <row r="6" spans="2:11" x14ac:dyDescent="0.25">
      <c r="B6" s="16"/>
      <c r="C6" s="20">
        <v>2</v>
      </c>
      <c r="D6" s="9">
        <v>43</v>
      </c>
      <c r="E6" s="9">
        <v>218</v>
      </c>
      <c r="F6" s="10">
        <f>SUM(D6:E6)</f>
        <v>261</v>
      </c>
    </row>
    <row r="7" spans="2:11" ht="15.75" thickBot="1" x14ac:dyDescent="0.3">
      <c r="B7" s="16"/>
      <c r="C7" s="19"/>
      <c r="D7" s="6">
        <f>D6/F6</f>
        <v>0.16475095785440613</v>
      </c>
      <c r="E7" s="6">
        <f>E6/F6</f>
        <v>0.83524904214559392</v>
      </c>
      <c r="F7" s="7"/>
      <c r="I7" s="8"/>
      <c r="J7" s="8"/>
      <c r="K7" s="8"/>
    </row>
    <row r="8" spans="2:11" x14ac:dyDescent="0.25">
      <c r="B8" s="16"/>
      <c r="C8" s="21">
        <v>3</v>
      </c>
      <c r="D8" s="11">
        <v>43</v>
      </c>
      <c r="E8" s="11">
        <v>230</v>
      </c>
      <c r="F8" s="12">
        <f>SUM(D8:E8)</f>
        <v>273</v>
      </c>
    </row>
    <row r="9" spans="2:11" ht="15.75" thickBot="1" x14ac:dyDescent="0.3">
      <c r="B9" s="17"/>
      <c r="C9" s="22"/>
      <c r="D9" s="13">
        <f>D8/F8</f>
        <v>0.1575091575091575</v>
      </c>
      <c r="E9" s="13">
        <f>E8/F8</f>
        <v>0.8424908424908425</v>
      </c>
      <c r="F9" s="14"/>
      <c r="I9" s="8"/>
      <c r="J9" s="8"/>
      <c r="K9" s="8"/>
    </row>
    <row r="10" spans="2:11" ht="15.75" thickTop="1" x14ac:dyDescent="0.25">
      <c r="B10" s="15" t="s">
        <v>3</v>
      </c>
      <c r="C10" s="18">
        <v>1</v>
      </c>
      <c r="D10" s="3">
        <v>108</v>
      </c>
      <c r="E10" s="3">
        <v>104</v>
      </c>
      <c r="F10" s="4">
        <f>SUM(D10:E10)</f>
        <v>212</v>
      </c>
    </row>
    <row r="11" spans="2:11" ht="15.75" thickBot="1" x14ac:dyDescent="0.3">
      <c r="B11" s="16"/>
      <c r="C11" s="19"/>
      <c r="D11" s="6">
        <f>D10/F10</f>
        <v>0.50943396226415094</v>
      </c>
      <c r="E11" s="6">
        <f>E10/F10</f>
        <v>0.49056603773584906</v>
      </c>
      <c r="F11" s="7"/>
    </row>
    <row r="12" spans="2:11" x14ac:dyDescent="0.25">
      <c r="B12" s="16"/>
      <c r="C12" s="20">
        <v>2</v>
      </c>
      <c r="D12" s="9">
        <v>114</v>
      </c>
      <c r="E12" s="9">
        <v>99</v>
      </c>
      <c r="F12" s="10">
        <f>SUM(D12:E12)</f>
        <v>213</v>
      </c>
    </row>
    <row r="13" spans="2:11" ht="15.75" thickBot="1" x14ac:dyDescent="0.3">
      <c r="B13" s="16"/>
      <c r="C13" s="19"/>
      <c r="D13" s="6">
        <f>D12/F12</f>
        <v>0.53521126760563376</v>
      </c>
      <c r="E13" s="6">
        <f>E12/F12</f>
        <v>0.46478873239436619</v>
      </c>
      <c r="F13" s="7"/>
    </row>
    <row r="14" spans="2:11" x14ac:dyDescent="0.25">
      <c r="B14" s="16"/>
      <c r="C14" s="21">
        <v>3</v>
      </c>
      <c r="D14" s="11">
        <v>131</v>
      </c>
      <c r="E14" s="11">
        <v>100</v>
      </c>
      <c r="F14" s="12">
        <f>SUM(D14:E14)</f>
        <v>231</v>
      </c>
    </row>
    <row r="15" spans="2:11" ht="15.75" thickBot="1" x14ac:dyDescent="0.3">
      <c r="B15" s="17"/>
      <c r="C15" s="22"/>
      <c r="D15" s="13">
        <f>D14/F14</f>
        <v>0.5670995670995671</v>
      </c>
      <c r="E15" s="13">
        <f>E14/F14</f>
        <v>0.4329004329004329</v>
      </c>
      <c r="F15" s="14"/>
    </row>
    <row r="16" spans="2:11" ht="15.75" thickTop="1" x14ac:dyDescent="0.25"/>
  </sheetData>
  <mergeCells count="8">
    <mergeCell ref="B4:B9"/>
    <mergeCell ref="C4:C5"/>
    <mergeCell ref="C6:C7"/>
    <mergeCell ref="C8:C9"/>
    <mergeCell ref="B10:B15"/>
    <mergeCell ref="C10:C11"/>
    <mergeCell ref="C12:C13"/>
    <mergeCell ref="C14:C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6"/>
  <sheetViews>
    <sheetView workbookViewId="0">
      <selection activeCell="O21" sqref="O21"/>
    </sheetView>
  </sheetViews>
  <sheetFormatPr baseColWidth="10" defaultRowHeight="15" x14ac:dyDescent="0.25"/>
  <cols>
    <col min="2" max="2" width="17" bestFit="1" customWidth="1"/>
    <col min="4" max="4" width="17.28515625" bestFit="1" customWidth="1"/>
    <col min="5" max="5" width="17.5703125" bestFit="1" customWidth="1"/>
  </cols>
  <sheetData>
    <row r="1" spans="2:11" ht="15.75" thickBot="1" x14ac:dyDescent="0.3"/>
    <row r="2" spans="2:11" ht="16.5" thickTop="1" thickBot="1" x14ac:dyDescent="0.3">
      <c r="D2" s="23" t="s">
        <v>6</v>
      </c>
      <c r="E2" s="24"/>
    </row>
    <row r="3" spans="2:11" ht="16.5" thickTop="1" thickBot="1" x14ac:dyDescent="0.3">
      <c r="C3" s="1" t="s">
        <v>0</v>
      </c>
      <c r="D3" s="2" t="s">
        <v>7</v>
      </c>
      <c r="E3" s="3" t="s">
        <v>8</v>
      </c>
      <c r="F3" s="4" t="s">
        <v>1</v>
      </c>
      <c r="I3" s="5"/>
    </row>
    <row r="4" spans="2:11" ht="15.75" thickTop="1" x14ac:dyDescent="0.25">
      <c r="B4" s="15" t="s">
        <v>2</v>
      </c>
      <c r="C4" s="18">
        <v>1</v>
      </c>
      <c r="D4" s="3">
        <v>202</v>
      </c>
      <c r="E4" s="3">
        <v>12</v>
      </c>
      <c r="F4" s="4">
        <f>SUM(D4:E4)</f>
        <v>214</v>
      </c>
    </row>
    <row r="5" spans="2:11" ht="15.75" thickBot="1" x14ac:dyDescent="0.3">
      <c r="B5" s="16"/>
      <c r="C5" s="19"/>
      <c r="D5" s="6">
        <f>D4/F4</f>
        <v>0.94392523364485981</v>
      </c>
      <c r="E5" s="6">
        <f>E4/F4</f>
        <v>5.6074766355140186E-2</v>
      </c>
      <c r="F5" s="7"/>
      <c r="I5" s="8"/>
      <c r="J5" s="8"/>
      <c r="K5" s="8"/>
    </row>
    <row r="6" spans="2:11" x14ac:dyDescent="0.25">
      <c r="B6" s="16"/>
      <c r="C6" s="20">
        <v>2</v>
      </c>
      <c r="D6" s="9">
        <v>200</v>
      </c>
      <c r="E6" s="9">
        <v>7</v>
      </c>
      <c r="F6" s="10">
        <f>SUM(D6:E6)</f>
        <v>207</v>
      </c>
    </row>
    <row r="7" spans="2:11" ht="15.75" thickBot="1" x14ac:dyDescent="0.3">
      <c r="B7" s="16"/>
      <c r="C7" s="19"/>
      <c r="D7" s="6">
        <f>D6/F6</f>
        <v>0.96618357487922701</v>
      </c>
      <c r="E7" s="6">
        <f>E6/F6</f>
        <v>3.3816425120772944E-2</v>
      </c>
      <c r="F7" s="7"/>
      <c r="I7" s="8"/>
      <c r="J7" s="8"/>
      <c r="K7" s="8"/>
    </row>
    <row r="8" spans="2:11" x14ac:dyDescent="0.25">
      <c r="B8" s="16"/>
      <c r="C8" s="21">
        <v>3</v>
      </c>
      <c r="D8" s="11">
        <v>210</v>
      </c>
      <c r="E8" s="11">
        <v>10</v>
      </c>
      <c r="F8" s="12">
        <f>SUM(D8:E8)</f>
        <v>220</v>
      </c>
    </row>
    <row r="9" spans="2:11" ht="15.75" thickBot="1" x14ac:dyDescent="0.3">
      <c r="B9" s="17"/>
      <c r="C9" s="22"/>
      <c r="D9" s="13">
        <f>D8/F8</f>
        <v>0.95454545454545459</v>
      </c>
      <c r="E9" s="13">
        <f>E8/F8</f>
        <v>4.5454545454545456E-2</v>
      </c>
      <c r="F9" s="14"/>
      <c r="I9" s="8"/>
      <c r="J9" s="8"/>
      <c r="K9" s="8"/>
    </row>
    <row r="10" spans="2:11" ht="15.75" thickTop="1" x14ac:dyDescent="0.25">
      <c r="B10" s="15" t="s">
        <v>3</v>
      </c>
      <c r="C10" s="18">
        <v>1</v>
      </c>
      <c r="D10" s="3">
        <v>208</v>
      </c>
      <c r="E10" s="3">
        <v>13</v>
      </c>
      <c r="F10" s="4">
        <f>SUM(D10:E10)</f>
        <v>221</v>
      </c>
    </row>
    <row r="11" spans="2:11" ht="15.75" thickBot="1" x14ac:dyDescent="0.3">
      <c r="B11" s="16"/>
      <c r="C11" s="19"/>
      <c r="D11" s="6">
        <f>D10/F10</f>
        <v>0.94117647058823528</v>
      </c>
      <c r="E11" s="6">
        <f>E10/F10</f>
        <v>5.8823529411764705E-2</v>
      </c>
      <c r="F11" s="7"/>
    </row>
    <row r="12" spans="2:11" x14ac:dyDescent="0.25">
      <c r="B12" s="16"/>
      <c r="C12" s="20">
        <v>2</v>
      </c>
      <c r="D12" s="9">
        <v>210</v>
      </c>
      <c r="E12" s="9">
        <v>10</v>
      </c>
      <c r="F12" s="10">
        <f>SUM(D12:E12)</f>
        <v>220</v>
      </c>
    </row>
    <row r="13" spans="2:11" ht="15.75" thickBot="1" x14ac:dyDescent="0.3">
      <c r="B13" s="16"/>
      <c r="C13" s="19"/>
      <c r="D13" s="6">
        <f>D12/F12</f>
        <v>0.95454545454545459</v>
      </c>
      <c r="E13" s="6">
        <f>E12/F12</f>
        <v>4.5454545454545456E-2</v>
      </c>
      <c r="F13" s="7"/>
    </row>
    <row r="14" spans="2:11" x14ac:dyDescent="0.25">
      <c r="B14" s="16"/>
      <c r="C14" s="21">
        <v>3</v>
      </c>
      <c r="D14" s="11">
        <v>205</v>
      </c>
      <c r="E14" s="11">
        <v>11</v>
      </c>
      <c r="F14" s="12">
        <f>SUM(D14:E14)</f>
        <v>216</v>
      </c>
    </row>
    <row r="15" spans="2:11" ht="15.75" thickBot="1" x14ac:dyDescent="0.3">
      <c r="B15" s="17"/>
      <c r="C15" s="22"/>
      <c r="D15" s="13">
        <f>D14/F14</f>
        <v>0.94907407407407407</v>
      </c>
      <c r="E15" s="13">
        <f>E14/F14</f>
        <v>5.0925925925925923E-2</v>
      </c>
      <c r="F15" s="14"/>
    </row>
    <row r="16" spans="2:11" ht="15.75" thickTop="1" x14ac:dyDescent="0.25"/>
  </sheetData>
  <mergeCells count="9">
    <mergeCell ref="B10:B15"/>
    <mergeCell ref="C10:C11"/>
    <mergeCell ref="C12:C13"/>
    <mergeCell ref="C14:C15"/>
    <mergeCell ref="D2:E2"/>
    <mergeCell ref="B4:B9"/>
    <mergeCell ref="C4:C5"/>
    <mergeCell ref="C6:C7"/>
    <mergeCell ref="C8:C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0"/>
  <sheetViews>
    <sheetView tabSelected="1" topLeftCell="A49" workbookViewId="0">
      <selection activeCell="P64" sqref="P64"/>
    </sheetView>
  </sheetViews>
  <sheetFormatPr baseColWidth="10" defaultRowHeight="15" x14ac:dyDescent="0.25"/>
  <cols>
    <col min="7" max="7" width="21.7109375" customWidth="1"/>
    <col min="9" max="9" width="18.85546875" customWidth="1"/>
  </cols>
  <sheetData>
    <row r="1" spans="1:13" ht="15.75" thickBot="1" x14ac:dyDescent="0.3"/>
    <row r="2" spans="1:13" ht="16.5" thickTop="1" thickBot="1" x14ac:dyDescent="0.3">
      <c r="C2" s="25" t="s">
        <v>22</v>
      </c>
      <c r="D2" s="26"/>
      <c r="E2" s="26"/>
      <c r="F2" s="27"/>
      <c r="H2" s="28"/>
      <c r="I2" s="29" t="s">
        <v>23</v>
      </c>
      <c r="J2" s="26"/>
      <c r="K2" s="26"/>
      <c r="L2" s="26"/>
      <c r="M2" s="27"/>
    </row>
    <row r="3" spans="1:13" ht="16.5" thickTop="1" thickBot="1" x14ac:dyDescent="0.3">
      <c r="C3" s="30" t="s">
        <v>9</v>
      </c>
      <c r="D3" s="31" t="s">
        <v>10</v>
      </c>
      <c r="E3" s="31" t="s">
        <v>11</v>
      </c>
      <c r="F3" s="32" t="s">
        <v>1</v>
      </c>
      <c r="G3" s="33" t="s">
        <v>12</v>
      </c>
      <c r="H3" s="34"/>
      <c r="I3" s="35" t="s">
        <v>13</v>
      </c>
      <c r="J3" s="36" t="s">
        <v>14</v>
      </c>
      <c r="K3" s="37" t="s">
        <v>15</v>
      </c>
      <c r="L3" s="38" t="s">
        <v>16</v>
      </c>
      <c r="M3" s="39"/>
    </row>
    <row r="4" spans="1:13" ht="16.5" thickTop="1" thickBot="1" x14ac:dyDescent="0.3">
      <c r="A4" s="23" t="s">
        <v>17</v>
      </c>
      <c r="B4" s="24"/>
      <c r="C4" s="40">
        <v>76</v>
      </c>
      <c r="D4" s="41">
        <v>98</v>
      </c>
      <c r="E4" s="41">
        <v>68</v>
      </c>
      <c r="F4" s="42">
        <f>SUM(C4:E4)</f>
        <v>242</v>
      </c>
      <c r="G4" s="43"/>
      <c r="H4" s="44"/>
      <c r="I4" s="45"/>
      <c r="J4" s="46"/>
      <c r="K4" s="47"/>
      <c r="L4" s="48" t="s">
        <v>18</v>
      </c>
      <c r="M4" s="49" t="s">
        <v>19</v>
      </c>
    </row>
    <row r="5" spans="1:13" ht="15.75" thickTop="1" x14ac:dyDescent="0.25">
      <c r="A5" s="50" t="s">
        <v>20</v>
      </c>
      <c r="B5" s="51">
        <v>60</v>
      </c>
      <c r="C5" s="52">
        <v>0</v>
      </c>
      <c r="D5" s="53">
        <v>0</v>
      </c>
      <c r="E5" s="53">
        <v>0</v>
      </c>
      <c r="F5" s="54">
        <f>SUM(C5:E5)</f>
        <v>0</v>
      </c>
      <c r="G5" s="51">
        <f>SUM(C5:E5)</f>
        <v>0</v>
      </c>
      <c r="H5" s="28"/>
      <c r="I5" s="55">
        <f>(G5/$F$4)</f>
        <v>0</v>
      </c>
      <c r="J5" s="53">
        <f t="shared" ref="J5:J16" si="0">(G5/SQRT($F$4))/100</f>
        <v>0</v>
      </c>
      <c r="K5" s="54">
        <f>$F$4</f>
        <v>242</v>
      </c>
      <c r="L5" s="56">
        <f>G5</f>
        <v>0</v>
      </c>
      <c r="M5" s="57">
        <f>K5-L5</f>
        <v>242</v>
      </c>
    </row>
    <row r="6" spans="1:13" x14ac:dyDescent="0.25">
      <c r="A6" s="58"/>
      <c r="B6" s="59">
        <v>75</v>
      </c>
      <c r="C6" s="60">
        <v>0</v>
      </c>
      <c r="D6" s="61">
        <v>0</v>
      </c>
      <c r="E6" s="61">
        <v>0</v>
      </c>
      <c r="F6" s="62">
        <f>SUM(C6:E6)</f>
        <v>0</v>
      </c>
      <c r="G6" s="59">
        <f t="shared" ref="G6:G17" si="1">SUM(C6:E6)+G5</f>
        <v>0</v>
      </c>
      <c r="H6" s="28"/>
      <c r="I6" s="63">
        <f>(G6/$F$4)</f>
        <v>0</v>
      </c>
      <c r="J6" s="61">
        <f t="shared" si="0"/>
        <v>0</v>
      </c>
      <c r="K6" s="62">
        <f>$F$4</f>
        <v>242</v>
      </c>
      <c r="L6" s="64">
        <f>G6</f>
        <v>0</v>
      </c>
      <c r="M6" s="65">
        <f t="shared" ref="M6:M17" si="2">K6-L6</f>
        <v>242</v>
      </c>
    </row>
    <row r="7" spans="1:13" x14ac:dyDescent="0.25">
      <c r="A7" s="58"/>
      <c r="B7" s="59">
        <v>90</v>
      </c>
      <c r="C7" s="60">
        <v>0</v>
      </c>
      <c r="D7" s="61">
        <v>0</v>
      </c>
      <c r="E7" s="61">
        <v>1</v>
      </c>
      <c r="F7" s="62">
        <f t="shared" ref="F7:F16" si="3">SUM(C7:E7)</f>
        <v>1</v>
      </c>
      <c r="G7" s="59">
        <f t="shared" si="1"/>
        <v>1</v>
      </c>
      <c r="H7" s="28"/>
      <c r="I7" s="63">
        <f t="shared" ref="I7:I16" si="4">(G7/$F$4)</f>
        <v>4.1322314049586778E-3</v>
      </c>
      <c r="J7" s="61">
        <f t="shared" si="0"/>
        <v>6.4282434653322503E-4</v>
      </c>
      <c r="K7" s="62">
        <f t="shared" ref="K7:K16" si="5">$F$4</f>
        <v>242</v>
      </c>
      <c r="L7" s="64">
        <f t="shared" ref="L7:L16" si="6">G7</f>
        <v>1</v>
      </c>
      <c r="M7" s="65">
        <f t="shared" si="2"/>
        <v>241</v>
      </c>
    </row>
    <row r="8" spans="1:13" x14ac:dyDescent="0.25">
      <c r="A8" s="58"/>
      <c r="B8" s="59">
        <v>105</v>
      </c>
      <c r="C8" s="60">
        <v>0</v>
      </c>
      <c r="D8" s="61">
        <v>0</v>
      </c>
      <c r="E8" s="61">
        <v>0</v>
      </c>
      <c r="F8" s="62">
        <f t="shared" si="3"/>
        <v>0</v>
      </c>
      <c r="G8" s="59">
        <f t="shared" si="1"/>
        <v>1</v>
      </c>
      <c r="H8" s="28"/>
      <c r="I8" s="63">
        <f>(G8/$F$4)</f>
        <v>4.1322314049586778E-3</v>
      </c>
      <c r="J8" s="61">
        <f t="shared" si="0"/>
        <v>6.4282434653322503E-4</v>
      </c>
      <c r="K8" s="62">
        <f t="shared" si="5"/>
        <v>242</v>
      </c>
      <c r="L8" s="64">
        <f t="shared" si="6"/>
        <v>1</v>
      </c>
      <c r="M8" s="65">
        <f t="shared" si="2"/>
        <v>241</v>
      </c>
    </row>
    <row r="9" spans="1:13" x14ac:dyDescent="0.25">
      <c r="A9" s="58"/>
      <c r="B9" s="59">
        <v>120</v>
      </c>
      <c r="C9" s="60">
        <v>0</v>
      </c>
      <c r="D9" s="61">
        <v>0</v>
      </c>
      <c r="E9" s="61">
        <v>8</v>
      </c>
      <c r="F9" s="62">
        <f t="shared" si="3"/>
        <v>8</v>
      </c>
      <c r="G9" s="59">
        <f t="shared" si="1"/>
        <v>9</v>
      </c>
      <c r="H9" s="28"/>
      <c r="I9" s="63">
        <f t="shared" si="4"/>
        <v>3.71900826446281E-2</v>
      </c>
      <c r="J9" s="61">
        <f>(G9/SQRT($F$4))/100</f>
        <v>5.7854191187990253E-3</v>
      </c>
      <c r="K9" s="62">
        <f t="shared" si="5"/>
        <v>242</v>
      </c>
      <c r="L9" s="64">
        <f t="shared" si="6"/>
        <v>9</v>
      </c>
      <c r="M9" s="65">
        <f t="shared" si="2"/>
        <v>233</v>
      </c>
    </row>
    <row r="10" spans="1:13" x14ac:dyDescent="0.25">
      <c r="A10" s="58"/>
      <c r="B10" s="59">
        <v>135</v>
      </c>
      <c r="C10" s="60">
        <v>0</v>
      </c>
      <c r="D10" s="61">
        <v>0</v>
      </c>
      <c r="E10" s="61">
        <v>3</v>
      </c>
      <c r="F10" s="62">
        <f t="shared" si="3"/>
        <v>3</v>
      </c>
      <c r="G10" s="59">
        <f t="shared" si="1"/>
        <v>12</v>
      </c>
      <c r="H10" s="28"/>
      <c r="I10" s="63">
        <f t="shared" si="4"/>
        <v>4.9586776859504134E-2</v>
      </c>
      <c r="J10" s="61">
        <f t="shared" si="0"/>
        <v>7.7138921583987004E-3</v>
      </c>
      <c r="K10" s="62">
        <f t="shared" si="5"/>
        <v>242</v>
      </c>
      <c r="L10" s="64">
        <f t="shared" si="6"/>
        <v>12</v>
      </c>
      <c r="M10" s="65">
        <f t="shared" si="2"/>
        <v>230</v>
      </c>
    </row>
    <row r="11" spans="1:13" x14ac:dyDescent="0.25">
      <c r="A11" s="58"/>
      <c r="B11" s="59">
        <v>150</v>
      </c>
      <c r="C11" s="60">
        <v>1</v>
      </c>
      <c r="D11" s="61">
        <v>4</v>
      </c>
      <c r="E11" s="61">
        <v>0</v>
      </c>
      <c r="F11" s="62">
        <f t="shared" si="3"/>
        <v>5</v>
      </c>
      <c r="G11" s="59">
        <f t="shared" si="1"/>
        <v>17</v>
      </c>
      <c r="H11" s="28"/>
      <c r="I11" s="63">
        <f t="shared" si="4"/>
        <v>7.0247933884297523E-2</v>
      </c>
      <c r="J11" s="61">
        <f t="shared" si="0"/>
        <v>1.0928013891064825E-2</v>
      </c>
      <c r="K11" s="62">
        <f t="shared" si="5"/>
        <v>242</v>
      </c>
      <c r="L11" s="64">
        <f t="shared" si="6"/>
        <v>17</v>
      </c>
      <c r="M11" s="65">
        <f t="shared" si="2"/>
        <v>225</v>
      </c>
    </row>
    <row r="12" spans="1:13" x14ac:dyDescent="0.25">
      <c r="A12" s="58"/>
      <c r="B12" s="59">
        <v>165</v>
      </c>
      <c r="C12" s="60">
        <v>5</v>
      </c>
      <c r="D12" s="61">
        <v>6</v>
      </c>
      <c r="E12" s="61">
        <v>2</v>
      </c>
      <c r="F12" s="62">
        <f t="shared" si="3"/>
        <v>13</v>
      </c>
      <c r="G12" s="59">
        <f t="shared" si="1"/>
        <v>30</v>
      </c>
      <c r="H12" s="28"/>
      <c r="I12" s="63">
        <f t="shared" si="4"/>
        <v>0.12396694214876033</v>
      </c>
      <c r="J12" s="61">
        <f t="shared" si="0"/>
        <v>1.9284730395996753E-2</v>
      </c>
      <c r="K12" s="62">
        <f t="shared" si="5"/>
        <v>242</v>
      </c>
      <c r="L12" s="64">
        <f t="shared" si="6"/>
        <v>30</v>
      </c>
      <c r="M12" s="65">
        <f t="shared" si="2"/>
        <v>212</v>
      </c>
    </row>
    <row r="13" spans="1:13" x14ac:dyDescent="0.25">
      <c r="A13" s="58"/>
      <c r="B13" s="59">
        <v>180</v>
      </c>
      <c r="C13" s="60">
        <v>2</v>
      </c>
      <c r="D13" s="61">
        <v>7</v>
      </c>
      <c r="E13" s="61">
        <v>2</v>
      </c>
      <c r="F13" s="62">
        <f t="shared" si="3"/>
        <v>11</v>
      </c>
      <c r="G13" s="59">
        <f t="shared" si="1"/>
        <v>41</v>
      </c>
      <c r="H13" s="28"/>
      <c r="I13" s="63">
        <f t="shared" si="4"/>
        <v>0.16942148760330578</v>
      </c>
      <c r="J13" s="61">
        <f t="shared" si="0"/>
        <v>2.6355798207862227E-2</v>
      </c>
      <c r="K13" s="62">
        <f t="shared" si="5"/>
        <v>242</v>
      </c>
      <c r="L13" s="64">
        <f t="shared" si="6"/>
        <v>41</v>
      </c>
      <c r="M13" s="65">
        <f t="shared" si="2"/>
        <v>201</v>
      </c>
    </row>
    <row r="14" spans="1:13" x14ac:dyDescent="0.25">
      <c r="A14" s="58"/>
      <c r="B14" s="59">
        <v>195</v>
      </c>
      <c r="C14" s="60">
        <v>1</v>
      </c>
      <c r="D14" s="61">
        <v>8</v>
      </c>
      <c r="E14" s="61">
        <v>3</v>
      </c>
      <c r="F14" s="62">
        <f t="shared" si="3"/>
        <v>12</v>
      </c>
      <c r="G14" s="59">
        <f t="shared" si="1"/>
        <v>53</v>
      </c>
      <c r="H14" s="28"/>
      <c r="I14" s="63">
        <f t="shared" si="4"/>
        <v>0.21900826446280991</v>
      </c>
      <c r="J14" s="61">
        <f t="shared" si="0"/>
        <v>3.4069690366260924E-2</v>
      </c>
      <c r="K14" s="62">
        <f t="shared" si="5"/>
        <v>242</v>
      </c>
      <c r="L14" s="64">
        <f t="shared" si="6"/>
        <v>53</v>
      </c>
      <c r="M14" s="65">
        <f t="shared" si="2"/>
        <v>189</v>
      </c>
    </row>
    <row r="15" spans="1:13" x14ac:dyDescent="0.25">
      <c r="A15" s="58"/>
      <c r="B15" s="59">
        <v>210</v>
      </c>
      <c r="C15" s="60">
        <v>2</v>
      </c>
      <c r="D15" s="61">
        <v>9</v>
      </c>
      <c r="E15" s="61">
        <v>1</v>
      </c>
      <c r="F15" s="62">
        <f t="shared" si="3"/>
        <v>12</v>
      </c>
      <c r="G15" s="59">
        <f t="shared" si="1"/>
        <v>65</v>
      </c>
      <c r="H15" s="28"/>
      <c r="I15" s="63">
        <f t="shared" si="4"/>
        <v>0.26859504132231404</v>
      </c>
      <c r="J15" s="61">
        <f t="shared" si="0"/>
        <v>4.1783582524659628E-2</v>
      </c>
      <c r="K15" s="62">
        <f t="shared" si="5"/>
        <v>242</v>
      </c>
      <c r="L15" s="64">
        <f t="shared" si="6"/>
        <v>65</v>
      </c>
      <c r="M15" s="65">
        <f t="shared" si="2"/>
        <v>177</v>
      </c>
    </row>
    <row r="16" spans="1:13" x14ac:dyDescent="0.25">
      <c r="A16" s="58"/>
      <c r="B16" s="59">
        <v>225</v>
      </c>
      <c r="C16" s="60">
        <v>3</v>
      </c>
      <c r="D16" s="61">
        <v>9</v>
      </c>
      <c r="E16" s="61">
        <v>0</v>
      </c>
      <c r="F16" s="62">
        <f t="shared" si="3"/>
        <v>12</v>
      </c>
      <c r="G16" s="59">
        <f>SUM(C16:E16)+G15</f>
        <v>77</v>
      </c>
      <c r="H16" s="28"/>
      <c r="I16" s="63">
        <f t="shared" si="4"/>
        <v>0.31818181818181818</v>
      </c>
      <c r="J16" s="61">
        <f t="shared" si="0"/>
        <v>4.9497474683058325E-2</v>
      </c>
      <c r="K16" s="62">
        <f t="shared" si="5"/>
        <v>242</v>
      </c>
      <c r="L16" s="64">
        <f t="shared" si="6"/>
        <v>77</v>
      </c>
      <c r="M16" s="65">
        <f t="shared" si="2"/>
        <v>165</v>
      </c>
    </row>
    <row r="17" spans="1:13" ht="15.75" thickBot="1" x14ac:dyDescent="0.3">
      <c r="A17" s="66"/>
      <c r="B17" s="67">
        <v>240</v>
      </c>
      <c r="C17" s="68">
        <v>7</v>
      </c>
      <c r="D17" s="69">
        <v>7</v>
      </c>
      <c r="E17" s="69">
        <v>2</v>
      </c>
      <c r="F17" s="70">
        <f>SUM(C17:E17)</f>
        <v>16</v>
      </c>
      <c r="G17" s="71">
        <f t="shared" si="1"/>
        <v>93</v>
      </c>
      <c r="H17" s="28"/>
      <c r="I17" s="72">
        <f>(G17/$F$4)</f>
        <v>0.38429752066115702</v>
      </c>
      <c r="J17" s="73">
        <f>(G17/SQRT(F4))/100</f>
        <v>5.9782664227589925E-2</v>
      </c>
      <c r="K17" s="74">
        <f>F4</f>
        <v>242</v>
      </c>
      <c r="L17" s="75">
        <f>G17</f>
        <v>93</v>
      </c>
      <c r="M17" s="76">
        <f t="shared" si="2"/>
        <v>149</v>
      </c>
    </row>
    <row r="18" spans="1:13" ht="16.5" thickTop="1" thickBot="1" x14ac:dyDescent="0.3">
      <c r="B18" s="77"/>
      <c r="C18" s="77"/>
      <c r="D18" s="77"/>
      <c r="E18" s="77"/>
      <c r="F18" s="77"/>
      <c r="H18" s="28"/>
    </row>
    <row r="19" spans="1:13" ht="16.5" thickTop="1" thickBot="1" x14ac:dyDescent="0.3">
      <c r="C19" s="29" t="s">
        <v>24</v>
      </c>
      <c r="D19" s="26"/>
      <c r="E19" s="26"/>
      <c r="F19" s="27"/>
      <c r="H19" s="28"/>
      <c r="I19" s="25" t="s">
        <v>25</v>
      </c>
      <c r="J19" s="26"/>
      <c r="K19" s="26"/>
      <c r="L19" s="26"/>
      <c r="M19" s="27"/>
    </row>
    <row r="20" spans="1:13" ht="16.5" thickTop="1" thickBot="1" x14ac:dyDescent="0.3">
      <c r="C20" s="30" t="s">
        <v>9</v>
      </c>
      <c r="D20" s="31" t="s">
        <v>10</v>
      </c>
      <c r="E20" s="31" t="s">
        <v>11</v>
      </c>
      <c r="F20" s="32" t="s">
        <v>1</v>
      </c>
      <c r="G20" s="33" t="s">
        <v>12</v>
      </c>
      <c r="H20" s="34"/>
      <c r="I20" s="35" t="s">
        <v>13</v>
      </c>
      <c r="J20" s="36" t="s">
        <v>14</v>
      </c>
      <c r="K20" s="37" t="s">
        <v>15</v>
      </c>
      <c r="L20" s="38" t="s">
        <v>16</v>
      </c>
      <c r="M20" s="39"/>
    </row>
    <row r="21" spans="1:13" ht="16.5" thickTop="1" thickBot="1" x14ac:dyDescent="0.3">
      <c r="A21" s="23" t="s">
        <v>17</v>
      </c>
      <c r="B21" s="24"/>
      <c r="C21" s="40">
        <v>91</v>
      </c>
      <c r="D21" s="41">
        <v>97</v>
      </c>
      <c r="E21" s="41">
        <v>63</v>
      </c>
      <c r="F21" s="42">
        <f>SUM(C21:E21)</f>
        <v>251</v>
      </c>
      <c r="G21" s="43"/>
      <c r="H21" s="44"/>
      <c r="I21" s="45"/>
      <c r="J21" s="46"/>
      <c r="K21" s="47"/>
      <c r="L21" s="48" t="s">
        <v>18</v>
      </c>
      <c r="M21" s="49" t="s">
        <v>19</v>
      </c>
    </row>
    <row r="22" spans="1:13" ht="15.75" thickTop="1" x14ac:dyDescent="0.25">
      <c r="A22" s="50" t="s">
        <v>21</v>
      </c>
      <c r="B22" s="51">
        <v>60</v>
      </c>
      <c r="C22" s="52">
        <v>0</v>
      </c>
      <c r="D22" s="53">
        <v>0</v>
      </c>
      <c r="E22" s="53">
        <v>0</v>
      </c>
      <c r="F22" s="54">
        <f>SUM(C22:E22)</f>
        <v>0</v>
      </c>
      <c r="G22" s="51">
        <f>SUM(C22:E22)</f>
        <v>0</v>
      </c>
      <c r="H22" s="28"/>
      <c r="I22" s="55">
        <f>(G22/$F$21)</f>
        <v>0</v>
      </c>
      <c r="J22" s="53">
        <f>(G22/SQRT($F$21))/100</f>
        <v>0</v>
      </c>
      <c r="K22" s="54">
        <f>$F$21</f>
        <v>251</v>
      </c>
      <c r="L22" s="56">
        <f>G22</f>
        <v>0</v>
      </c>
      <c r="M22" s="57">
        <f>K22-L22</f>
        <v>251</v>
      </c>
    </row>
    <row r="23" spans="1:13" x14ac:dyDescent="0.25">
      <c r="A23" s="58"/>
      <c r="B23" s="59">
        <v>75</v>
      </c>
      <c r="C23" s="60">
        <v>0</v>
      </c>
      <c r="D23" s="61">
        <v>0</v>
      </c>
      <c r="E23" s="61">
        <v>0</v>
      </c>
      <c r="F23" s="62">
        <f>SUM(C23:E23)</f>
        <v>0</v>
      </c>
      <c r="G23" s="59">
        <f t="shared" ref="G23:G34" si="7">SUM(C23:E23)+G22</f>
        <v>0</v>
      </c>
      <c r="H23" s="28"/>
      <c r="I23" s="63">
        <f>(G23/$F$21)</f>
        <v>0</v>
      </c>
      <c r="J23" s="61">
        <f>(G23/SQRT($F$21))/100</f>
        <v>0</v>
      </c>
      <c r="K23" s="62">
        <f>$F$21</f>
        <v>251</v>
      </c>
      <c r="L23" s="64">
        <f>G23</f>
        <v>0</v>
      </c>
      <c r="M23" s="65">
        <f>K23-L23</f>
        <v>251</v>
      </c>
    </row>
    <row r="24" spans="1:13" x14ac:dyDescent="0.25">
      <c r="A24" s="58"/>
      <c r="B24" s="59">
        <v>90</v>
      </c>
      <c r="C24" s="60">
        <v>0</v>
      </c>
      <c r="D24" s="61">
        <v>0</v>
      </c>
      <c r="E24" s="61">
        <v>5</v>
      </c>
      <c r="F24" s="62">
        <f t="shared" ref="F24:F33" si="8">SUM(C24:E24)</f>
        <v>5</v>
      </c>
      <c r="G24" s="59">
        <f t="shared" si="7"/>
        <v>5</v>
      </c>
      <c r="H24" s="28"/>
      <c r="I24" s="63">
        <f t="shared" ref="I24:I33" si="9">(G24/$F$21)</f>
        <v>1.9920318725099601E-2</v>
      </c>
      <c r="J24" s="61">
        <f t="shared" ref="J24:J33" si="10">(G24/SQRT($F$21))/100</f>
        <v>3.1559720154890158E-3</v>
      </c>
      <c r="K24" s="62">
        <f t="shared" ref="K24:K33" si="11">$F$21</f>
        <v>251</v>
      </c>
      <c r="L24" s="64">
        <f t="shared" ref="L24:L33" si="12">G24</f>
        <v>5</v>
      </c>
      <c r="M24" s="65">
        <f t="shared" ref="M24:M32" si="13">K24-L24</f>
        <v>246</v>
      </c>
    </row>
    <row r="25" spans="1:13" x14ac:dyDescent="0.25">
      <c r="A25" s="58"/>
      <c r="B25" s="59">
        <v>105</v>
      </c>
      <c r="C25" s="60">
        <v>0</v>
      </c>
      <c r="D25" s="61">
        <v>1</v>
      </c>
      <c r="E25" s="61">
        <v>5</v>
      </c>
      <c r="F25" s="62">
        <f t="shared" si="8"/>
        <v>6</v>
      </c>
      <c r="G25" s="59">
        <f t="shared" si="7"/>
        <v>11</v>
      </c>
      <c r="H25" s="28"/>
      <c r="I25" s="63">
        <f t="shared" si="9"/>
        <v>4.3824701195219126E-2</v>
      </c>
      <c r="J25" s="61">
        <f t="shared" si="10"/>
        <v>6.9431384340758349E-3</v>
      </c>
      <c r="K25" s="62">
        <f t="shared" si="11"/>
        <v>251</v>
      </c>
      <c r="L25" s="64">
        <f t="shared" si="12"/>
        <v>11</v>
      </c>
      <c r="M25" s="65">
        <f t="shared" si="13"/>
        <v>240</v>
      </c>
    </row>
    <row r="26" spans="1:13" x14ac:dyDescent="0.25">
      <c r="A26" s="58"/>
      <c r="B26" s="59">
        <v>120</v>
      </c>
      <c r="C26" s="60">
        <v>1</v>
      </c>
      <c r="D26" s="61">
        <v>5</v>
      </c>
      <c r="E26" s="61">
        <v>6</v>
      </c>
      <c r="F26" s="62">
        <f t="shared" si="8"/>
        <v>12</v>
      </c>
      <c r="G26" s="59">
        <f t="shared" si="7"/>
        <v>23</v>
      </c>
      <c r="H26" s="28"/>
      <c r="I26" s="63">
        <f t="shared" si="9"/>
        <v>9.1633466135458169E-2</v>
      </c>
      <c r="J26" s="61">
        <f t="shared" si="10"/>
        <v>1.4517471271249473E-2</v>
      </c>
      <c r="K26" s="62">
        <f t="shared" si="11"/>
        <v>251</v>
      </c>
      <c r="L26" s="64">
        <f>G26</f>
        <v>23</v>
      </c>
      <c r="M26" s="65">
        <f t="shared" si="13"/>
        <v>228</v>
      </c>
    </row>
    <row r="27" spans="1:13" x14ac:dyDescent="0.25">
      <c r="A27" s="58"/>
      <c r="B27" s="59">
        <v>135</v>
      </c>
      <c r="C27" s="60">
        <v>0</v>
      </c>
      <c r="D27" s="61">
        <v>7</v>
      </c>
      <c r="E27" s="61">
        <v>12</v>
      </c>
      <c r="F27" s="62">
        <f t="shared" si="8"/>
        <v>19</v>
      </c>
      <c r="G27" s="59">
        <f t="shared" si="7"/>
        <v>42</v>
      </c>
      <c r="H27" s="28"/>
      <c r="I27" s="63">
        <f>(G27/$F$21)</f>
        <v>0.16733067729083664</v>
      </c>
      <c r="J27" s="61">
        <f t="shared" si="10"/>
        <v>2.6510164930107733E-2</v>
      </c>
      <c r="K27" s="62">
        <f t="shared" si="11"/>
        <v>251</v>
      </c>
      <c r="L27" s="64">
        <f t="shared" si="12"/>
        <v>42</v>
      </c>
      <c r="M27" s="65">
        <f>K27-L27</f>
        <v>209</v>
      </c>
    </row>
    <row r="28" spans="1:13" x14ac:dyDescent="0.25">
      <c r="A28" s="58"/>
      <c r="B28" s="59">
        <v>150</v>
      </c>
      <c r="C28" s="60">
        <v>6</v>
      </c>
      <c r="D28" s="61">
        <v>11</v>
      </c>
      <c r="E28" s="61">
        <v>6</v>
      </c>
      <c r="F28" s="62">
        <f t="shared" si="8"/>
        <v>23</v>
      </c>
      <c r="G28" s="59">
        <f t="shared" si="7"/>
        <v>65</v>
      </c>
      <c r="H28" s="28"/>
      <c r="I28" s="63">
        <f t="shared" si="9"/>
        <v>0.25896414342629481</v>
      </c>
      <c r="J28" s="61">
        <f t="shared" si="10"/>
        <v>4.1027636201357208E-2</v>
      </c>
      <c r="K28" s="62">
        <f>$F$21</f>
        <v>251</v>
      </c>
      <c r="L28" s="64">
        <f t="shared" si="12"/>
        <v>65</v>
      </c>
      <c r="M28" s="65">
        <f t="shared" si="13"/>
        <v>186</v>
      </c>
    </row>
    <row r="29" spans="1:13" x14ac:dyDescent="0.25">
      <c r="A29" s="58"/>
      <c r="B29" s="59">
        <v>165</v>
      </c>
      <c r="C29" s="60">
        <v>1</v>
      </c>
      <c r="D29" s="61">
        <v>7</v>
      </c>
      <c r="E29" s="61">
        <v>3</v>
      </c>
      <c r="F29" s="62">
        <f t="shared" si="8"/>
        <v>11</v>
      </c>
      <c r="G29" s="59">
        <f t="shared" si="7"/>
        <v>76</v>
      </c>
      <c r="H29" s="28"/>
      <c r="I29" s="63">
        <f t="shared" si="9"/>
        <v>0.30278884462151395</v>
      </c>
      <c r="J29" s="61">
        <f t="shared" si="10"/>
        <v>4.797077463543304E-2</v>
      </c>
      <c r="K29" s="62">
        <f t="shared" si="11"/>
        <v>251</v>
      </c>
      <c r="L29" s="64">
        <f t="shared" si="12"/>
        <v>76</v>
      </c>
      <c r="M29" s="65">
        <f t="shared" si="13"/>
        <v>175</v>
      </c>
    </row>
    <row r="30" spans="1:13" x14ac:dyDescent="0.25">
      <c r="A30" s="58"/>
      <c r="B30" s="59">
        <v>180</v>
      </c>
      <c r="C30" s="60">
        <v>7</v>
      </c>
      <c r="D30" s="61">
        <v>8</v>
      </c>
      <c r="E30" s="61">
        <v>4</v>
      </c>
      <c r="F30" s="62">
        <f t="shared" si="8"/>
        <v>19</v>
      </c>
      <c r="G30" s="59">
        <f t="shared" si="7"/>
        <v>95</v>
      </c>
      <c r="H30" s="28"/>
      <c r="I30" s="63">
        <f t="shared" si="9"/>
        <v>0.37848605577689243</v>
      </c>
      <c r="J30" s="61">
        <f>(G30/SQRT($F$21))/100</f>
        <v>5.9963468294291299E-2</v>
      </c>
      <c r="K30" s="62">
        <f t="shared" si="11"/>
        <v>251</v>
      </c>
      <c r="L30" s="64">
        <f t="shared" si="12"/>
        <v>95</v>
      </c>
      <c r="M30" s="65">
        <f t="shared" si="13"/>
        <v>156</v>
      </c>
    </row>
    <row r="31" spans="1:13" x14ac:dyDescent="0.25">
      <c r="A31" s="58"/>
      <c r="B31" s="59">
        <v>195</v>
      </c>
      <c r="C31" s="60">
        <v>10</v>
      </c>
      <c r="D31" s="61">
        <v>5</v>
      </c>
      <c r="E31" s="61">
        <v>1</v>
      </c>
      <c r="F31" s="62">
        <f t="shared" si="8"/>
        <v>16</v>
      </c>
      <c r="G31" s="59">
        <f t="shared" si="7"/>
        <v>111</v>
      </c>
      <c r="H31" s="28"/>
      <c r="I31" s="63">
        <f t="shared" si="9"/>
        <v>0.44223107569721115</v>
      </c>
      <c r="J31" s="61">
        <f t="shared" si="10"/>
        <v>7.0062578743856158E-2</v>
      </c>
      <c r="K31" s="62">
        <f t="shared" si="11"/>
        <v>251</v>
      </c>
      <c r="L31" s="64">
        <f t="shared" si="12"/>
        <v>111</v>
      </c>
      <c r="M31" s="65">
        <f t="shared" si="13"/>
        <v>140</v>
      </c>
    </row>
    <row r="32" spans="1:13" x14ac:dyDescent="0.25">
      <c r="A32" s="58"/>
      <c r="B32" s="59">
        <v>210</v>
      </c>
      <c r="C32" s="60">
        <v>8</v>
      </c>
      <c r="D32" s="61">
        <v>9</v>
      </c>
      <c r="E32" s="61">
        <v>1</v>
      </c>
      <c r="F32" s="62">
        <f t="shared" si="8"/>
        <v>18</v>
      </c>
      <c r="G32" s="59">
        <f t="shared" si="7"/>
        <v>129</v>
      </c>
      <c r="H32" s="28"/>
      <c r="I32" s="63">
        <f t="shared" si="9"/>
        <v>0.51394422310756971</v>
      </c>
      <c r="J32" s="61">
        <f t="shared" si="10"/>
        <v>8.1424077999616623E-2</v>
      </c>
      <c r="K32" s="62">
        <f t="shared" si="11"/>
        <v>251</v>
      </c>
      <c r="L32" s="64">
        <f t="shared" si="12"/>
        <v>129</v>
      </c>
      <c r="M32" s="65">
        <f t="shared" si="13"/>
        <v>122</v>
      </c>
    </row>
    <row r="33" spans="1:13" x14ac:dyDescent="0.25">
      <c r="A33" s="58"/>
      <c r="B33" s="59">
        <v>225</v>
      </c>
      <c r="C33" s="60">
        <v>6</v>
      </c>
      <c r="D33" s="61">
        <v>2</v>
      </c>
      <c r="E33" s="61">
        <v>2</v>
      </c>
      <c r="F33" s="62">
        <f t="shared" si="8"/>
        <v>10</v>
      </c>
      <c r="G33" s="59">
        <f t="shared" si="7"/>
        <v>139</v>
      </c>
      <c r="H33" s="28"/>
      <c r="I33" s="63">
        <f>(G33/$F$21)</f>
        <v>0.55378486055776888</v>
      </c>
      <c r="J33" s="61">
        <f>(G33/SQRT($F$21))/100</f>
        <v>8.7736022030594649E-2</v>
      </c>
      <c r="K33" s="62">
        <f t="shared" si="11"/>
        <v>251</v>
      </c>
      <c r="L33" s="64">
        <f t="shared" si="12"/>
        <v>139</v>
      </c>
      <c r="M33" s="65">
        <f>K33-L33</f>
        <v>112</v>
      </c>
    </row>
    <row r="34" spans="1:13" ht="15.75" thickBot="1" x14ac:dyDescent="0.3">
      <c r="A34" s="66"/>
      <c r="B34" s="71">
        <v>240</v>
      </c>
      <c r="C34" s="78">
        <v>7</v>
      </c>
      <c r="D34" s="73">
        <v>3</v>
      </c>
      <c r="E34" s="73">
        <v>3</v>
      </c>
      <c r="F34" s="74">
        <f>SUM(C34:E34)</f>
        <v>13</v>
      </c>
      <c r="G34" s="71">
        <f t="shared" si="7"/>
        <v>152</v>
      </c>
      <c r="H34" s="28"/>
      <c r="I34" s="72">
        <f>(G34/$F$21)</f>
        <v>0.60557768924302791</v>
      </c>
      <c r="J34" s="73">
        <f>(G34/SQRT(F21))/100</f>
        <v>9.5941549270866081E-2</v>
      </c>
      <c r="K34" s="79">
        <f>$F$21</f>
        <v>251</v>
      </c>
      <c r="L34" s="75">
        <f>G34</f>
        <v>152</v>
      </c>
      <c r="M34" s="76">
        <f>K34-L34</f>
        <v>99</v>
      </c>
    </row>
    <row r="35" spans="1:13" ht="15.75" thickTop="1" x14ac:dyDescent="0.25"/>
    <row r="36" spans="1:13" ht="15.75" thickBot="1" x14ac:dyDescent="0.3"/>
    <row r="37" spans="1:13" ht="16.5" thickTop="1" thickBot="1" x14ac:dyDescent="0.3">
      <c r="C37" s="29" t="s">
        <v>26</v>
      </c>
      <c r="D37" s="26"/>
      <c r="E37" s="26"/>
      <c r="F37" s="27"/>
      <c r="H37" s="28"/>
      <c r="I37" s="29" t="s">
        <v>26</v>
      </c>
      <c r="J37" s="26"/>
      <c r="K37" s="26"/>
      <c r="L37" s="26"/>
      <c r="M37" s="27"/>
    </row>
    <row r="38" spans="1:13" ht="16.5" thickTop="1" thickBot="1" x14ac:dyDescent="0.3">
      <c r="C38" s="30" t="s">
        <v>9</v>
      </c>
      <c r="D38" s="31" t="s">
        <v>10</v>
      </c>
      <c r="E38" s="31" t="s">
        <v>11</v>
      </c>
      <c r="F38" s="32" t="s">
        <v>1</v>
      </c>
      <c r="G38" s="33" t="s">
        <v>12</v>
      </c>
      <c r="H38" s="34"/>
      <c r="I38" s="35" t="s">
        <v>13</v>
      </c>
      <c r="J38" s="36" t="s">
        <v>14</v>
      </c>
      <c r="K38" s="37" t="s">
        <v>15</v>
      </c>
      <c r="L38" s="38" t="s">
        <v>16</v>
      </c>
      <c r="M38" s="39"/>
    </row>
    <row r="39" spans="1:13" ht="16.5" thickTop="1" thickBot="1" x14ac:dyDescent="0.3">
      <c r="A39" s="23" t="s">
        <v>17</v>
      </c>
      <c r="B39" s="24"/>
      <c r="C39" s="40">
        <v>122</v>
      </c>
      <c r="D39" s="41">
        <v>109</v>
      </c>
      <c r="E39" s="41">
        <v>57</v>
      </c>
      <c r="F39" s="42">
        <f>SUM(C39:E39)</f>
        <v>288</v>
      </c>
      <c r="G39" s="43"/>
      <c r="H39" s="44"/>
      <c r="I39" s="45"/>
      <c r="J39" s="46"/>
      <c r="K39" s="47"/>
      <c r="L39" s="48" t="s">
        <v>18</v>
      </c>
      <c r="M39" s="49" t="s">
        <v>19</v>
      </c>
    </row>
    <row r="40" spans="1:13" ht="15.75" thickTop="1" x14ac:dyDescent="0.25">
      <c r="A40" s="50" t="s">
        <v>20</v>
      </c>
      <c r="B40" s="51">
        <v>60</v>
      </c>
      <c r="C40" s="52">
        <v>0</v>
      </c>
      <c r="D40" s="53">
        <v>0</v>
      </c>
      <c r="E40" s="53">
        <v>0</v>
      </c>
      <c r="F40" s="54">
        <f>SUM(C40:E40)</f>
        <v>0</v>
      </c>
      <c r="G40" s="51">
        <f>SUM(C40:E40)</f>
        <v>0</v>
      </c>
      <c r="H40" s="28"/>
      <c r="I40" s="55">
        <f>(G40/$F$39)</f>
        <v>0</v>
      </c>
      <c r="J40" s="53">
        <f>(G40/SQRT($F$39))/100</f>
        <v>0</v>
      </c>
      <c r="K40" s="54">
        <f>$F$39</f>
        <v>288</v>
      </c>
      <c r="L40" s="56">
        <f>G40</f>
        <v>0</v>
      </c>
      <c r="M40" s="57">
        <f>K40-L40</f>
        <v>288</v>
      </c>
    </row>
    <row r="41" spans="1:13" x14ac:dyDescent="0.25">
      <c r="A41" s="58"/>
      <c r="B41" s="59">
        <v>75</v>
      </c>
      <c r="C41" s="60">
        <v>0</v>
      </c>
      <c r="D41" s="61">
        <v>0</v>
      </c>
      <c r="E41" s="61">
        <v>0</v>
      </c>
      <c r="F41" s="62">
        <f>SUM(C41:E41)</f>
        <v>0</v>
      </c>
      <c r="G41" s="59">
        <f t="shared" ref="G41:G52" si="14">SUM(C41:E41)+G40</f>
        <v>0</v>
      </c>
      <c r="H41" s="28"/>
      <c r="I41" s="63">
        <f>(G41/$F$39)</f>
        <v>0</v>
      </c>
      <c r="J41" s="61">
        <f>(G41/SQRT($F$39))/100</f>
        <v>0</v>
      </c>
      <c r="K41" s="62">
        <f>$F$39</f>
        <v>288</v>
      </c>
      <c r="L41" s="64">
        <f>G41</f>
        <v>0</v>
      </c>
      <c r="M41" s="65">
        <f t="shared" ref="M41:M52" si="15">K41-L41</f>
        <v>288</v>
      </c>
    </row>
    <row r="42" spans="1:13" x14ac:dyDescent="0.25">
      <c r="A42" s="58"/>
      <c r="B42" s="59">
        <v>90</v>
      </c>
      <c r="C42" s="60">
        <v>0</v>
      </c>
      <c r="D42" s="61">
        <v>0</v>
      </c>
      <c r="E42" s="61">
        <v>0</v>
      </c>
      <c r="F42" s="62">
        <f t="shared" ref="F42:F51" si="16">SUM(C42:E42)</f>
        <v>0</v>
      </c>
      <c r="G42" s="59">
        <f t="shared" si="14"/>
        <v>0</v>
      </c>
      <c r="H42" s="28"/>
      <c r="I42" s="63">
        <f t="shared" ref="I42:I51" si="17">(G42/$F$39)</f>
        <v>0</v>
      </c>
      <c r="J42" s="61">
        <f t="shared" ref="J42:J51" si="18">(G42/SQRT($F$39))/100</f>
        <v>0</v>
      </c>
      <c r="K42" s="62">
        <f t="shared" ref="K42:K51" si="19">$F$39</f>
        <v>288</v>
      </c>
      <c r="L42" s="64">
        <f t="shared" ref="L42:L51" si="20">G42</f>
        <v>0</v>
      </c>
      <c r="M42" s="65">
        <f t="shared" si="15"/>
        <v>288</v>
      </c>
    </row>
    <row r="43" spans="1:13" x14ac:dyDescent="0.25">
      <c r="A43" s="58"/>
      <c r="B43" s="59">
        <v>105</v>
      </c>
      <c r="C43" s="60">
        <v>0</v>
      </c>
      <c r="D43" s="61">
        <v>0</v>
      </c>
      <c r="E43" s="61">
        <v>0</v>
      </c>
      <c r="F43" s="62">
        <f t="shared" si="16"/>
        <v>0</v>
      </c>
      <c r="G43" s="59">
        <f t="shared" si="14"/>
        <v>0</v>
      </c>
      <c r="H43" s="28"/>
      <c r="I43" s="63">
        <f t="shared" si="17"/>
        <v>0</v>
      </c>
      <c r="J43" s="61">
        <f t="shared" si="18"/>
        <v>0</v>
      </c>
      <c r="K43" s="62">
        <f t="shared" si="19"/>
        <v>288</v>
      </c>
      <c r="L43" s="64">
        <f t="shared" si="20"/>
        <v>0</v>
      </c>
      <c r="M43" s="65">
        <f t="shared" si="15"/>
        <v>288</v>
      </c>
    </row>
    <row r="44" spans="1:13" x14ac:dyDescent="0.25">
      <c r="A44" s="58"/>
      <c r="B44" s="59">
        <v>120</v>
      </c>
      <c r="C44" s="60">
        <v>0</v>
      </c>
      <c r="D44" s="61">
        <v>2</v>
      </c>
      <c r="E44" s="61">
        <v>2</v>
      </c>
      <c r="F44" s="62">
        <f t="shared" si="16"/>
        <v>4</v>
      </c>
      <c r="G44" s="59">
        <f t="shared" si="14"/>
        <v>4</v>
      </c>
      <c r="H44" s="28"/>
      <c r="I44" s="63">
        <f t="shared" si="17"/>
        <v>1.3888888888888888E-2</v>
      </c>
      <c r="J44" s="61">
        <f t="shared" si="18"/>
        <v>2.3570226039551587E-3</v>
      </c>
      <c r="K44" s="62">
        <f t="shared" si="19"/>
        <v>288</v>
      </c>
      <c r="L44" s="64">
        <f t="shared" si="20"/>
        <v>4</v>
      </c>
      <c r="M44" s="65">
        <f t="shared" si="15"/>
        <v>284</v>
      </c>
    </row>
    <row r="45" spans="1:13" x14ac:dyDescent="0.25">
      <c r="A45" s="58"/>
      <c r="B45" s="59">
        <v>135</v>
      </c>
      <c r="C45" s="60">
        <v>0</v>
      </c>
      <c r="D45" s="61">
        <v>0</v>
      </c>
      <c r="E45" s="61">
        <v>1</v>
      </c>
      <c r="F45" s="62">
        <f t="shared" si="16"/>
        <v>1</v>
      </c>
      <c r="G45" s="59">
        <f t="shared" si="14"/>
        <v>5</v>
      </c>
      <c r="H45" s="28"/>
      <c r="I45" s="63">
        <f t="shared" si="17"/>
        <v>1.7361111111111112E-2</v>
      </c>
      <c r="J45" s="61">
        <f t="shared" si="18"/>
        <v>2.946278254943948E-3</v>
      </c>
      <c r="K45" s="62">
        <f t="shared" si="19"/>
        <v>288</v>
      </c>
      <c r="L45" s="64">
        <f t="shared" si="20"/>
        <v>5</v>
      </c>
      <c r="M45" s="65">
        <f t="shared" si="15"/>
        <v>283</v>
      </c>
    </row>
    <row r="46" spans="1:13" x14ac:dyDescent="0.25">
      <c r="A46" s="58"/>
      <c r="B46" s="59">
        <v>150</v>
      </c>
      <c r="C46" s="60">
        <v>1</v>
      </c>
      <c r="D46" s="61">
        <v>2</v>
      </c>
      <c r="E46" s="61">
        <v>1</v>
      </c>
      <c r="F46" s="62">
        <f t="shared" si="16"/>
        <v>4</v>
      </c>
      <c r="G46" s="59">
        <f t="shared" si="14"/>
        <v>9</v>
      </c>
      <c r="H46" s="28"/>
      <c r="I46" s="63">
        <f t="shared" si="17"/>
        <v>3.125E-2</v>
      </c>
      <c r="J46" s="61">
        <f t="shared" si="18"/>
        <v>5.3033008588991067E-3</v>
      </c>
      <c r="K46" s="62">
        <f t="shared" si="19"/>
        <v>288</v>
      </c>
      <c r="L46" s="64">
        <f t="shared" si="20"/>
        <v>9</v>
      </c>
      <c r="M46" s="65">
        <f t="shared" si="15"/>
        <v>279</v>
      </c>
    </row>
    <row r="47" spans="1:13" x14ac:dyDescent="0.25">
      <c r="A47" s="58"/>
      <c r="B47" s="59">
        <v>165</v>
      </c>
      <c r="C47" s="60">
        <v>2</v>
      </c>
      <c r="D47" s="61">
        <v>5</v>
      </c>
      <c r="E47" s="61">
        <v>1</v>
      </c>
      <c r="F47" s="62">
        <f t="shared" si="16"/>
        <v>8</v>
      </c>
      <c r="G47" s="59">
        <f t="shared" si="14"/>
        <v>17</v>
      </c>
      <c r="H47" s="28"/>
      <c r="I47" s="63">
        <f t="shared" si="17"/>
        <v>5.9027777777777776E-2</v>
      </c>
      <c r="J47" s="61">
        <f t="shared" si="18"/>
        <v>1.0017346066809424E-2</v>
      </c>
      <c r="K47" s="62">
        <f t="shared" si="19"/>
        <v>288</v>
      </c>
      <c r="L47" s="64">
        <f t="shared" si="20"/>
        <v>17</v>
      </c>
      <c r="M47" s="65">
        <f t="shared" si="15"/>
        <v>271</v>
      </c>
    </row>
    <row r="48" spans="1:13" x14ac:dyDescent="0.25">
      <c r="A48" s="58"/>
      <c r="B48" s="59">
        <v>180</v>
      </c>
      <c r="C48" s="60">
        <v>5</v>
      </c>
      <c r="D48" s="61">
        <v>7</v>
      </c>
      <c r="E48" s="61">
        <v>3</v>
      </c>
      <c r="F48" s="62">
        <f t="shared" si="16"/>
        <v>15</v>
      </c>
      <c r="G48" s="59">
        <f t="shared" si="14"/>
        <v>32</v>
      </c>
      <c r="H48" s="28"/>
      <c r="I48" s="63">
        <f t="shared" si="17"/>
        <v>0.1111111111111111</v>
      </c>
      <c r="J48" s="61">
        <f t="shared" si="18"/>
        <v>1.885618083164127E-2</v>
      </c>
      <c r="K48" s="62">
        <f t="shared" si="19"/>
        <v>288</v>
      </c>
      <c r="L48" s="64">
        <f t="shared" si="20"/>
        <v>32</v>
      </c>
      <c r="M48" s="65">
        <f t="shared" si="15"/>
        <v>256</v>
      </c>
    </row>
    <row r="49" spans="1:13" x14ac:dyDescent="0.25">
      <c r="A49" s="58"/>
      <c r="B49" s="59">
        <v>195</v>
      </c>
      <c r="C49" s="60">
        <v>2</v>
      </c>
      <c r="D49" s="61">
        <v>10</v>
      </c>
      <c r="E49" s="61">
        <v>2</v>
      </c>
      <c r="F49" s="62">
        <f t="shared" si="16"/>
        <v>14</v>
      </c>
      <c r="G49" s="59">
        <f t="shared" si="14"/>
        <v>46</v>
      </c>
      <c r="H49" s="28"/>
      <c r="I49" s="63">
        <f t="shared" si="17"/>
        <v>0.15972222222222221</v>
      </c>
      <c r="J49" s="61">
        <f t="shared" si="18"/>
        <v>2.7105759945484323E-2</v>
      </c>
      <c r="K49" s="62">
        <f t="shared" si="19"/>
        <v>288</v>
      </c>
      <c r="L49" s="64">
        <f t="shared" si="20"/>
        <v>46</v>
      </c>
      <c r="M49" s="65">
        <f t="shared" si="15"/>
        <v>242</v>
      </c>
    </row>
    <row r="50" spans="1:13" x14ac:dyDescent="0.25">
      <c r="A50" s="58"/>
      <c r="B50" s="59">
        <v>210</v>
      </c>
      <c r="C50" s="60">
        <v>8</v>
      </c>
      <c r="D50" s="61">
        <v>17</v>
      </c>
      <c r="E50" s="61">
        <v>2</v>
      </c>
      <c r="F50" s="62">
        <f t="shared" si="16"/>
        <v>27</v>
      </c>
      <c r="G50" s="59">
        <f t="shared" si="14"/>
        <v>73</v>
      </c>
      <c r="H50" s="28"/>
      <c r="I50" s="63">
        <f t="shared" si="17"/>
        <v>0.25347222222222221</v>
      </c>
      <c r="J50" s="61">
        <f t="shared" si="18"/>
        <v>4.3015662522181648E-2</v>
      </c>
      <c r="K50" s="62">
        <f t="shared" si="19"/>
        <v>288</v>
      </c>
      <c r="L50" s="64">
        <f t="shared" si="20"/>
        <v>73</v>
      </c>
      <c r="M50" s="65">
        <f t="shared" si="15"/>
        <v>215</v>
      </c>
    </row>
    <row r="51" spans="1:13" x14ac:dyDescent="0.25">
      <c r="A51" s="58"/>
      <c r="B51" s="59">
        <v>225</v>
      </c>
      <c r="C51" s="60">
        <v>6</v>
      </c>
      <c r="D51" s="61">
        <v>5</v>
      </c>
      <c r="E51" s="61">
        <v>3</v>
      </c>
      <c r="F51" s="62">
        <f t="shared" si="16"/>
        <v>14</v>
      </c>
      <c r="G51" s="59">
        <f t="shared" si="14"/>
        <v>87</v>
      </c>
      <c r="H51" s="28"/>
      <c r="I51" s="63">
        <f t="shared" si="17"/>
        <v>0.30208333333333331</v>
      </c>
      <c r="J51" s="61">
        <f t="shared" si="18"/>
        <v>5.1265241636024701E-2</v>
      </c>
      <c r="K51" s="62">
        <f t="shared" si="19"/>
        <v>288</v>
      </c>
      <c r="L51" s="64">
        <f t="shared" si="20"/>
        <v>87</v>
      </c>
      <c r="M51" s="65">
        <f t="shared" si="15"/>
        <v>201</v>
      </c>
    </row>
    <row r="52" spans="1:13" ht="15.75" thickBot="1" x14ac:dyDescent="0.3">
      <c r="A52" s="66"/>
      <c r="B52" s="67">
        <v>240</v>
      </c>
      <c r="C52" s="68">
        <v>13</v>
      </c>
      <c r="D52" s="69">
        <v>14</v>
      </c>
      <c r="E52" s="69">
        <v>7</v>
      </c>
      <c r="F52" s="70">
        <f>SUM(C52:E52)</f>
        <v>34</v>
      </c>
      <c r="G52" s="71">
        <f t="shared" si="14"/>
        <v>121</v>
      </c>
      <c r="H52" s="28"/>
      <c r="I52" s="72">
        <f>(G52/$F$39)</f>
        <v>0.4201388888888889</v>
      </c>
      <c r="J52" s="73">
        <f>(G52/SQRT(F39))/100</f>
        <v>7.1299933769643553E-2</v>
      </c>
      <c r="K52" s="74">
        <f>F39</f>
        <v>288</v>
      </c>
      <c r="L52" s="75">
        <f>G52</f>
        <v>121</v>
      </c>
      <c r="M52" s="76">
        <f t="shared" si="15"/>
        <v>167</v>
      </c>
    </row>
    <row r="53" spans="1:13" ht="16.5" thickTop="1" thickBot="1" x14ac:dyDescent="0.3">
      <c r="B53" s="77"/>
      <c r="C53" s="77"/>
      <c r="D53" s="77"/>
      <c r="E53" s="77"/>
      <c r="F53" s="77"/>
      <c r="H53" s="28"/>
    </row>
    <row r="54" spans="1:13" ht="16.5" thickTop="1" thickBot="1" x14ac:dyDescent="0.3">
      <c r="C54" s="29" t="s">
        <v>27</v>
      </c>
      <c r="D54" s="26"/>
      <c r="E54" s="26"/>
      <c r="F54" s="27"/>
      <c r="H54" s="28"/>
      <c r="I54" s="29" t="s">
        <v>27</v>
      </c>
      <c r="J54" s="26"/>
      <c r="K54" s="26"/>
      <c r="L54" s="26"/>
      <c r="M54" s="27"/>
    </row>
    <row r="55" spans="1:13" ht="16.5" thickTop="1" thickBot="1" x14ac:dyDescent="0.3">
      <c r="C55" s="30" t="s">
        <v>9</v>
      </c>
      <c r="D55" s="31" t="s">
        <v>10</v>
      </c>
      <c r="E55" s="31" t="s">
        <v>11</v>
      </c>
      <c r="F55" s="32" t="s">
        <v>1</v>
      </c>
      <c r="G55" s="33" t="s">
        <v>12</v>
      </c>
      <c r="H55" s="34"/>
      <c r="I55" s="35" t="s">
        <v>13</v>
      </c>
      <c r="J55" s="36" t="s">
        <v>14</v>
      </c>
      <c r="K55" s="37" t="s">
        <v>15</v>
      </c>
      <c r="L55" s="38" t="s">
        <v>16</v>
      </c>
      <c r="M55" s="39"/>
    </row>
    <row r="56" spans="1:13" ht="16.5" thickTop="1" thickBot="1" x14ac:dyDescent="0.3">
      <c r="A56" s="23" t="s">
        <v>17</v>
      </c>
      <c r="B56" s="24"/>
      <c r="C56" s="40">
        <v>134</v>
      </c>
      <c r="D56" s="41">
        <v>102</v>
      </c>
      <c r="E56" s="41">
        <v>57</v>
      </c>
      <c r="F56" s="42">
        <f>SUM(C56:E56)</f>
        <v>293</v>
      </c>
      <c r="G56" s="43"/>
      <c r="H56" s="44"/>
      <c r="I56" s="45"/>
      <c r="J56" s="46"/>
      <c r="K56" s="47"/>
      <c r="L56" s="48" t="s">
        <v>18</v>
      </c>
      <c r="M56" s="49" t="s">
        <v>19</v>
      </c>
    </row>
    <row r="57" spans="1:13" ht="15.75" thickTop="1" x14ac:dyDescent="0.25">
      <c r="A57" s="50" t="s">
        <v>21</v>
      </c>
      <c r="B57" s="51">
        <v>60</v>
      </c>
      <c r="C57" s="52">
        <v>0</v>
      </c>
      <c r="D57" s="53">
        <v>0</v>
      </c>
      <c r="E57" s="53">
        <v>0</v>
      </c>
      <c r="F57" s="54">
        <f>SUM(C57:E57)</f>
        <v>0</v>
      </c>
      <c r="G57" s="51">
        <f>SUM(C57:E57)</f>
        <v>0</v>
      </c>
      <c r="H57" s="28"/>
      <c r="I57" s="55">
        <f>(G57/$F$56)</f>
        <v>0</v>
      </c>
      <c r="J57" s="53">
        <f>(G57/SQRT($F$56))/100</f>
        <v>0</v>
      </c>
      <c r="K57" s="54">
        <f>$F$56</f>
        <v>293</v>
      </c>
      <c r="L57" s="56">
        <f>G57</f>
        <v>0</v>
      </c>
      <c r="M57" s="57">
        <f>K57-L57</f>
        <v>293</v>
      </c>
    </row>
    <row r="58" spans="1:13" x14ac:dyDescent="0.25">
      <c r="A58" s="58"/>
      <c r="B58" s="59">
        <v>75</v>
      </c>
      <c r="C58" s="60">
        <v>0</v>
      </c>
      <c r="D58" s="61">
        <v>3</v>
      </c>
      <c r="E58" s="61">
        <v>0</v>
      </c>
      <c r="F58" s="62">
        <f>SUM(C58:E58)</f>
        <v>3</v>
      </c>
      <c r="G58" s="59">
        <f t="shared" ref="G58:G69" si="21">SUM(C58:E58)+G57</f>
        <v>3</v>
      </c>
      <c r="H58" s="28"/>
      <c r="I58" s="63">
        <f>(G58/$F$56)</f>
        <v>1.0238907849829351E-2</v>
      </c>
      <c r="J58" s="61">
        <f>(G58/SQRT($F$56))/100</f>
        <v>1.7526187135109581E-3</v>
      </c>
      <c r="K58" s="62">
        <f>$F$56</f>
        <v>293</v>
      </c>
      <c r="L58" s="64">
        <f>G58</f>
        <v>3</v>
      </c>
      <c r="M58" s="65">
        <f t="shared" ref="M58:M68" si="22">K58-L58</f>
        <v>290</v>
      </c>
    </row>
    <row r="59" spans="1:13" x14ac:dyDescent="0.25">
      <c r="A59" s="58"/>
      <c r="B59" s="59">
        <v>90</v>
      </c>
      <c r="C59" s="60">
        <v>0</v>
      </c>
      <c r="D59" s="61">
        <v>4</v>
      </c>
      <c r="E59" s="61">
        <v>3</v>
      </c>
      <c r="F59" s="62">
        <f t="shared" ref="F59:F68" si="23">SUM(C59:E59)</f>
        <v>7</v>
      </c>
      <c r="G59" s="59">
        <f t="shared" si="21"/>
        <v>10</v>
      </c>
      <c r="H59" s="28"/>
      <c r="I59" s="63">
        <f t="shared" ref="I59:I68" si="24">(G59/$F$56)</f>
        <v>3.4129692832764506E-2</v>
      </c>
      <c r="J59" s="61">
        <f t="shared" ref="J59:J68" si="25">(G59/SQRT($F$56))/100</f>
        <v>5.84206237836986E-3</v>
      </c>
      <c r="K59" s="62">
        <f t="shared" ref="K59:K68" si="26">$F$56</f>
        <v>293</v>
      </c>
      <c r="L59" s="64">
        <f t="shared" ref="L59:L68" si="27">G59</f>
        <v>10</v>
      </c>
      <c r="M59" s="65">
        <f t="shared" si="22"/>
        <v>283</v>
      </c>
    </row>
    <row r="60" spans="1:13" x14ac:dyDescent="0.25">
      <c r="A60" s="58"/>
      <c r="B60" s="59">
        <v>105</v>
      </c>
      <c r="C60" s="60">
        <v>1</v>
      </c>
      <c r="D60" s="61">
        <v>12</v>
      </c>
      <c r="E60" s="61">
        <v>1</v>
      </c>
      <c r="F60" s="62">
        <f t="shared" si="23"/>
        <v>14</v>
      </c>
      <c r="G60" s="59">
        <f t="shared" si="21"/>
        <v>24</v>
      </c>
      <c r="H60" s="28"/>
      <c r="I60" s="63">
        <f t="shared" si="24"/>
        <v>8.191126279863481E-2</v>
      </c>
      <c r="J60" s="61">
        <f t="shared" si="25"/>
        <v>1.4020949708087664E-2</v>
      </c>
      <c r="K60" s="62">
        <f t="shared" si="26"/>
        <v>293</v>
      </c>
      <c r="L60" s="64">
        <f t="shared" si="27"/>
        <v>24</v>
      </c>
      <c r="M60" s="65">
        <f t="shared" si="22"/>
        <v>269</v>
      </c>
    </row>
    <row r="61" spans="1:13" x14ac:dyDescent="0.25">
      <c r="A61" s="58"/>
      <c r="B61" s="59">
        <v>120</v>
      </c>
      <c r="C61" s="60">
        <v>0</v>
      </c>
      <c r="D61" s="61">
        <v>12</v>
      </c>
      <c r="E61" s="61">
        <v>4</v>
      </c>
      <c r="F61" s="62">
        <f t="shared" si="23"/>
        <v>16</v>
      </c>
      <c r="G61" s="59">
        <f t="shared" si="21"/>
        <v>40</v>
      </c>
      <c r="H61" s="28"/>
      <c r="I61" s="63">
        <f t="shared" si="24"/>
        <v>0.13651877133105803</v>
      </c>
      <c r="J61" s="61">
        <f t="shared" si="25"/>
        <v>2.336824951347944E-2</v>
      </c>
      <c r="K61" s="62">
        <f t="shared" si="26"/>
        <v>293</v>
      </c>
      <c r="L61" s="64">
        <f t="shared" si="27"/>
        <v>40</v>
      </c>
      <c r="M61" s="65">
        <f t="shared" si="22"/>
        <v>253</v>
      </c>
    </row>
    <row r="62" spans="1:13" x14ac:dyDescent="0.25">
      <c r="A62" s="58"/>
      <c r="B62" s="59">
        <v>135</v>
      </c>
      <c r="C62" s="60">
        <v>3</v>
      </c>
      <c r="D62" s="61">
        <v>6</v>
      </c>
      <c r="E62" s="61">
        <v>2</v>
      </c>
      <c r="F62" s="62">
        <f t="shared" si="23"/>
        <v>11</v>
      </c>
      <c r="G62" s="59">
        <f t="shared" si="21"/>
        <v>51</v>
      </c>
      <c r="H62" s="28"/>
      <c r="I62" s="63">
        <f t="shared" si="24"/>
        <v>0.17406143344709898</v>
      </c>
      <c r="J62" s="61">
        <f t="shared" si="25"/>
        <v>2.9794518129686285E-2</v>
      </c>
      <c r="K62" s="62">
        <f t="shared" si="26"/>
        <v>293</v>
      </c>
      <c r="L62" s="64">
        <f t="shared" si="27"/>
        <v>51</v>
      </c>
      <c r="M62" s="65">
        <f t="shared" si="22"/>
        <v>242</v>
      </c>
    </row>
    <row r="63" spans="1:13" x14ac:dyDescent="0.25">
      <c r="A63" s="58"/>
      <c r="B63" s="59">
        <v>150</v>
      </c>
      <c r="C63" s="60">
        <v>1</v>
      </c>
      <c r="D63" s="61">
        <v>7</v>
      </c>
      <c r="E63" s="61">
        <v>4</v>
      </c>
      <c r="F63" s="62">
        <f t="shared" si="23"/>
        <v>12</v>
      </c>
      <c r="G63" s="59">
        <f t="shared" si="21"/>
        <v>63</v>
      </c>
      <c r="H63" s="28"/>
      <c r="I63" s="63">
        <f t="shared" si="24"/>
        <v>0.21501706484641639</v>
      </c>
      <c r="J63" s="61">
        <f t="shared" si="25"/>
        <v>3.680499298373012E-2</v>
      </c>
      <c r="K63" s="62">
        <f t="shared" si="26"/>
        <v>293</v>
      </c>
      <c r="L63" s="64">
        <f t="shared" si="27"/>
        <v>63</v>
      </c>
      <c r="M63" s="65">
        <f t="shared" si="22"/>
        <v>230</v>
      </c>
    </row>
    <row r="64" spans="1:13" x14ac:dyDescent="0.25">
      <c r="A64" s="58"/>
      <c r="B64" s="59">
        <v>165</v>
      </c>
      <c r="C64" s="60">
        <v>3</v>
      </c>
      <c r="D64" s="61">
        <v>10</v>
      </c>
      <c r="E64" s="61">
        <v>4</v>
      </c>
      <c r="F64" s="62">
        <f t="shared" si="23"/>
        <v>17</v>
      </c>
      <c r="G64" s="59">
        <f t="shared" si="21"/>
        <v>80</v>
      </c>
      <c r="H64" s="28"/>
      <c r="I64" s="63">
        <f t="shared" si="24"/>
        <v>0.27303754266211605</v>
      </c>
      <c r="J64" s="61">
        <f t="shared" si="25"/>
        <v>4.673649902695888E-2</v>
      </c>
      <c r="K64" s="62">
        <f t="shared" si="26"/>
        <v>293</v>
      </c>
      <c r="L64" s="64">
        <f t="shared" si="27"/>
        <v>80</v>
      </c>
      <c r="M64" s="65">
        <f t="shared" si="22"/>
        <v>213</v>
      </c>
    </row>
    <row r="65" spans="1:13" x14ac:dyDescent="0.25">
      <c r="A65" s="58"/>
      <c r="B65" s="59">
        <v>180</v>
      </c>
      <c r="C65" s="60">
        <v>9</v>
      </c>
      <c r="D65" s="61">
        <v>6</v>
      </c>
      <c r="E65" s="61">
        <v>5</v>
      </c>
      <c r="F65" s="62">
        <f t="shared" si="23"/>
        <v>20</v>
      </c>
      <c r="G65" s="59">
        <f t="shared" si="21"/>
        <v>100</v>
      </c>
      <c r="H65" s="28"/>
      <c r="I65" s="63">
        <f t="shared" si="24"/>
        <v>0.34129692832764508</v>
      </c>
      <c r="J65" s="61">
        <f t="shared" si="25"/>
        <v>5.8420623783698604E-2</v>
      </c>
      <c r="K65" s="62">
        <f t="shared" si="26"/>
        <v>293</v>
      </c>
      <c r="L65" s="64">
        <f t="shared" si="27"/>
        <v>100</v>
      </c>
      <c r="M65" s="65">
        <f t="shared" si="22"/>
        <v>193</v>
      </c>
    </row>
    <row r="66" spans="1:13" x14ac:dyDescent="0.25">
      <c r="A66" s="58"/>
      <c r="B66" s="59">
        <v>195</v>
      </c>
      <c r="C66" s="60">
        <v>9</v>
      </c>
      <c r="D66" s="61">
        <v>8</v>
      </c>
      <c r="E66" s="61">
        <v>4</v>
      </c>
      <c r="F66" s="62">
        <f t="shared" si="23"/>
        <v>21</v>
      </c>
      <c r="G66" s="59">
        <f t="shared" si="21"/>
        <v>121</v>
      </c>
      <c r="H66" s="28"/>
      <c r="I66" s="63">
        <f t="shared" si="24"/>
        <v>0.41296928327645049</v>
      </c>
      <c r="J66" s="61">
        <f t="shared" si="25"/>
        <v>7.0688954778275304E-2</v>
      </c>
      <c r="K66" s="62">
        <f t="shared" si="26"/>
        <v>293</v>
      </c>
      <c r="L66" s="64">
        <f t="shared" si="27"/>
        <v>121</v>
      </c>
      <c r="M66" s="65">
        <f t="shared" si="22"/>
        <v>172</v>
      </c>
    </row>
    <row r="67" spans="1:13" x14ac:dyDescent="0.25">
      <c r="A67" s="58"/>
      <c r="B67" s="59">
        <v>210</v>
      </c>
      <c r="C67" s="60">
        <v>8</v>
      </c>
      <c r="D67" s="61">
        <v>5</v>
      </c>
      <c r="E67" s="61">
        <v>10</v>
      </c>
      <c r="F67" s="62">
        <f t="shared" si="23"/>
        <v>23</v>
      </c>
      <c r="G67" s="59">
        <f t="shared" si="21"/>
        <v>144</v>
      </c>
      <c r="H67" s="28"/>
      <c r="I67" s="63">
        <f t="shared" si="24"/>
        <v>0.49146757679180886</v>
      </c>
      <c r="J67" s="61">
        <f t="shared" si="25"/>
        <v>8.4125698248525976E-2</v>
      </c>
      <c r="K67" s="62">
        <f t="shared" si="26"/>
        <v>293</v>
      </c>
      <c r="L67" s="64">
        <f t="shared" si="27"/>
        <v>144</v>
      </c>
      <c r="M67" s="65">
        <f t="shared" si="22"/>
        <v>149</v>
      </c>
    </row>
    <row r="68" spans="1:13" x14ac:dyDescent="0.25">
      <c r="A68" s="58"/>
      <c r="B68" s="59">
        <v>225</v>
      </c>
      <c r="C68" s="60">
        <v>15</v>
      </c>
      <c r="D68" s="61">
        <v>3</v>
      </c>
      <c r="E68" s="61">
        <v>2</v>
      </c>
      <c r="F68" s="62">
        <f t="shared" si="23"/>
        <v>20</v>
      </c>
      <c r="G68" s="59">
        <f t="shared" si="21"/>
        <v>164</v>
      </c>
      <c r="H68" s="28"/>
      <c r="I68" s="63">
        <f t="shared" si="24"/>
        <v>0.55972696245733788</v>
      </c>
      <c r="J68" s="61">
        <f>(G68/SQRT($F$56))/100</f>
        <v>9.5809823005265693E-2</v>
      </c>
      <c r="K68" s="62">
        <f t="shared" si="26"/>
        <v>293</v>
      </c>
      <c r="L68" s="64">
        <f t="shared" si="27"/>
        <v>164</v>
      </c>
      <c r="M68" s="65">
        <f t="shared" si="22"/>
        <v>129</v>
      </c>
    </row>
    <row r="69" spans="1:13" ht="15.75" thickBot="1" x14ac:dyDescent="0.3">
      <c r="A69" s="66"/>
      <c r="B69" s="71">
        <v>240</v>
      </c>
      <c r="C69" s="78">
        <v>23</v>
      </c>
      <c r="D69" s="73">
        <v>5</v>
      </c>
      <c r="E69" s="73">
        <v>0</v>
      </c>
      <c r="F69" s="74">
        <f>SUM(C69:E69)</f>
        <v>28</v>
      </c>
      <c r="G69" s="71">
        <f t="shared" si="21"/>
        <v>192</v>
      </c>
      <c r="H69" s="28"/>
      <c r="I69" s="72">
        <f>(G69/$F$56)</f>
        <v>0.65529010238907848</v>
      </c>
      <c r="J69" s="73">
        <f>(G69/SQRT(F56))/100</f>
        <v>0.11216759766470132</v>
      </c>
      <c r="K69" s="79">
        <f>$F$56</f>
        <v>293</v>
      </c>
      <c r="L69" s="75">
        <f>G69</f>
        <v>192</v>
      </c>
      <c r="M69" s="76">
        <f>K69-L69</f>
        <v>101</v>
      </c>
    </row>
    <row r="70" spans="1:13" ht="15.75" thickTop="1" x14ac:dyDescent="0.25"/>
  </sheetData>
  <mergeCells count="36">
    <mergeCell ref="A56:B56"/>
    <mergeCell ref="A57:A69"/>
    <mergeCell ref="I54:M54"/>
    <mergeCell ref="G55:G56"/>
    <mergeCell ref="I55:I56"/>
    <mergeCell ref="J55:J56"/>
    <mergeCell ref="K55:K56"/>
    <mergeCell ref="L55:M55"/>
    <mergeCell ref="C37:F37"/>
    <mergeCell ref="I37:M37"/>
    <mergeCell ref="G38:G39"/>
    <mergeCell ref="I38:I39"/>
    <mergeCell ref="J38:J39"/>
    <mergeCell ref="K38:K39"/>
    <mergeCell ref="L38:M38"/>
    <mergeCell ref="A39:B39"/>
    <mergeCell ref="A40:A52"/>
    <mergeCell ref="C54:F54"/>
    <mergeCell ref="A22:A34"/>
    <mergeCell ref="A4:B4"/>
    <mergeCell ref="A5:A17"/>
    <mergeCell ref="C19:F19"/>
    <mergeCell ref="I19:M19"/>
    <mergeCell ref="G20:G21"/>
    <mergeCell ref="I20:I21"/>
    <mergeCell ref="J20:J21"/>
    <mergeCell ref="K20:K21"/>
    <mergeCell ref="L20:M20"/>
    <mergeCell ref="A21:B21"/>
    <mergeCell ref="C2:F2"/>
    <mergeCell ref="I2:M2"/>
    <mergeCell ref="G3:G4"/>
    <mergeCell ref="I3:I4"/>
    <mergeCell ref="J3:J4"/>
    <mergeCell ref="K3:K4"/>
    <mergeCell ref="L3:M3"/>
  </mergeCells>
  <conditionalFormatting sqref="B5:B17">
    <cfRule type="duplicateValues" dxfId="8" priority="5"/>
  </conditionalFormatting>
  <conditionalFormatting sqref="B18">
    <cfRule type="duplicateValues" dxfId="7" priority="6"/>
  </conditionalFormatting>
  <conditionalFormatting sqref="B22:B34">
    <cfRule type="duplicateValues" dxfId="6" priority="4"/>
  </conditionalFormatting>
  <conditionalFormatting sqref="B40:B52">
    <cfRule type="duplicateValues" dxfId="2" priority="2"/>
  </conditionalFormatting>
  <conditionalFormatting sqref="B53">
    <cfRule type="duplicateValues" dxfId="1" priority="3"/>
  </conditionalFormatting>
  <conditionalFormatting sqref="B57:B6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Fig 4 - Figure sup 1A</vt:lpstr>
      <vt:lpstr>Fig 4 - Figure sup 1B</vt:lpstr>
      <vt:lpstr>Fig 4 - Figure sup 1C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Ducrocq</dc:creator>
  <cp:lastModifiedBy>Tom Ducrocq</cp:lastModifiedBy>
  <dcterms:created xsi:type="dcterms:W3CDTF">2026-05-27T12:15:11Z</dcterms:created>
  <dcterms:modified xsi:type="dcterms:W3CDTF">2026-05-27T13:41:29Z</dcterms:modified>
</cp:coreProperties>
</file>