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DATA\bdf\article\TOM PAPER\data excel\"/>
    </mc:Choice>
  </mc:AlternateContent>
  <bookViews>
    <workbookView xWindow="0" yWindow="0" windowWidth="28800" windowHeight="12300" activeTab="2"/>
  </bookViews>
  <sheets>
    <sheet name="Fig 6A" sheetId="1" r:id="rId1"/>
    <sheet name="Fig 6B" sheetId="2" r:id="rId2"/>
    <sheet name="Fig 6C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30" i="3" l="1"/>
  <c r="O30" i="3"/>
  <c r="M30" i="3"/>
  <c r="K30" i="3"/>
  <c r="I30" i="3"/>
  <c r="G30" i="3"/>
  <c r="E30" i="3"/>
  <c r="C30" i="3"/>
  <c r="Q25" i="3"/>
  <c r="Q28" i="3" s="1"/>
  <c r="P25" i="3"/>
  <c r="P28" i="3" s="1"/>
  <c r="E25" i="3"/>
  <c r="E28" i="3" s="1"/>
  <c r="R24" i="3"/>
  <c r="O25" i="3" s="1"/>
  <c r="O28" i="3" s="1"/>
  <c r="N24" i="3"/>
  <c r="K25" i="3" s="1"/>
  <c r="K28" i="3" s="1"/>
  <c r="J24" i="3"/>
  <c r="I25" i="3" s="1"/>
  <c r="I28" i="3" s="1"/>
  <c r="F24" i="3"/>
  <c r="D25" i="3" s="1"/>
  <c r="D28" i="3" s="1"/>
  <c r="Q23" i="3"/>
  <c r="Q27" i="3" s="1"/>
  <c r="P23" i="3"/>
  <c r="P27" i="3" s="1"/>
  <c r="E23" i="3"/>
  <c r="E27" i="3" s="1"/>
  <c r="R22" i="3"/>
  <c r="O23" i="3" s="1"/>
  <c r="O27" i="3" s="1"/>
  <c r="N22" i="3"/>
  <c r="K23" i="3" s="1"/>
  <c r="K27" i="3" s="1"/>
  <c r="J22" i="3"/>
  <c r="G23" i="3" s="1"/>
  <c r="G27" i="3" s="1"/>
  <c r="F22" i="3"/>
  <c r="D23" i="3" s="1"/>
  <c r="D27" i="3" s="1"/>
  <c r="Q21" i="3"/>
  <c r="Q26" i="3" s="1"/>
  <c r="P21" i="3"/>
  <c r="P26" i="3" s="1"/>
  <c r="P29" i="3" s="1"/>
  <c r="E21" i="3"/>
  <c r="E26" i="3" s="1"/>
  <c r="R20" i="3"/>
  <c r="O21" i="3" s="1"/>
  <c r="O26" i="3" s="1"/>
  <c r="N20" i="3"/>
  <c r="M21" i="3" s="1"/>
  <c r="M26" i="3" s="1"/>
  <c r="J20" i="3"/>
  <c r="I21" i="3" s="1"/>
  <c r="I26" i="3" s="1"/>
  <c r="F20" i="3"/>
  <c r="D21" i="3" s="1"/>
  <c r="D26" i="3" s="1"/>
  <c r="Q15" i="3"/>
  <c r="O15" i="3"/>
  <c r="M15" i="3"/>
  <c r="K15" i="3"/>
  <c r="I15" i="3"/>
  <c r="G15" i="3"/>
  <c r="E15" i="3"/>
  <c r="C15" i="3"/>
  <c r="O13" i="3"/>
  <c r="M13" i="3"/>
  <c r="O11" i="3"/>
  <c r="Q10" i="3"/>
  <c r="Q13" i="3" s="1"/>
  <c r="O10" i="3"/>
  <c r="M10" i="3"/>
  <c r="H10" i="3"/>
  <c r="H13" i="3" s="1"/>
  <c r="G10" i="3"/>
  <c r="G13" i="3" s="1"/>
  <c r="R9" i="3"/>
  <c r="P10" i="3" s="1"/>
  <c r="P13" i="3" s="1"/>
  <c r="N9" i="3"/>
  <c r="L10" i="3" s="1"/>
  <c r="L13" i="3" s="1"/>
  <c r="J9" i="3"/>
  <c r="I10" i="3" s="1"/>
  <c r="I13" i="3" s="1"/>
  <c r="F9" i="3"/>
  <c r="E10" i="3" s="1"/>
  <c r="E13" i="3" s="1"/>
  <c r="Q8" i="3"/>
  <c r="Q12" i="3" s="1"/>
  <c r="O8" i="3"/>
  <c r="O12" i="3" s="1"/>
  <c r="M8" i="3"/>
  <c r="M12" i="3" s="1"/>
  <c r="H8" i="3"/>
  <c r="H12" i="3" s="1"/>
  <c r="G8" i="3"/>
  <c r="G12" i="3" s="1"/>
  <c r="R7" i="3"/>
  <c r="P8" i="3" s="1"/>
  <c r="P12" i="3" s="1"/>
  <c r="N7" i="3"/>
  <c r="L8" i="3" s="1"/>
  <c r="L12" i="3" s="1"/>
  <c r="J7" i="3"/>
  <c r="I8" i="3" s="1"/>
  <c r="I12" i="3" s="1"/>
  <c r="F7" i="3"/>
  <c r="E8" i="3" s="1"/>
  <c r="E12" i="3" s="1"/>
  <c r="Q6" i="3"/>
  <c r="Q11" i="3" s="1"/>
  <c r="Q14" i="3" s="1"/>
  <c r="O6" i="3"/>
  <c r="M6" i="3"/>
  <c r="M11" i="3" s="1"/>
  <c r="M14" i="3" s="1"/>
  <c r="H6" i="3"/>
  <c r="H11" i="3" s="1"/>
  <c r="H14" i="3" s="1"/>
  <c r="G6" i="3"/>
  <c r="G11" i="3" s="1"/>
  <c r="G14" i="3" s="1"/>
  <c r="R5" i="3"/>
  <c r="P6" i="3" s="1"/>
  <c r="P11" i="3" s="1"/>
  <c r="N5" i="3"/>
  <c r="L6" i="3" s="1"/>
  <c r="L11" i="3" s="1"/>
  <c r="J5" i="3"/>
  <c r="I6" i="3" s="1"/>
  <c r="I11" i="3" s="1"/>
  <c r="I14" i="3" s="1"/>
  <c r="F5" i="3"/>
  <c r="E6" i="3" s="1"/>
  <c r="E11" i="3" s="1"/>
  <c r="E14" i="3" s="1"/>
  <c r="D29" i="3" l="1"/>
  <c r="Q29" i="3"/>
  <c r="O29" i="3"/>
  <c r="E29" i="3"/>
  <c r="G21" i="3"/>
  <c r="G26" i="3" s="1"/>
  <c r="G29" i="3" s="1"/>
  <c r="G25" i="3"/>
  <c r="G28" i="3" s="1"/>
  <c r="H21" i="3"/>
  <c r="H26" i="3" s="1"/>
  <c r="H29" i="3" s="1"/>
  <c r="H23" i="3"/>
  <c r="H27" i="3" s="1"/>
  <c r="H25" i="3"/>
  <c r="H28" i="3" s="1"/>
  <c r="L21" i="3"/>
  <c r="L26" i="3" s="1"/>
  <c r="L23" i="3"/>
  <c r="L27" i="3" s="1"/>
  <c r="L25" i="3"/>
  <c r="L28" i="3" s="1"/>
  <c r="I23" i="3"/>
  <c r="I27" i="3" s="1"/>
  <c r="I29" i="3" s="1"/>
  <c r="K21" i="3"/>
  <c r="K26" i="3" s="1"/>
  <c r="K29" i="3" s="1"/>
  <c r="C21" i="3"/>
  <c r="C26" i="3" s="1"/>
  <c r="C29" i="3" s="1"/>
  <c r="C23" i="3"/>
  <c r="C27" i="3" s="1"/>
  <c r="M23" i="3"/>
  <c r="M27" i="3" s="1"/>
  <c r="M29" i="3" s="1"/>
  <c r="C25" i="3"/>
  <c r="C28" i="3" s="1"/>
  <c r="M25" i="3"/>
  <c r="M28" i="3" s="1"/>
  <c r="L14" i="3"/>
  <c r="P14" i="3"/>
  <c r="O14" i="3"/>
  <c r="K6" i="3"/>
  <c r="K11" i="3" s="1"/>
  <c r="K8" i="3"/>
  <c r="K12" i="3" s="1"/>
  <c r="K10" i="3"/>
  <c r="K13" i="3" s="1"/>
  <c r="C6" i="3"/>
  <c r="C11" i="3" s="1"/>
  <c r="C8" i="3"/>
  <c r="C12" i="3" s="1"/>
  <c r="C10" i="3"/>
  <c r="C13" i="3" s="1"/>
  <c r="D6" i="3"/>
  <c r="D11" i="3" s="1"/>
  <c r="D14" i="3" s="1"/>
  <c r="D8" i="3"/>
  <c r="D12" i="3" s="1"/>
  <c r="D10" i="3"/>
  <c r="D13" i="3" s="1"/>
  <c r="L29" i="3" l="1"/>
  <c r="C14" i="3"/>
  <c r="K14" i="3"/>
  <c r="Q29" i="2" l="1"/>
  <c r="O29" i="2"/>
  <c r="M29" i="2"/>
  <c r="K29" i="2"/>
  <c r="I29" i="2"/>
  <c r="G29" i="2"/>
  <c r="E29" i="2"/>
  <c r="C29" i="2"/>
  <c r="Q24" i="2"/>
  <c r="Q27" i="2" s="1"/>
  <c r="P24" i="2"/>
  <c r="P27" i="2" s="1"/>
  <c r="M24" i="2"/>
  <c r="M27" i="2" s="1"/>
  <c r="E24" i="2"/>
  <c r="E27" i="2" s="1"/>
  <c r="C24" i="2"/>
  <c r="C27" i="2" s="1"/>
  <c r="R23" i="2"/>
  <c r="O24" i="2" s="1"/>
  <c r="O27" i="2" s="1"/>
  <c r="N23" i="2"/>
  <c r="L24" i="2" s="1"/>
  <c r="L27" i="2" s="1"/>
  <c r="J23" i="2"/>
  <c r="I24" i="2" s="1"/>
  <c r="I27" i="2" s="1"/>
  <c r="F23" i="2"/>
  <c r="D24" i="2" s="1"/>
  <c r="D27" i="2" s="1"/>
  <c r="Q22" i="2"/>
  <c r="Q26" i="2" s="1"/>
  <c r="P22" i="2"/>
  <c r="P26" i="2" s="1"/>
  <c r="M22" i="2"/>
  <c r="M26" i="2" s="1"/>
  <c r="E22" i="2"/>
  <c r="E26" i="2" s="1"/>
  <c r="C22" i="2"/>
  <c r="C26" i="2" s="1"/>
  <c r="R21" i="2"/>
  <c r="O22" i="2" s="1"/>
  <c r="O26" i="2" s="1"/>
  <c r="N21" i="2"/>
  <c r="L22" i="2" s="1"/>
  <c r="L26" i="2" s="1"/>
  <c r="J21" i="2"/>
  <c r="G22" i="2" s="1"/>
  <c r="G26" i="2" s="1"/>
  <c r="F21" i="2"/>
  <c r="D22" i="2" s="1"/>
  <c r="D26" i="2" s="1"/>
  <c r="Q20" i="2"/>
  <c r="Q25" i="2" s="1"/>
  <c r="P20" i="2"/>
  <c r="P25" i="2" s="1"/>
  <c r="M20" i="2"/>
  <c r="M25" i="2" s="1"/>
  <c r="M28" i="2" s="1"/>
  <c r="E20" i="2"/>
  <c r="E25" i="2" s="1"/>
  <c r="E28" i="2" s="1"/>
  <c r="C20" i="2"/>
  <c r="C25" i="2" s="1"/>
  <c r="C28" i="2" s="1"/>
  <c r="R19" i="2"/>
  <c r="O20" i="2" s="1"/>
  <c r="O25" i="2" s="1"/>
  <c r="O28" i="2" s="1"/>
  <c r="N19" i="2"/>
  <c r="L20" i="2" s="1"/>
  <c r="L25" i="2" s="1"/>
  <c r="L28" i="2" s="1"/>
  <c r="J19" i="2"/>
  <c r="I20" i="2" s="1"/>
  <c r="I25" i="2" s="1"/>
  <c r="F19" i="2"/>
  <c r="D20" i="2" s="1"/>
  <c r="D25" i="2" s="1"/>
  <c r="Q14" i="2"/>
  <c r="O14" i="2"/>
  <c r="M14" i="2"/>
  <c r="K14" i="2"/>
  <c r="I14" i="2"/>
  <c r="G14" i="2"/>
  <c r="E14" i="2"/>
  <c r="C14" i="2"/>
  <c r="E12" i="2"/>
  <c r="E9" i="2"/>
  <c r="R8" i="2"/>
  <c r="Q9" i="2" s="1"/>
  <c r="Q12" i="2" s="1"/>
  <c r="N8" i="2"/>
  <c r="M9" i="2" s="1"/>
  <c r="M12" i="2" s="1"/>
  <c r="J8" i="2"/>
  <c r="G9" i="2" s="1"/>
  <c r="G12" i="2" s="1"/>
  <c r="F8" i="2"/>
  <c r="D9" i="2" s="1"/>
  <c r="D12" i="2" s="1"/>
  <c r="R6" i="2"/>
  <c r="Q7" i="2" s="1"/>
  <c r="Q11" i="2" s="1"/>
  <c r="N6" i="2"/>
  <c r="K7" i="2" s="1"/>
  <c r="K11" i="2" s="1"/>
  <c r="J6" i="2"/>
  <c r="G7" i="2" s="1"/>
  <c r="G11" i="2" s="1"/>
  <c r="F6" i="2"/>
  <c r="E7" i="2" s="1"/>
  <c r="E11" i="2" s="1"/>
  <c r="R4" i="2"/>
  <c r="Q5" i="2" s="1"/>
  <c r="Q10" i="2" s="1"/>
  <c r="N4" i="2"/>
  <c r="L5" i="2" s="1"/>
  <c r="L10" i="2" s="1"/>
  <c r="J4" i="2"/>
  <c r="G5" i="2" s="1"/>
  <c r="G10" i="2" s="1"/>
  <c r="F4" i="2"/>
  <c r="E5" i="2" s="1"/>
  <c r="E10" i="2" s="1"/>
  <c r="E13" i="2" s="1"/>
  <c r="P28" i="2" l="1"/>
  <c r="D28" i="2"/>
  <c r="Q28" i="2"/>
  <c r="G20" i="2"/>
  <c r="G25" i="2" s="1"/>
  <c r="G24" i="2"/>
  <c r="G27" i="2" s="1"/>
  <c r="H20" i="2"/>
  <c r="H25" i="2" s="1"/>
  <c r="H28" i="2" s="1"/>
  <c r="H22" i="2"/>
  <c r="H26" i="2" s="1"/>
  <c r="H24" i="2"/>
  <c r="H27" i="2" s="1"/>
  <c r="I22" i="2"/>
  <c r="I26" i="2" s="1"/>
  <c r="I28" i="2" s="1"/>
  <c r="K20" i="2"/>
  <c r="K25" i="2" s="1"/>
  <c r="K22" i="2"/>
  <c r="K26" i="2" s="1"/>
  <c r="K24" i="2"/>
  <c r="K27" i="2" s="1"/>
  <c r="G13" i="2"/>
  <c r="Q13" i="2"/>
  <c r="H5" i="2"/>
  <c r="H10" i="2" s="1"/>
  <c r="H13" i="2" s="1"/>
  <c r="H7" i="2"/>
  <c r="H11" i="2" s="1"/>
  <c r="H9" i="2"/>
  <c r="H12" i="2" s="1"/>
  <c r="I5" i="2"/>
  <c r="I10" i="2" s="1"/>
  <c r="I13" i="2" s="1"/>
  <c r="I7" i="2"/>
  <c r="I11" i="2" s="1"/>
  <c r="I9" i="2"/>
  <c r="I12" i="2" s="1"/>
  <c r="K5" i="2"/>
  <c r="K10" i="2" s="1"/>
  <c r="K13" i="2" s="1"/>
  <c r="K9" i="2"/>
  <c r="K12" i="2" s="1"/>
  <c r="L9" i="2"/>
  <c r="L12" i="2" s="1"/>
  <c r="L13" i="2" s="1"/>
  <c r="M5" i="2"/>
  <c r="M10" i="2" s="1"/>
  <c r="C7" i="2"/>
  <c r="C11" i="2" s="1"/>
  <c r="M7" i="2"/>
  <c r="M11" i="2" s="1"/>
  <c r="C9" i="2"/>
  <c r="C12" i="2" s="1"/>
  <c r="L7" i="2"/>
  <c r="L11" i="2" s="1"/>
  <c r="C5" i="2"/>
  <c r="C10" i="2" s="1"/>
  <c r="D5" i="2"/>
  <c r="D10" i="2" s="1"/>
  <c r="O5" i="2"/>
  <c r="O10" i="2" s="1"/>
  <c r="D7" i="2"/>
  <c r="D11" i="2" s="1"/>
  <c r="O7" i="2"/>
  <c r="O11" i="2" s="1"/>
  <c r="O9" i="2"/>
  <c r="O12" i="2" s="1"/>
  <c r="P5" i="2"/>
  <c r="P10" i="2" s="1"/>
  <c r="P13" i="2" s="1"/>
  <c r="P7" i="2"/>
  <c r="P11" i="2" s="1"/>
  <c r="P9" i="2"/>
  <c r="P12" i="2" s="1"/>
  <c r="G28" i="2" l="1"/>
  <c r="K28" i="2"/>
  <c r="M13" i="2"/>
  <c r="O13" i="2"/>
  <c r="D13" i="2"/>
  <c r="C13" i="2"/>
  <c r="F26" i="1" l="1"/>
  <c r="F25" i="1"/>
  <c r="F24" i="1"/>
  <c r="F23" i="1"/>
  <c r="F22" i="1"/>
  <c r="F21" i="1"/>
  <c r="F20" i="1"/>
  <c r="F19" i="1"/>
  <c r="G18" i="1"/>
  <c r="L18" i="1" s="1"/>
  <c r="F18" i="1"/>
  <c r="F17" i="1"/>
  <c r="K24" i="1" s="1"/>
  <c r="F13" i="1"/>
  <c r="F12" i="1"/>
  <c r="F11" i="1"/>
  <c r="F10" i="1"/>
  <c r="F9" i="1"/>
  <c r="F8" i="1"/>
  <c r="F7" i="1"/>
  <c r="F6" i="1"/>
  <c r="G5" i="1"/>
  <c r="G6" i="1" s="1"/>
  <c r="F5" i="1"/>
  <c r="F4" i="1"/>
  <c r="G19" i="1" l="1"/>
  <c r="K7" i="1"/>
  <c r="K13" i="1"/>
  <c r="K12" i="1"/>
  <c r="K5" i="1"/>
  <c r="K11" i="1"/>
  <c r="J5" i="1"/>
  <c r="L5" i="1"/>
  <c r="I5" i="1"/>
  <c r="K6" i="1"/>
  <c r="J6" i="1"/>
  <c r="I6" i="1"/>
  <c r="G7" i="1"/>
  <c r="L6" i="1"/>
  <c r="M6" i="1" s="1"/>
  <c r="K21" i="1"/>
  <c r="K22" i="1"/>
  <c r="I18" i="1"/>
  <c r="K20" i="1"/>
  <c r="K10" i="1"/>
  <c r="K19" i="1"/>
  <c r="K9" i="1"/>
  <c r="K18" i="1"/>
  <c r="M18" i="1" s="1"/>
  <c r="K26" i="1"/>
  <c r="K23" i="1"/>
  <c r="J18" i="1"/>
  <c r="K8" i="1"/>
  <c r="K25" i="1"/>
  <c r="M5" i="1" l="1"/>
  <c r="J19" i="1"/>
  <c r="G20" i="1"/>
  <c r="L19" i="1"/>
  <c r="M19" i="1" s="1"/>
  <c r="I19" i="1"/>
  <c r="J7" i="1"/>
  <c r="G8" i="1"/>
  <c r="I7" i="1"/>
  <c r="L7" i="1"/>
  <c r="M7" i="1" s="1"/>
  <c r="G21" i="1" l="1"/>
  <c r="I20" i="1"/>
  <c r="J20" i="1"/>
  <c r="L20" i="1"/>
  <c r="M20" i="1" s="1"/>
  <c r="L8" i="1"/>
  <c r="M8" i="1" s="1"/>
  <c r="J8" i="1"/>
  <c r="I8" i="1"/>
  <c r="G9" i="1"/>
  <c r="L21" i="1" l="1"/>
  <c r="M21" i="1" s="1"/>
  <c r="G22" i="1"/>
  <c r="J21" i="1"/>
  <c r="I21" i="1"/>
  <c r="L9" i="1"/>
  <c r="M9" i="1" s="1"/>
  <c r="J9" i="1"/>
  <c r="I9" i="1"/>
  <c r="G10" i="1"/>
  <c r="I22" i="1" l="1"/>
  <c r="G23" i="1"/>
  <c r="J22" i="1"/>
  <c r="L22" i="1"/>
  <c r="M22" i="1" s="1"/>
  <c r="G11" i="1"/>
  <c r="L10" i="1"/>
  <c r="M10" i="1" s="1"/>
  <c r="J10" i="1"/>
  <c r="I10" i="1"/>
  <c r="J23" i="1" l="1"/>
  <c r="I23" i="1"/>
  <c r="G24" i="1"/>
  <c r="L23" i="1"/>
  <c r="M23" i="1" s="1"/>
  <c r="G12" i="1"/>
  <c r="L11" i="1"/>
  <c r="M11" i="1" s="1"/>
  <c r="J11" i="1"/>
  <c r="I11" i="1"/>
  <c r="I24" i="1" l="1"/>
  <c r="J24" i="1"/>
  <c r="L24" i="1"/>
  <c r="M24" i="1" s="1"/>
  <c r="G25" i="1"/>
  <c r="G13" i="1"/>
  <c r="L12" i="1"/>
  <c r="M12" i="1" s="1"/>
  <c r="J12" i="1"/>
  <c r="I12" i="1"/>
  <c r="I25" i="1" l="1"/>
  <c r="G26" i="1"/>
  <c r="J25" i="1"/>
  <c r="L25" i="1"/>
  <c r="M25" i="1" s="1"/>
  <c r="I13" i="1"/>
  <c r="J13" i="1"/>
  <c r="L13" i="1"/>
  <c r="M13" i="1" s="1"/>
  <c r="J26" i="1" l="1"/>
  <c r="L26" i="1"/>
  <c r="M26" i="1" s="1"/>
  <c r="I26" i="1"/>
</calcChain>
</file>

<file path=xl/sharedStrings.xml><?xml version="1.0" encoding="utf-8"?>
<sst xmlns="http://schemas.openxmlformats.org/spreadsheetml/2006/main" count="138" uniqueCount="35">
  <si>
    <t>replicate #1</t>
  </si>
  <si>
    <t>replicate #2</t>
  </si>
  <si>
    <t>replicate #3</t>
  </si>
  <si>
    <t>total</t>
  </si>
  <si>
    <t>Cummulative 
cells forming a bud</t>
  </si>
  <si>
    <t xml:space="preserve">Budding index </t>
  </si>
  <si>
    <t xml:space="preserve">SD </t>
  </si>
  <si>
    <t>n</t>
  </si>
  <si>
    <t>Contigency table</t>
  </si>
  <si>
    <t>number of initial cells</t>
  </si>
  <si>
    <t xml:space="preserve">bud </t>
  </si>
  <si>
    <t xml:space="preserve">unbud </t>
  </si>
  <si>
    <t># of initial cells forming 
a first bud at t=</t>
  </si>
  <si>
    <t># of cell forming 
a first bud at t=</t>
  </si>
  <si>
    <t>amn1-368V cln3Δ</t>
  </si>
  <si>
    <r>
      <t>AMN1</t>
    </r>
    <r>
      <rPr>
        <b/>
        <i/>
        <vertAlign val="superscript"/>
        <sz val="11"/>
        <color rgb="FFFF0000"/>
        <rFont val="Calibri"/>
        <family val="2"/>
        <scheme val="minor"/>
      </rPr>
      <t xml:space="preserve">368D </t>
    </r>
    <r>
      <rPr>
        <b/>
        <i/>
        <sz val="11"/>
        <color rgb="FFFF0000"/>
        <rFont val="Calibri"/>
        <family val="2"/>
        <scheme val="minor"/>
      </rPr>
      <t>cln3Δ</t>
    </r>
  </si>
  <si>
    <r>
      <rPr>
        <b/>
        <i/>
        <sz val="11"/>
        <color rgb="FFFF0000"/>
        <rFont val="Calibri"/>
        <family val="2"/>
        <scheme val="minor"/>
      </rPr>
      <t>AMN1</t>
    </r>
    <r>
      <rPr>
        <b/>
        <i/>
        <vertAlign val="superscript"/>
        <sz val="11"/>
        <color rgb="FFFF0000"/>
        <rFont val="Calibri"/>
        <family val="2"/>
        <scheme val="minor"/>
      </rPr>
      <t>368D</t>
    </r>
    <r>
      <rPr>
        <b/>
        <i/>
        <sz val="11"/>
        <color rgb="FFFF0000"/>
        <rFont val="Calibri"/>
        <family val="2"/>
        <scheme val="minor"/>
      </rPr>
      <t xml:space="preserve"> cln3Δ</t>
    </r>
  </si>
  <si>
    <r>
      <rPr>
        <b/>
        <i/>
        <sz val="11"/>
        <color rgb="FFFF0000"/>
        <rFont val="Calibri"/>
        <family val="2"/>
        <scheme val="minor"/>
      </rPr>
      <t>CLN3</t>
    </r>
    <r>
      <rPr>
        <b/>
        <sz val="11"/>
        <color rgb="FFFF0000"/>
        <rFont val="Calibri"/>
        <family val="2"/>
        <scheme val="minor"/>
      </rPr>
      <t xml:space="preserve"> background</t>
    </r>
  </si>
  <si>
    <t>Point 0</t>
  </si>
  <si>
    <t>Point 2</t>
  </si>
  <si>
    <t>Point 4</t>
  </si>
  <si>
    <t>Point 6</t>
  </si>
  <si>
    <t>1-2 cells</t>
  </si>
  <si>
    <t xml:space="preserve">3 cells </t>
  </si>
  <si>
    <t>4+ cells</t>
  </si>
  <si>
    <t>tot</t>
  </si>
  <si>
    <r>
      <rPr>
        <b/>
        <i/>
        <sz val="11"/>
        <color rgb="FFFF0000"/>
        <rFont val="Calibri"/>
        <family val="2"/>
        <scheme val="minor"/>
      </rPr>
      <t>cln3</t>
    </r>
    <r>
      <rPr>
        <b/>
        <sz val="11"/>
        <color rgb="FFFF0000"/>
        <rFont val="Calibri"/>
        <family val="2"/>
      </rPr>
      <t>∆</t>
    </r>
    <r>
      <rPr>
        <b/>
        <sz val="11"/>
        <color rgb="FFFF0000"/>
        <rFont val="Calibri"/>
        <family val="2"/>
        <scheme val="minor"/>
      </rPr>
      <t xml:space="preserve"> background</t>
    </r>
  </si>
  <si>
    <t>Competiton #1</t>
  </si>
  <si>
    <t>Competiton #2</t>
  </si>
  <si>
    <t>Competiton #3</t>
  </si>
  <si>
    <t>% of each 
type of entity</t>
  </si>
  <si>
    <t xml:space="preserve">Mean </t>
  </si>
  <si>
    <t>Contingency table</t>
  </si>
  <si>
    <t>Empty 
overexpression vector</t>
  </si>
  <si>
    <r>
      <rPr>
        <b/>
        <i/>
        <sz val="11"/>
        <color rgb="FFFF0000"/>
        <rFont val="Calibri"/>
        <family val="2"/>
        <scheme val="minor"/>
      </rPr>
      <t>WHI5</t>
    </r>
    <r>
      <rPr>
        <b/>
        <sz val="11"/>
        <color rgb="FFFF0000"/>
        <rFont val="Calibri"/>
        <family val="2"/>
        <scheme val="minor"/>
      </rPr>
      <t xml:space="preserve">
overexpression vector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</si>
</sst>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6" x14ac:knownFonts="1"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i/>
      <vertAlign val="superscript"/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1"/>
        <bgColor indexed="64"/>
      </patternFill>
    </fill>
  </fills>
  <borders count="59">
    <border>
      <left/>
      <right/>
      <top/>
      <bottom/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/>
      <top/>
      <bottom style="thick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 style="thick">
        <color auto="1"/>
      </left>
      <right/>
      <top style="thin">
        <color auto="1"/>
      </top>
      <bottom style="thick">
        <color auto="1"/>
      </bottom>
      <diagonal/>
    </border>
    <border>
      <left/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ck">
        <color auto="1"/>
      </right>
      <top/>
      <bottom/>
      <diagonal/>
    </border>
    <border>
      <left style="thin">
        <color auto="1"/>
      </left>
      <right style="medium">
        <color auto="1"/>
      </right>
      <top style="thick">
        <color auto="1"/>
      </top>
      <bottom style="thin">
        <color auto="1"/>
      </bottom>
      <diagonal/>
    </border>
    <border>
      <left style="medium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ck">
        <color auto="1"/>
      </bottom>
      <diagonal/>
    </border>
    <border>
      <left style="medium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medium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0" fillId="0" borderId="0" xfId="0" applyBorder="1"/>
    <xf numFmtId="0" fontId="0" fillId="0" borderId="4" xfId="0" applyBorder="1"/>
    <xf numFmtId="0" fontId="0" fillId="0" borderId="5" xfId="0" applyBorder="1"/>
    <xf numFmtId="164" fontId="0" fillId="0" borderId="6" xfId="0" applyNumberFormat="1" applyBorder="1"/>
    <xf numFmtId="0" fontId="0" fillId="0" borderId="0" xfId="0" applyBorder="1" applyAlignment="1">
      <alignment horizontal="center" wrapText="1"/>
    </xf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0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25" xfId="0" applyBorder="1"/>
    <xf numFmtId="164" fontId="0" fillId="0" borderId="26" xfId="0" applyNumberFormat="1" applyBorder="1"/>
    <xf numFmtId="1" fontId="0" fillId="0" borderId="26" xfId="0" applyNumberFormat="1" applyBorder="1"/>
    <xf numFmtId="1" fontId="0" fillId="0" borderId="27" xfId="0" applyNumberFormat="1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164" fontId="0" fillId="0" borderId="33" xfId="0" applyNumberFormat="1" applyBorder="1"/>
    <xf numFmtId="1" fontId="0" fillId="0" borderId="33" xfId="0" applyNumberFormat="1" applyBorder="1"/>
    <xf numFmtId="1" fontId="0" fillId="0" borderId="34" xfId="0" applyNumberFormat="1" applyBorder="1"/>
    <xf numFmtId="0" fontId="0" fillId="0" borderId="35" xfId="0" applyBorder="1"/>
    <xf numFmtId="164" fontId="0" fillId="0" borderId="20" xfId="0" applyNumberFormat="1" applyBorder="1"/>
    <xf numFmtId="0" fontId="0" fillId="0" borderId="36" xfId="0" applyBorder="1"/>
    <xf numFmtId="0" fontId="0" fillId="0" borderId="37" xfId="0" applyBorder="1"/>
    <xf numFmtId="1" fontId="0" fillId="0" borderId="20" xfId="0" applyNumberFormat="1" applyBorder="1"/>
    <xf numFmtId="1" fontId="0" fillId="0" borderId="21" xfId="0" applyNumberFormat="1" applyBorder="1"/>
    <xf numFmtId="0" fontId="0" fillId="0" borderId="38" xfId="0" applyBorder="1"/>
    <xf numFmtId="0" fontId="0" fillId="0" borderId="7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7" xfId="0" applyBorder="1" applyAlignment="1">
      <alignment horizontal="center" wrapText="1"/>
    </xf>
    <xf numFmtId="0" fontId="0" fillId="0" borderId="16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39" xfId="0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0" fillId="0" borderId="40" xfId="0" applyBorder="1"/>
    <xf numFmtId="0" fontId="0" fillId="0" borderId="41" xfId="0" applyBorder="1"/>
    <xf numFmtId="0" fontId="0" fillId="0" borderId="7" xfId="0" applyBorder="1" applyAlignment="1">
      <alignment horizontal="center" vertical="center"/>
    </xf>
    <xf numFmtId="0" fontId="0" fillId="0" borderId="42" xfId="0" applyBorder="1"/>
    <xf numFmtId="0" fontId="0" fillId="0" borderId="43" xfId="0" applyBorder="1"/>
    <xf numFmtId="0" fontId="0" fillId="0" borderId="12" xfId="0" applyBorder="1"/>
    <xf numFmtId="0" fontId="0" fillId="0" borderId="16" xfId="0" applyBorder="1" applyAlignment="1">
      <alignment horizontal="center" vertical="center"/>
    </xf>
    <xf numFmtId="164" fontId="0" fillId="2" borderId="13" xfId="0" applyNumberFormat="1" applyFill="1" applyBorder="1"/>
    <xf numFmtId="164" fontId="0" fillId="2" borderId="14" xfId="0" applyNumberFormat="1" applyFill="1" applyBorder="1"/>
    <xf numFmtId="0" fontId="0" fillId="2" borderId="44" xfId="0" applyFill="1" applyBorder="1"/>
    <xf numFmtId="0" fontId="0" fillId="0" borderId="45" xfId="0" applyBorder="1"/>
    <xf numFmtId="0" fontId="0" fillId="0" borderId="46" xfId="0" applyBorder="1"/>
    <xf numFmtId="0" fontId="0" fillId="0" borderId="47" xfId="0" applyBorder="1"/>
    <xf numFmtId="2" fontId="0" fillId="0" borderId="26" xfId="0" applyNumberFormat="1" applyFill="1" applyBorder="1"/>
    <xf numFmtId="2" fontId="0" fillId="0" borderId="24" xfId="0" applyNumberFormat="1" applyFill="1" applyBorder="1"/>
    <xf numFmtId="2" fontId="0" fillId="0" borderId="48" xfId="0" applyNumberFormat="1" applyFill="1" applyBorder="1"/>
    <xf numFmtId="0" fontId="0" fillId="3" borderId="49" xfId="0" applyFill="1" applyBorder="1"/>
    <xf numFmtId="0" fontId="0" fillId="0" borderId="28" xfId="0" applyBorder="1" applyAlignment="1">
      <alignment horizontal="center" vertical="center"/>
    </xf>
    <xf numFmtId="2" fontId="0" fillId="0" borderId="33" xfId="0" applyNumberFormat="1" applyFill="1" applyBorder="1"/>
    <xf numFmtId="2" fontId="0" fillId="0" borderId="31" xfId="0" applyNumberFormat="1" applyFill="1" applyBorder="1"/>
    <xf numFmtId="2" fontId="0" fillId="0" borderId="50" xfId="0" applyNumberFormat="1" applyFill="1" applyBorder="1"/>
    <xf numFmtId="0" fontId="0" fillId="3" borderId="51" xfId="0" applyFill="1" applyBorder="1"/>
    <xf numFmtId="2" fontId="0" fillId="0" borderId="20" xfId="0" applyNumberFormat="1" applyFill="1" applyBorder="1"/>
    <xf numFmtId="2" fontId="0" fillId="0" borderId="36" xfId="0" applyNumberFormat="1" applyFill="1" applyBorder="1"/>
    <xf numFmtId="2" fontId="0" fillId="0" borderId="52" xfId="0" applyNumberFormat="1" applyFill="1" applyBorder="1"/>
    <xf numFmtId="0" fontId="0" fillId="3" borderId="53" xfId="0" applyFill="1" applyBorder="1"/>
    <xf numFmtId="0" fontId="0" fillId="0" borderId="54" xfId="0" applyBorder="1" applyAlignment="1">
      <alignment horizontal="center"/>
    </xf>
    <xf numFmtId="164" fontId="0" fillId="0" borderId="55" xfId="0" applyNumberFormat="1" applyBorder="1"/>
    <xf numFmtId="164" fontId="0" fillId="0" borderId="56" xfId="0" applyNumberFormat="1" applyBorder="1"/>
    <xf numFmtId="164" fontId="0" fillId="0" borderId="57" xfId="0" applyNumberFormat="1" applyBorder="1"/>
    <xf numFmtId="0" fontId="0" fillId="3" borderId="3" xfId="0" applyFill="1" applyBorder="1"/>
    <xf numFmtId="0" fontId="0" fillId="0" borderId="54" xfId="0" applyBorder="1"/>
    <xf numFmtId="0" fontId="0" fillId="0" borderId="55" xfId="0" applyBorder="1" applyAlignment="1">
      <alignment horizontal="center"/>
    </xf>
    <xf numFmtId="0" fontId="0" fillId="0" borderId="56" xfId="0" applyBorder="1" applyAlignment="1">
      <alignment horizontal="center"/>
    </xf>
    <xf numFmtId="0" fontId="0" fillId="0" borderId="56" xfId="0" applyBorder="1"/>
    <xf numFmtId="0" fontId="0" fillId="4" borderId="58" xfId="0" applyFill="1" applyBorder="1"/>
    <xf numFmtId="0" fontId="1" fillId="0" borderId="7" xfId="0" applyFont="1" applyBorder="1" applyAlignment="1">
      <alignment horizontal="center" wrapText="1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7"/>
  <sheetViews>
    <sheetView workbookViewId="0">
      <selection activeCell="C36" sqref="C36"/>
    </sheetView>
  </sheetViews>
  <sheetFormatPr baseColWidth="10" defaultRowHeight="15" x14ac:dyDescent="0.25"/>
  <cols>
    <col min="7" max="7" width="18.42578125" customWidth="1"/>
  </cols>
  <sheetData>
    <row r="1" spans="1:13" ht="15.75" thickBot="1" x14ac:dyDescent="0.3">
      <c r="H1" s="1"/>
    </row>
    <row r="2" spans="1:13" ht="16.5" thickTop="1" thickBot="1" x14ac:dyDescent="0.3">
      <c r="C2" s="38" t="s">
        <v>14</v>
      </c>
      <c r="D2" s="39"/>
      <c r="E2" s="39"/>
      <c r="F2" s="40"/>
      <c r="H2" s="1"/>
      <c r="I2" s="38" t="s">
        <v>14</v>
      </c>
      <c r="J2" s="39"/>
      <c r="K2" s="39"/>
      <c r="L2" s="39"/>
      <c r="M2" s="40"/>
    </row>
    <row r="3" spans="1:13" ht="16.5" thickTop="1" thickBot="1" x14ac:dyDescent="0.3">
      <c r="C3" s="2" t="s">
        <v>0</v>
      </c>
      <c r="D3" s="3" t="s">
        <v>1</v>
      </c>
      <c r="E3" s="3" t="s">
        <v>2</v>
      </c>
      <c r="F3" s="4" t="s">
        <v>3</v>
      </c>
      <c r="G3" s="41" t="s">
        <v>4</v>
      </c>
      <c r="H3" s="5"/>
      <c r="I3" s="43" t="s">
        <v>5</v>
      </c>
      <c r="J3" s="45" t="s">
        <v>6</v>
      </c>
      <c r="K3" s="47" t="s">
        <v>7</v>
      </c>
      <c r="L3" s="49" t="s">
        <v>8</v>
      </c>
      <c r="M3" s="50"/>
    </row>
    <row r="4" spans="1:13" ht="16.5" thickTop="1" thickBot="1" x14ac:dyDescent="0.3">
      <c r="A4" s="36" t="s">
        <v>9</v>
      </c>
      <c r="B4" s="37"/>
      <c r="C4" s="6">
        <v>77</v>
      </c>
      <c r="D4" s="7">
        <v>93</v>
      </c>
      <c r="E4" s="7">
        <v>106</v>
      </c>
      <c r="F4" s="8">
        <f>SUM(C4:E4)</f>
        <v>276</v>
      </c>
      <c r="G4" s="42"/>
      <c r="H4" s="9"/>
      <c r="I4" s="44"/>
      <c r="J4" s="46"/>
      <c r="K4" s="48"/>
      <c r="L4" s="10" t="s">
        <v>10</v>
      </c>
      <c r="M4" s="11" t="s">
        <v>11</v>
      </c>
    </row>
    <row r="5" spans="1:13" ht="15.75" customHeight="1" thickTop="1" x14ac:dyDescent="0.25">
      <c r="A5" s="33" t="s">
        <v>12</v>
      </c>
      <c r="B5" s="12">
        <v>60</v>
      </c>
      <c r="C5" s="13">
        <v>0</v>
      </c>
      <c r="D5" s="14">
        <v>0</v>
      </c>
      <c r="E5" s="14">
        <v>0</v>
      </c>
      <c r="F5" s="15">
        <f>SUM(C5:E5)</f>
        <v>0</v>
      </c>
      <c r="G5" s="12">
        <f>SUM(C5:E5)</f>
        <v>0</v>
      </c>
      <c r="H5" s="1"/>
      <c r="I5" s="16">
        <f>(G5/$F$4)</f>
        <v>0</v>
      </c>
      <c r="J5" s="14">
        <f t="shared" ref="J5:J13" si="0">(G5/SQRT($F$4))/100</f>
        <v>0</v>
      </c>
      <c r="K5" s="15">
        <f>$F$4</f>
        <v>276</v>
      </c>
      <c r="L5" s="17">
        <f>G5</f>
        <v>0</v>
      </c>
      <c r="M5" s="18">
        <f>K5-L5</f>
        <v>276</v>
      </c>
    </row>
    <row r="6" spans="1:13" x14ac:dyDescent="0.25">
      <c r="A6" s="34"/>
      <c r="B6" s="19">
        <v>75</v>
      </c>
      <c r="C6" s="20">
        <v>0</v>
      </c>
      <c r="D6" s="21">
        <v>0</v>
      </c>
      <c r="E6" s="21">
        <v>0</v>
      </c>
      <c r="F6" s="22">
        <f>SUM(C6:E6)</f>
        <v>0</v>
      </c>
      <c r="G6" s="19">
        <f t="shared" ref="G6:G13" si="1">SUM(C6:E6)+G5</f>
        <v>0</v>
      </c>
      <c r="H6" s="1"/>
      <c r="I6" s="23">
        <f>(G6/$F$4)</f>
        <v>0</v>
      </c>
      <c r="J6" s="21">
        <f t="shared" si="0"/>
        <v>0</v>
      </c>
      <c r="K6" s="22">
        <f>$F$4</f>
        <v>276</v>
      </c>
      <c r="L6" s="24">
        <f>G6</f>
        <v>0</v>
      </c>
      <c r="M6" s="25">
        <f t="shared" ref="M6:M13" si="2">K6-L6</f>
        <v>276</v>
      </c>
    </row>
    <row r="7" spans="1:13" x14ac:dyDescent="0.25">
      <c r="A7" s="34"/>
      <c r="B7" s="19">
        <v>90</v>
      </c>
      <c r="C7" s="20">
        <v>0</v>
      </c>
      <c r="D7" s="21">
        <v>0</v>
      </c>
      <c r="E7" s="21">
        <v>0</v>
      </c>
      <c r="F7" s="22">
        <f t="shared" ref="F7:F13" si="3">SUM(C7:E7)</f>
        <v>0</v>
      </c>
      <c r="G7" s="19">
        <f t="shared" si="1"/>
        <v>0</v>
      </c>
      <c r="H7" s="1"/>
      <c r="I7" s="23">
        <f t="shared" ref="I7:I13" si="4">(G7/$F$4)</f>
        <v>0</v>
      </c>
      <c r="J7" s="21">
        <f t="shared" si="0"/>
        <v>0</v>
      </c>
      <c r="K7" s="22">
        <f t="shared" ref="K7:K13" si="5">$F$4</f>
        <v>276</v>
      </c>
      <c r="L7" s="24">
        <f t="shared" ref="L7:L13" si="6">G7</f>
        <v>0</v>
      </c>
      <c r="M7" s="25">
        <f t="shared" si="2"/>
        <v>276</v>
      </c>
    </row>
    <row r="8" spans="1:13" x14ac:dyDescent="0.25">
      <c r="A8" s="34"/>
      <c r="B8" s="19">
        <v>105</v>
      </c>
      <c r="C8" s="20">
        <v>0</v>
      </c>
      <c r="D8" s="21">
        <v>3</v>
      </c>
      <c r="E8" s="21">
        <v>0</v>
      </c>
      <c r="F8" s="22">
        <f t="shared" si="3"/>
        <v>3</v>
      </c>
      <c r="G8" s="19">
        <f t="shared" si="1"/>
        <v>3</v>
      </c>
      <c r="H8" s="1"/>
      <c r="I8" s="23">
        <f t="shared" si="4"/>
        <v>1.0869565217391304E-2</v>
      </c>
      <c r="J8" s="21">
        <f t="shared" si="0"/>
        <v>1.8057877962865379E-3</v>
      </c>
      <c r="K8" s="22">
        <f t="shared" si="5"/>
        <v>276</v>
      </c>
      <c r="L8" s="24">
        <f t="shared" si="6"/>
        <v>3</v>
      </c>
      <c r="M8" s="25">
        <f t="shared" si="2"/>
        <v>273</v>
      </c>
    </row>
    <row r="9" spans="1:13" x14ac:dyDescent="0.25">
      <c r="A9" s="34"/>
      <c r="B9" s="19">
        <v>120</v>
      </c>
      <c r="C9" s="20">
        <v>2</v>
      </c>
      <c r="D9" s="21">
        <v>6</v>
      </c>
      <c r="E9" s="21">
        <v>0</v>
      </c>
      <c r="F9" s="22">
        <f t="shared" si="3"/>
        <v>8</v>
      </c>
      <c r="G9" s="19">
        <f t="shared" si="1"/>
        <v>11</v>
      </c>
      <c r="H9" s="1"/>
      <c r="I9" s="23">
        <f t="shared" si="4"/>
        <v>3.9855072463768113E-2</v>
      </c>
      <c r="J9" s="21">
        <f t="shared" si="0"/>
        <v>6.6212219197173058E-3</v>
      </c>
      <c r="K9" s="22">
        <f t="shared" si="5"/>
        <v>276</v>
      </c>
      <c r="L9" s="24">
        <f t="shared" si="6"/>
        <v>11</v>
      </c>
      <c r="M9" s="25">
        <f t="shared" si="2"/>
        <v>265</v>
      </c>
    </row>
    <row r="10" spans="1:13" x14ac:dyDescent="0.25">
      <c r="A10" s="34"/>
      <c r="B10" s="19">
        <v>135</v>
      </c>
      <c r="C10" s="20">
        <v>0</v>
      </c>
      <c r="D10" s="21">
        <v>9</v>
      </c>
      <c r="E10" s="21">
        <v>1</v>
      </c>
      <c r="F10" s="22">
        <f t="shared" si="3"/>
        <v>10</v>
      </c>
      <c r="G10" s="19">
        <f t="shared" si="1"/>
        <v>21</v>
      </c>
      <c r="H10" s="1"/>
      <c r="I10" s="23">
        <f t="shared" si="4"/>
        <v>7.6086956521739135E-2</v>
      </c>
      <c r="J10" s="21">
        <f t="shared" si="0"/>
        <v>1.2640514574005765E-2</v>
      </c>
      <c r="K10" s="22">
        <f t="shared" si="5"/>
        <v>276</v>
      </c>
      <c r="L10" s="24">
        <f t="shared" si="6"/>
        <v>21</v>
      </c>
      <c r="M10" s="25">
        <f t="shared" si="2"/>
        <v>255</v>
      </c>
    </row>
    <row r="11" spans="1:13" x14ac:dyDescent="0.25">
      <c r="A11" s="34"/>
      <c r="B11" s="19">
        <v>150</v>
      </c>
      <c r="C11" s="20">
        <v>0</v>
      </c>
      <c r="D11" s="21">
        <v>5</v>
      </c>
      <c r="E11" s="21">
        <v>0</v>
      </c>
      <c r="F11" s="22">
        <f t="shared" si="3"/>
        <v>5</v>
      </c>
      <c r="G11" s="19">
        <f t="shared" si="1"/>
        <v>26</v>
      </c>
      <c r="H11" s="1"/>
      <c r="I11" s="23">
        <f t="shared" si="4"/>
        <v>9.420289855072464E-2</v>
      </c>
      <c r="J11" s="21">
        <f t="shared" si="0"/>
        <v>1.5650160901149998E-2</v>
      </c>
      <c r="K11" s="22">
        <f t="shared" si="5"/>
        <v>276</v>
      </c>
      <c r="L11" s="24">
        <f t="shared" si="6"/>
        <v>26</v>
      </c>
      <c r="M11" s="25">
        <f t="shared" si="2"/>
        <v>250</v>
      </c>
    </row>
    <row r="12" spans="1:13" x14ac:dyDescent="0.25">
      <c r="A12" s="34"/>
      <c r="B12" s="19">
        <v>165</v>
      </c>
      <c r="C12" s="20">
        <v>1</v>
      </c>
      <c r="D12" s="21">
        <v>3</v>
      </c>
      <c r="E12" s="21">
        <v>2</v>
      </c>
      <c r="F12" s="22">
        <f t="shared" si="3"/>
        <v>6</v>
      </c>
      <c r="G12" s="19">
        <f t="shared" si="1"/>
        <v>32</v>
      </c>
      <c r="H12" s="1"/>
      <c r="I12" s="23">
        <f t="shared" si="4"/>
        <v>0.11594202898550725</v>
      </c>
      <c r="J12" s="21">
        <f t="shared" si="0"/>
        <v>1.9261736493723071E-2</v>
      </c>
      <c r="K12" s="22">
        <f t="shared" si="5"/>
        <v>276</v>
      </c>
      <c r="L12" s="24">
        <f t="shared" si="6"/>
        <v>32</v>
      </c>
      <c r="M12" s="25">
        <f t="shared" si="2"/>
        <v>244</v>
      </c>
    </row>
    <row r="13" spans="1:13" ht="15.75" thickBot="1" x14ac:dyDescent="0.3">
      <c r="A13" s="35"/>
      <c r="B13" s="26">
        <v>180</v>
      </c>
      <c r="C13" s="32">
        <v>0</v>
      </c>
      <c r="D13" s="28">
        <v>6</v>
      </c>
      <c r="E13" s="28">
        <v>4</v>
      </c>
      <c r="F13" s="29">
        <f t="shared" si="3"/>
        <v>10</v>
      </c>
      <c r="G13" s="26">
        <f t="shared" si="1"/>
        <v>42</v>
      </c>
      <c r="H13" s="1"/>
      <c r="I13" s="27">
        <f t="shared" si="4"/>
        <v>0.15217391304347827</v>
      </c>
      <c r="J13" s="28">
        <f t="shared" si="0"/>
        <v>2.528102914801153E-2</v>
      </c>
      <c r="K13" s="29">
        <f t="shared" si="5"/>
        <v>276</v>
      </c>
      <c r="L13" s="30">
        <f t="shared" si="6"/>
        <v>42</v>
      </c>
      <c r="M13" s="31">
        <f t="shared" si="2"/>
        <v>234</v>
      </c>
    </row>
    <row r="14" spans="1:13" ht="16.5" thickTop="1" thickBot="1" x14ac:dyDescent="0.3">
      <c r="B14" s="1"/>
      <c r="C14" s="1"/>
      <c r="D14" s="1"/>
      <c r="E14" s="1"/>
      <c r="F14" s="1"/>
      <c r="H14" s="1"/>
    </row>
    <row r="15" spans="1:13" ht="18.75" thickTop="1" thickBot="1" x14ac:dyDescent="0.3">
      <c r="C15" s="38" t="s">
        <v>15</v>
      </c>
      <c r="D15" s="39"/>
      <c r="E15" s="39"/>
      <c r="F15" s="40"/>
      <c r="H15" s="1"/>
      <c r="I15" s="38" t="s">
        <v>16</v>
      </c>
      <c r="J15" s="39"/>
      <c r="K15" s="39"/>
      <c r="L15" s="39"/>
      <c r="M15" s="40"/>
    </row>
    <row r="16" spans="1:13" ht="16.5" thickTop="1" thickBot="1" x14ac:dyDescent="0.3">
      <c r="C16" s="2" t="s">
        <v>0</v>
      </c>
      <c r="D16" s="3" t="s">
        <v>1</v>
      </c>
      <c r="E16" s="3" t="s">
        <v>2</v>
      </c>
      <c r="F16" s="4" t="s">
        <v>3</v>
      </c>
      <c r="G16" s="41" t="s">
        <v>4</v>
      </c>
      <c r="H16" s="5"/>
      <c r="I16" s="43" t="s">
        <v>5</v>
      </c>
      <c r="J16" s="45" t="s">
        <v>6</v>
      </c>
      <c r="K16" s="47" t="s">
        <v>7</v>
      </c>
      <c r="L16" s="49" t="s">
        <v>8</v>
      </c>
      <c r="M16" s="50"/>
    </row>
    <row r="17" spans="1:13" ht="16.5" thickTop="1" thickBot="1" x14ac:dyDescent="0.3">
      <c r="A17" s="36" t="s">
        <v>9</v>
      </c>
      <c r="B17" s="37"/>
      <c r="C17" s="6">
        <v>109</v>
      </c>
      <c r="D17" s="7">
        <v>108</v>
      </c>
      <c r="E17" s="7">
        <v>120</v>
      </c>
      <c r="F17" s="8">
        <f>SUM(C17:E17)</f>
        <v>337</v>
      </c>
      <c r="G17" s="42"/>
      <c r="H17" s="9"/>
      <c r="I17" s="44"/>
      <c r="J17" s="46"/>
      <c r="K17" s="48"/>
      <c r="L17" s="10" t="s">
        <v>10</v>
      </c>
      <c r="M17" s="11" t="s">
        <v>11</v>
      </c>
    </row>
    <row r="18" spans="1:13" ht="15.75" customHeight="1" thickTop="1" x14ac:dyDescent="0.25">
      <c r="A18" s="33" t="s">
        <v>13</v>
      </c>
      <c r="B18" s="12">
        <v>60</v>
      </c>
      <c r="C18" s="13">
        <v>0</v>
      </c>
      <c r="D18" s="14">
        <v>0</v>
      </c>
      <c r="E18" s="14">
        <v>0</v>
      </c>
      <c r="F18" s="15">
        <f>SUM(C18:E18)</f>
        <v>0</v>
      </c>
      <c r="G18" s="12">
        <f>SUM(C18:E18)</f>
        <v>0</v>
      </c>
      <c r="H18" s="1"/>
      <c r="I18" s="16">
        <f t="shared" ref="I18:I26" si="7">(G18/$F$17)</f>
        <v>0</v>
      </c>
      <c r="J18" s="14">
        <f t="shared" ref="J18:J26" si="8">(G18/SQRT($F$17))/100</f>
        <v>0</v>
      </c>
      <c r="K18" s="15">
        <f t="shared" ref="K18:K26" si="9">$F$17</f>
        <v>337</v>
      </c>
      <c r="L18" s="17">
        <f>G18</f>
        <v>0</v>
      </c>
      <c r="M18" s="18">
        <f>K18-L18</f>
        <v>337</v>
      </c>
    </row>
    <row r="19" spans="1:13" x14ac:dyDescent="0.25">
      <c r="A19" s="34"/>
      <c r="B19" s="19">
        <v>75</v>
      </c>
      <c r="C19" s="20">
        <v>1</v>
      </c>
      <c r="D19" s="21">
        <v>3</v>
      </c>
      <c r="E19" s="21">
        <v>0</v>
      </c>
      <c r="F19" s="22">
        <f>SUM(C19:E19)</f>
        <v>4</v>
      </c>
      <c r="G19" s="19">
        <f t="shared" ref="G19:G26" si="10">SUM(C19:E19)+G18</f>
        <v>4</v>
      </c>
      <c r="H19" s="1"/>
      <c r="I19" s="23">
        <f t="shared" si="7"/>
        <v>1.1869436201780416E-2</v>
      </c>
      <c r="J19" s="21">
        <f t="shared" si="8"/>
        <v>2.1789388428113733E-3</v>
      </c>
      <c r="K19" s="22">
        <f t="shared" si="9"/>
        <v>337</v>
      </c>
      <c r="L19" s="24">
        <f>G19</f>
        <v>4</v>
      </c>
      <c r="M19" s="25">
        <f>K19-L19</f>
        <v>333</v>
      </c>
    </row>
    <row r="20" spans="1:13" x14ac:dyDescent="0.25">
      <c r="A20" s="34"/>
      <c r="B20" s="19">
        <v>90</v>
      </c>
      <c r="C20" s="20">
        <v>1</v>
      </c>
      <c r="D20" s="21">
        <v>2</v>
      </c>
      <c r="E20" s="21">
        <v>0</v>
      </c>
      <c r="F20" s="22">
        <f t="shared" ref="F20:F26" si="11">SUM(C20:E20)</f>
        <v>3</v>
      </c>
      <c r="G20" s="19">
        <f t="shared" si="10"/>
        <v>7</v>
      </c>
      <c r="H20" s="1"/>
      <c r="I20" s="23">
        <f t="shared" si="7"/>
        <v>2.0771513353115726E-2</v>
      </c>
      <c r="J20" s="21">
        <f t="shared" si="8"/>
        <v>3.8131429749199029E-3</v>
      </c>
      <c r="K20" s="22">
        <f t="shared" si="9"/>
        <v>337</v>
      </c>
      <c r="L20" s="24">
        <f t="shared" ref="L20:L26" si="12">G20</f>
        <v>7</v>
      </c>
      <c r="M20" s="25">
        <f t="shared" ref="M20:M26" si="13">K20-L20</f>
        <v>330</v>
      </c>
    </row>
    <row r="21" spans="1:13" x14ac:dyDescent="0.25">
      <c r="A21" s="34"/>
      <c r="B21" s="19">
        <v>105</v>
      </c>
      <c r="C21" s="20">
        <v>3</v>
      </c>
      <c r="D21" s="21">
        <v>4</v>
      </c>
      <c r="E21" s="21">
        <v>0</v>
      </c>
      <c r="F21" s="22">
        <f t="shared" si="11"/>
        <v>7</v>
      </c>
      <c r="G21" s="19">
        <f t="shared" si="10"/>
        <v>14</v>
      </c>
      <c r="H21" s="1"/>
      <c r="I21" s="23">
        <f t="shared" si="7"/>
        <v>4.1543026706231452E-2</v>
      </c>
      <c r="J21" s="21">
        <f t="shared" si="8"/>
        <v>7.6262859498398058E-3</v>
      </c>
      <c r="K21" s="22">
        <f t="shared" si="9"/>
        <v>337</v>
      </c>
      <c r="L21" s="24">
        <f t="shared" si="12"/>
        <v>14</v>
      </c>
      <c r="M21" s="25">
        <f t="shared" si="13"/>
        <v>323</v>
      </c>
    </row>
    <row r="22" spans="1:13" x14ac:dyDescent="0.25">
      <c r="A22" s="34"/>
      <c r="B22" s="19">
        <v>120</v>
      </c>
      <c r="C22" s="20">
        <v>6</v>
      </c>
      <c r="D22" s="21">
        <v>10</v>
      </c>
      <c r="E22" s="21">
        <v>4</v>
      </c>
      <c r="F22" s="22">
        <f t="shared" si="11"/>
        <v>20</v>
      </c>
      <c r="G22" s="19">
        <f t="shared" si="10"/>
        <v>34</v>
      </c>
      <c r="H22" s="1"/>
      <c r="I22" s="23">
        <f t="shared" si="7"/>
        <v>0.10089020771513353</v>
      </c>
      <c r="J22" s="21">
        <f t="shared" si="8"/>
        <v>1.8520980163896673E-2</v>
      </c>
      <c r="K22" s="22">
        <f t="shared" si="9"/>
        <v>337</v>
      </c>
      <c r="L22" s="24">
        <f t="shared" si="12"/>
        <v>34</v>
      </c>
      <c r="M22" s="25">
        <f t="shared" si="13"/>
        <v>303</v>
      </c>
    </row>
    <row r="23" spans="1:13" x14ac:dyDescent="0.25">
      <c r="A23" s="34"/>
      <c r="B23" s="19">
        <v>135</v>
      </c>
      <c r="C23" s="20">
        <v>6</v>
      </c>
      <c r="D23" s="21">
        <v>8</v>
      </c>
      <c r="E23" s="21">
        <v>2</v>
      </c>
      <c r="F23" s="22">
        <f t="shared" si="11"/>
        <v>16</v>
      </c>
      <c r="G23" s="19">
        <f t="shared" si="10"/>
        <v>50</v>
      </c>
      <c r="H23" s="1"/>
      <c r="I23" s="23">
        <f t="shared" si="7"/>
        <v>0.14836795252225518</v>
      </c>
      <c r="J23" s="21">
        <f t="shared" si="8"/>
        <v>2.7236735535142165E-2</v>
      </c>
      <c r="K23" s="22">
        <f t="shared" si="9"/>
        <v>337</v>
      </c>
      <c r="L23" s="24">
        <f t="shared" si="12"/>
        <v>50</v>
      </c>
      <c r="M23" s="25">
        <f t="shared" si="13"/>
        <v>287</v>
      </c>
    </row>
    <row r="24" spans="1:13" x14ac:dyDescent="0.25">
      <c r="A24" s="34"/>
      <c r="B24" s="19">
        <v>150</v>
      </c>
      <c r="C24" s="20">
        <v>10</v>
      </c>
      <c r="D24" s="21">
        <v>8</v>
      </c>
      <c r="E24" s="21">
        <v>4</v>
      </c>
      <c r="F24" s="22">
        <f t="shared" si="11"/>
        <v>22</v>
      </c>
      <c r="G24" s="19">
        <f t="shared" si="10"/>
        <v>72</v>
      </c>
      <c r="H24" s="1"/>
      <c r="I24" s="23">
        <f t="shared" si="7"/>
        <v>0.21364985163204747</v>
      </c>
      <c r="J24" s="21">
        <f t="shared" si="8"/>
        <v>3.9220899170604714E-2</v>
      </c>
      <c r="K24" s="22">
        <f t="shared" si="9"/>
        <v>337</v>
      </c>
      <c r="L24" s="24">
        <f t="shared" si="12"/>
        <v>72</v>
      </c>
      <c r="M24" s="25">
        <f t="shared" si="13"/>
        <v>265</v>
      </c>
    </row>
    <row r="25" spans="1:13" x14ac:dyDescent="0.25">
      <c r="A25" s="34"/>
      <c r="B25" s="19">
        <v>165</v>
      </c>
      <c r="C25" s="20">
        <v>5</v>
      </c>
      <c r="D25" s="21">
        <v>6</v>
      </c>
      <c r="E25" s="21">
        <v>5</v>
      </c>
      <c r="F25" s="22">
        <f t="shared" si="11"/>
        <v>16</v>
      </c>
      <c r="G25" s="19">
        <f t="shared" si="10"/>
        <v>88</v>
      </c>
      <c r="H25" s="1"/>
      <c r="I25" s="23">
        <f t="shared" si="7"/>
        <v>0.26112759643916916</v>
      </c>
      <c r="J25" s="21">
        <f t="shared" si="8"/>
        <v>4.7936654541850213E-2</v>
      </c>
      <c r="K25" s="22">
        <f t="shared" si="9"/>
        <v>337</v>
      </c>
      <c r="L25" s="24">
        <f t="shared" si="12"/>
        <v>88</v>
      </c>
      <c r="M25" s="25">
        <f t="shared" si="13"/>
        <v>249</v>
      </c>
    </row>
    <row r="26" spans="1:13" ht="15.75" thickBot="1" x14ac:dyDescent="0.3">
      <c r="A26" s="35"/>
      <c r="B26" s="26">
        <v>180</v>
      </c>
      <c r="C26" s="32">
        <v>6</v>
      </c>
      <c r="D26" s="28">
        <v>8</v>
      </c>
      <c r="E26" s="28">
        <v>3</v>
      </c>
      <c r="F26" s="29">
        <f t="shared" si="11"/>
        <v>17</v>
      </c>
      <c r="G26" s="26">
        <f t="shared" si="10"/>
        <v>105</v>
      </c>
      <c r="H26" s="1"/>
      <c r="I26" s="27">
        <f t="shared" si="7"/>
        <v>0.31157270029673589</v>
      </c>
      <c r="J26" s="28">
        <f t="shared" si="8"/>
        <v>5.7197144623798553E-2</v>
      </c>
      <c r="K26" s="29">
        <f t="shared" si="9"/>
        <v>337</v>
      </c>
      <c r="L26" s="30">
        <f t="shared" si="12"/>
        <v>105</v>
      </c>
      <c r="M26" s="31">
        <f t="shared" si="13"/>
        <v>232</v>
      </c>
    </row>
    <row r="27" spans="1:13" ht="15.75" thickTop="1" x14ac:dyDescent="0.25"/>
  </sheetData>
  <mergeCells count="18">
    <mergeCell ref="C2:F2"/>
    <mergeCell ref="I2:M2"/>
    <mergeCell ref="G3:G4"/>
    <mergeCell ref="I3:I4"/>
    <mergeCell ref="J3:J4"/>
    <mergeCell ref="K3:K4"/>
    <mergeCell ref="L3:M3"/>
    <mergeCell ref="A18:A26"/>
    <mergeCell ref="A5:A13"/>
    <mergeCell ref="A4:B4"/>
    <mergeCell ref="C15:F15"/>
    <mergeCell ref="I15:M15"/>
    <mergeCell ref="G16:G17"/>
    <mergeCell ref="I16:I17"/>
    <mergeCell ref="J16:J17"/>
    <mergeCell ref="K16:K17"/>
    <mergeCell ref="L16:M16"/>
    <mergeCell ref="A17:B17"/>
  </mergeCells>
  <conditionalFormatting sqref="B14">
    <cfRule type="duplicateValues" dxfId="2" priority="3"/>
  </conditionalFormatting>
  <conditionalFormatting sqref="B18:B26">
    <cfRule type="duplicateValues" dxfId="1" priority="4"/>
  </conditionalFormatting>
  <conditionalFormatting sqref="B5:B13">
    <cfRule type="duplicateValues" dxfId="0" priority="5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30"/>
  <sheetViews>
    <sheetView workbookViewId="0">
      <selection activeCell="D36" sqref="D36"/>
    </sheetView>
  </sheetViews>
  <sheetFormatPr baseColWidth="10" defaultRowHeight="15" x14ac:dyDescent="0.25"/>
  <cols>
    <col min="2" max="2" width="17" bestFit="1" customWidth="1"/>
  </cols>
  <sheetData>
    <row r="1" spans="2:18" ht="15.75" thickBot="1" x14ac:dyDescent="0.3"/>
    <row r="2" spans="2:18" ht="15.75" thickTop="1" x14ac:dyDescent="0.25">
      <c r="B2" s="51" t="s">
        <v>17</v>
      </c>
      <c r="C2" s="49" t="s">
        <v>18</v>
      </c>
      <c r="D2" s="52"/>
      <c r="E2" s="52"/>
      <c r="F2" s="50"/>
      <c r="G2" s="49" t="s">
        <v>19</v>
      </c>
      <c r="H2" s="52"/>
      <c r="I2" s="52"/>
      <c r="J2" s="50"/>
      <c r="K2" s="49" t="s">
        <v>20</v>
      </c>
      <c r="L2" s="52"/>
      <c r="M2" s="52"/>
      <c r="N2" s="50"/>
      <c r="O2" s="49" t="s">
        <v>21</v>
      </c>
      <c r="P2" s="52"/>
      <c r="Q2" s="52"/>
      <c r="R2" s="50"/>
    </row>
    <row r="3" spans="2:18" ht="15.75" thickBot="1" x14ac:dyDescent="0.3">
      <c r="B3" s="53"/>
      <c r="C3" s="54" t="s">
        <v>22</v>
      </c>
      <c r="D3" s="28" t="s">
        <v>23</v>
      </c>
      <c r="E3" s="28" t="s">
        <v>24</v>
      </c>
      <c r="F3" s="55" t="s">
        <v>25</v>
      </c>
      <c r="G3" s="54" t="s">
        <v>22</v>
      </c>
      <c r="H3" s="28" t="s">
        <v>23</v>
      </c>
      <c r="I3" s="28" t="s">
        <v>24</v>
      </c>
      <c r="J3" s="55" t="s">
        <v>25</v>
      </c>
      <c r="K3" s="54" t="s">
        <v>22</v>
      </c>
      <c r="L3" s="28" t="s">
        <v>23</v>
      </c>
      <c r="M3" s="28" t="s">
        <v>24</v>
      </c>
      <c r="N3" s="55" t="s">
        <v>25</v>
      </c>
      <c r="O3" s="54" t="s">
        <v>22</v>
      </c>
      <c r="P3" s="28" t="s">
        <v>23</v>
      </c>
      <c r="Q3" s="28" t="s">
        <v>24</v>
      </c>
      <c r="R3" s="55" t="s">
        <v>25</v>
      </c>
    </row>
    <row r="4" spans="2:18" ht="15.75" thickTop="1" x14ac:dyDescent="0.25">
      <c r="B4" s="56" t="s">
        <v>27</v>
      </c>
      <c r="C4" s="57">
        <v>119</v>
      </c>
      <c r="D4" s="58">
        <v>30</v>
      </c>
      <c r="E4" s="58">
        <v>153</v>
      </c>
      <c r="F4" s="59">
        <f>SUM(C4:E4)</f>
        <v>302</v>
      </c>
      <c r="G4" s="57">
        <v>103</v>
      </c>
      <c r="H4" s="58">
        <v>33</v>
      </c>
      <c r="I4" s="58">
        <v>129</v>
      </c>
      <c r="J4" s="59">
        <f>SUM(G4:I4)</f>
        <v>265</v>
      </c>
      <c r="K4" s="57">
        <v>115</v>
      </c>
      <c r="L4" s="58">
        <v>25</v>
      </c>
      <c r="M4" s="58">
        <v>130</v>
      </c>
      <c r="N4" s="59">
        <f>SUM(K4:M4)</f>
        <v>270</v>
      </c>
      <c r="O4" s="57">
        <v>113</v>
      </c>
      <c r="P4" s="58">
        <v>22</v>
      </c>
      <c r="Q4" s="58">
        <v>126</v>
      </c>
      <c r="R4" s="59">
        <f>SUM(O4:Q4)</f>
        <v>261</v>
      </c>
    </row>
    <row r="5" spans="2:18" ht="15.75" thickBot="1" x14ac:dyDescent="0.3">
      <c r="B5" s="60"/>
      <c r="C5" s="61">
        <f>C4/F4</f>
        <v>0.39403973509933776</v>
      </c>
      <c r="D5" s="62">
        <f>D4/F4</f>
        <v>9.9337748344370855E-2</v>
      </c>
      <c r="E5" s="62">
        <f>E4/F4</f>
        <v>0.50662251655629142</v>
      </c>
      <c r="F5" s="63"/>
      <c r="G5" s="61">
        <f>G4/J4</f>
        <v>0.38867924528301889</v>
      </c>
      <c r="H5" s="62">
        <f>H4/J4</f>
        <v>0.12452830188679245</v>
      </c>
      <c r="I5" s="62">
        <f>I4/J4</f>
        <v>0.48679245283018868</v>
      </c>
      <c r="J5" s="63"/>
      <c r="K5" s="61">
        <f>K4/N4</f>
        <v>0.42592592592592593</v>
      </c>
      <c r="L5" s="62">
        <f>L4/N4</f>
        <v>9.2592592592592587E-2</v>
      </c>
      <c r="M5" s="62">
        <f>M4/N4</f>
        <v>0.48148148148148145</v>
      </c>
      <c r="N5" s="63"/>
      <c r="O5" s="61">
        <f>O4/R4</f>
        <v>0.43295019157088122</v>
      </c>
      <c r="P5" s="62">
        <f>P4/R4</f>
        <v>8.4291187739463605E-2</v>
      </c>
      <c r="Q5" s="62">
        <f>Q4/R4</f>
        <v>0.48275862068965519</v>
      </c>
      <c r="R5" s="63"/>
    </row>
    <row r="6" spans="2:18" ht="15.75" thickTop="1" x14ac:dyDescent="0.25">
      <c r="B6" s="56" t="s">
        <v>28</v>
      </c>
      <c r="C6" s="64">
        <v>113</v>
      </c>
      <c r="D6" s="65">
        <v>42</v>
      </c>
      <c r="E6" s="65">
        <v>156</v>
      </c>
      <c r="F6" s="66">
        <f>SUM(C6:E6)</f>
        <v>311</v>
      </c>
      <c r="G6" s="64">
        <v>124</v>
      </c>
      <c r="H6" s="65">
        <v>35</v>
      </c>
      <c r="I6" s="65">
        <v>161</v>
      </c>
      <c r="J6" s="66">
        <f>SUM(G6:I6)</f>
        <v>320</v>
      </c>
      <c r="K6" s="64">
        <v>117</v>
      </c>
      <c r="L6" s="65">
        <v>17</v>
      </c>
      <c r="M6" s="65">
        <v>136</v>
      </c>
      <c r="N6" s="66">
        <f>SUM(K6:M6)</f>
        <v>270</v>
      </c>
      <c r="O6" s="64">
        <v>120</v>
      </c>
      <c r="P6" s="65">
        <v>20</v>
      </c>
      <c r="Q6" s="65">
        <v>144</v>
      </c>
      <c r="R6" s="66">
        <f>SUM(O6:Q6)</f>
        <v>284</v>
      </c>
    </row>
    <row r="7" spans="2:18" ht="15.75" thickBot="1" x14ac:dyDescent="0.3">
      <c r="B7" s="60"/>
      <c r="C7" s="61">
        <f>C6/F6</f>
        <v>0.36334405144694532</v>
      </c>
      <c r="D7" s="62">
        <f>D6/F6</f>
        <v>0.13504823151125403</v>
      </c>
      <c r="E7" s="62">
        <f>E6/F6</f>
        <v>0.50160771704180063</v>
      </c>
      <c r="F7" s="63"/>
      <c r="G7" s="61">
        <f>G6/J6</f>
        <v>0.38750000000000001</v>
      </c>
      <c r="H7" s="62">
        <f>H6/J6</f>
        <v>0.109375</v>
      </c>
      <c r="I7" s="62">
        <f>I6/J6</f>
        <v>0.50312500000000004</v>
      </c>
      <c r="J7" s="63"/>
      <c r="K7" s="61">
        <f>K6/N6</f>
        <v>0.43333333333333335</v>
      </c>
      <c r="L7" s="62">
        <f>L6/N6</f>
        <v>6.2962962962962957E-2</v>
      </c>
      <c r="M7" s="62">
        <f>M6/N6</f>
        <v>0.50370370370370365</v>
      </c>
      <c r="N7" s="63"/>
      <c r="O7" s="61">
        <f>O6/R6</f>
        <v>0.42253521126760563</v>
      </c>
      <c r="P7" s="62">
        <f>P6/R6</f>
        <v>7.0422535211267609E-2</v>
      </c>
      <c r="Q7" s="62">
        <f>Q6/R6</f>
        <v>0.50704225352112675</v>
      </c>
      <c r="R7" s="63"/>
    </row>
    <row r="8" spans="2:18" ht="15.75" thickTop="1" x14ac:dyDescent="0.25">
      <c r="B8" s="56" t="s">
        <v>29</v>
      </c>
      <c r="C8" s="64">
        <v>114</v>
      </c>
      <c r="D8" s="65">
        <v>50</v>
      </c>
      <c r="E8" s="65">
        <v>159</v>
      </c>
      <c r="F8" s="66">
        <f>SUM(C8:E8)</f>
        <v>323</v>
      </c>
      <c r="G8" s="64">
        <v>94</v>
      </c>
      <c r="H8" s="65">
        <v>30</v>
      </c>
      <c r="I8" s="65">
        <v>128</v>
      </c>
      <c r="J8" s="66">
        <f>SUM(G8:I8)</f>
        <v>252</v>
      </c>
      <c r="K8" s="64">
        <v>125</v>
      </c>
      <c r="L8" s="65">
        <v>30</v>
      </c>
      <c r="M8" s="65">
        <v>148</v>
      </c>
      <c r="N8" s="66">
        <f>SUM(K8:M8)</f>
        <v>303</v>
      </c>
      <c r="O8" s="64">
        <v>139</v>
      </c>
      <c r="P8" s="65">
        <v>21</v>
      </c>
      <c r="Q8" s="65">
        <v>153</v>
      </c>
      <c r="R8" s="66">
        <f>SUM(O8:Q8)</f>
        <v>313</v>
      </c>
    </row>
    <row r="9" spans="2:18" ht="15.75" thickBot="1" x14ac:dyDescent="0.3">
      <c r="B9" s="60"/>
      <c r="C9" s="61">
        <f>C8/F8</f>
        <v>0.35294117647058826</v>
      </c>
      <c r="D9" s="62">
        <f>D8/F8</f>
        <v>0.15479876160990713</v>
      </c>
      <c r="E9" s="62">
        <f>E8/F8</f>
        <v>0.49226006191950467</v>
      </c>
      <c r="F9" s="63"/>
      <c r="G9" s="61">
        <f>G8/J8</f>
        <v>0.37301587301587302</v>
      </c>
      <c r="H9" s="62">
        <f>H8/J8</f>
        <v>0.11904761904761904</v>
      </c>
      <c r="I9" s="62">
        <f>I8/J8</f>
        <v>0.50793650793650791</v>
      </c>
      <c r="J9" s="63"/>
      <c r="K9" s="61">
        <f>K8/N8</f>
        <v>0.41254125412541254</v>
      </c>
      <c r="L9" s="62">
        <f>L8/N8</f>
        <v>9.9009900990099015E-2</v>
      </c>
      <c r="M9" s="62">
        <f>M8/N8</f>
        <v>0.48844884488448848</v>
      </c>
      <c r="N9" s="63"/>
      <c r="O9" s="61">
        <f>O8/R8</f>
        <v>0.44408945686900958</v>
      </c>
      <c r="P9" s="62">
        <f>P8/R8</f>
        <v>6.7092651757188496E-2</v>
      </c>
      <c r="Q9" s="62">
        <f>Q8/R8</f>
        <v>0.48881789137380194</v>
      </c>
      <c r="R9" s="63"/>
    </row>
    <row r="10" spans="2:18" ht="15.75" thickTop="1" x14ac:dyDescent="0.25">
      <c r="B10" s="33" t="s">
        <v>30</v>
      </c>
      <c r="C10" s="67">
        <f>C5*100</f>
        <v>39.403973509933778</v>
      </c>
      <c r="D10" s="68">
        <f>D5*100</f>
        <v>9.9337748344370862</v>
      </c>
      <c r="E10" s="69">
        <f>E5*100</f>
        <v>50.662251655629142</v>
      </c>
      <c r="F10" s="70"/>
      <c r="G10" s="67">
        <f>G5*100</f>
        <v>38.867924528301891</v>
      </c>
      <c r="H10" s="68">
        <f>H5*100</f>
        <v>12.452830188679245</v>
      </c>
      <c r="I10" s="69">
        <f>I5*100</f>
        <v>48.679245283018865</v>
      </c>
      <c r="J10" s="70"/>
      <c r="K10" s="67">
        <f>K5*100</f>
        <v>42.592592592592595</v>
      </c>
      <c r="L10" s="68">
        <f>L5*100</f>
        <v>9.2592592592592595</v>
      </c>
      <c r="M10" s="69">
        <f>M5*100</f>
        <v>48.148148148148145</v>
      </c>
      <c r="N10" s="70"/>
      <c r="O10" s="67">
        <f>O5*100</f>
        <v>43.29501915708812</v>
      </c>
      <c r="P10" s="68">
        <f>P5*100</f>
        <v>8.4291187739463602</v>
      </c>
      <c r="Q10" s="69">
        <f>Q5*100</f>
        <v>48.275862068965516</v>
      </c>
      <c r="R10" s="70"/>
    </row>
    <row r="11" spans="2:18" x14ac:dyDescent="0.25">
      <c r="B11" s="71"/>
      <c r="C11" s="72">
        <f>C7*100</f>
        <v>36.334405144694529</v>
      </c>
      <c r="D11" s="73">
        <f>D7*100</f>
        <v>13.504823151125404</v>
      </c>
      <c r="E11" s="74">
        <f>E7*100</f>
        <v>50.160771704180064</v>
      </c>
      <c r="F11" s="75"/>
      <c r="G11" s="72">
        <f>G7*100</f>
        <v>38.75</v>
      </c>
      <c r="H11" s="73">
        <f>H7*100</f>
        <v>10.9375</v>
      </c>
      <c r="I11" s="74">
        <f>I7*100</f>
        <v>50.312500000000007</v>
      </c>
      <c r="J11" s="75"/>
      <c r="K11" s="72">
        <f>K7*100</f>
        <v>43.333333333333336</v>
      </c>
      <c r="L11" s="73">
        <f>L7*100</f>
        <v>6.2962962962962958</v>
      </c>
      <c r="M11" s="74">
        <f>M7*100</f>
        <v>50.370370370370367</v>
      </c>
      <c r="N11" s="75"/>
      <c r="O11" s="72">
        <f>O7*100</f>
        <v>42.25352112676056</v>
      </c>
      <c r="P11" s="73">
        <f>P7*100</f>
        <v>7.042253521126761</v>
      </c>
      <c r="Q11" s="74">
        <f>Q7*100</f>
        <v>50.704225352112672</v>
      </c>
      <c r="R11" s="75"/>
    </row>
    <row r="12" spans="2:18" ht="15.75" thickBot="1" x14ac:dyDescent="0.3">
      <c r="B12" s="60"/>
      <c r="C12" s="76">
        <f>C9*100</f>
        <v>35.294117647058826</v>
      </c>
      <c r="D12" s="77">
        <f>D9*100</f>
        <v>15.479876160990713</v>
      </c>
      <c r="E12" s="78">
        <f>E9*100</f>
        <v>49.226006191950468</v>
      </c>
      <c r="F12" s="79"/>
      <c r="G12" s="76">
        <f>G9*100</f>
        <v>37.301587301587304</v>
      </c>
      <c r="H12" s="77">
        <f>H9*100</f>
        <v>11.904761904761903</v>
      </c>
      <c r="I12" s="78">
        <f>I9*100</f>
        <v>50.793650793650791</v>
      </c>
      <c r="J12" s="79"/>
      <c r="K12" s="76">
        <f>K9*100</f>
        <v>41.254125412541256</v>
      </c>
      <c r="L12" s="77">
        <f>L9*100</f>
        <v>9.9009900990099009</v>
      </c>
      <c r="M12" s="78">
        <f>M9*100</f>
        <v>48.844884488448848</v>
      </c>
      <c r="N12" s="79"/>
      <c r="O12" s="76">
        <f>O9*100</f>
        <v>44.408945686900957</v>
      </c>
      <c r="P12" s="77">
        <f>P9*100</f>
        <v>6.7092651757188495</v>
      </c>
      <c r="Q12" s="78">
        <f>Q9*100</f>
        <v>48.881789137380196</v>
      </c>
      <c r="R12" s="79"/>
    </row>
    <row r="13" spans="2:18" ht="16.5" thickTop="1" thickBot="1" x14ac:dyDescent="0.3">
      <c r="B13" s="80" t="s">
        <v>31</v>
      </c>
      <c r="C13" s="81">
        <f>AVERAGE(C10:C12)</f>
        <v>37.010832100562375</v>
      </c>
      <c r="D13" s="82">
        <f>AVERAGE(D10:D12)</f>
        <v>12.972824715517733</v>
      </c>
      <c r="E13" s="83">
        <f>AVERAGE(E10:E12)</f>
        <v>50.016343183919894</v>
      </c>
      <c r="F13" s="84"/>
      <c r="G13" s="81">
        <f>AVERAGE(G10:G12)</f>
        <v>38.306503943296399</v>
      </c>
      <c r="H13" s="82">
        <f>AVERAGE(H10:H12)</f>
        <v>11.765030697813716</v>
      </c>
      <c r="I13" s="83">
        <f>AVERAGE(I10:I12)</f>
        <v>49.928465358889888</v>
      </c>
      <c r="J13" s="84"/>
      <c r="K13" s="81">
        <f>AVERAGE(K10:K12)</f>
        <v>42.393350446155729</v>
      </c>
      <c r="L13" s="82">
        <f>AVERAGE(L10:L12)</f>
        <v>8.4855152181884854</v>
      </c>
      <c r="M13" s="83">
        <f>AVERAGE(M10:M12)</f>
        <v>49.121134335655789</v>
      </c>
      <c r="N13" s="84"/>
      <c r="O13" s="81">
        <f>AVERAGE(O10:O12)</f>
        <v>43.319161990249881</v>
      </c>
      <c r="P13" s="82">
        <f>AVERAGE(P10:P12)</f>
        <v>7.3935458235973242</v>
      </c>
      <c r="Q13" s="83">
        <f>AVERAGE(Q10:Q12)</f>
        <v>49.287292186152797</v>
      </c>
      <c r="R13" s="84"/>
    </row>
    <row r="14" spans="2:18" ht="16.5" thickTop="1" thickBot="1" x14ac:dyDescent="0.3">
      <c r="B14" s="85" t="s">
        <v>32</v>
      </c>
      <c r="C14" s="86">
        <f>SUM(C4,D4,C6,D6,C8,D8)</f>
        <v>468</v>
      </c>
      <c r="D14" s="87"/>
      <c r="E14" s="88">
        <f>SUM(E4,E6,E8)</f>
        <v>468</v>
      </c>
      <c r="F14" s="89"/>
      <c r="G14" s="86">
        <f>SUM(G4,H4,G6,H6,G8,H8)</f>
        <v>419</v>
      </c>
      <c r="H14" s="87"/>
      <c r="I14" s="88">
        <f>SUM(I4,I6,I8)</f>
        <v>418</v>
      </c>
      <c r="J14" s="89"/>
      <c r="K14" s="86">
        <f>SUM(K4,L4,K6,L6,K8,L8)</f>
        <v>429</v>
      </c>
      <c r="L14" s="87"/>
      <c r="M14" s="88">
        <f>SUM(M4,M6,M8)</f>
        <v>414</v>
      </c>
      <c r="N14" s="89"/>
      <c r="O14" s="86">
        <f>SUM(O4,P4,O6,P6,O8,P8)</f>
        <v>435</v>
      </c>
      <c r="P14" s="87"/>
      <c r="Q14" s="88">
        <f>SUM(Q4,Q6,Q8)</f>
        <v>423</v>
      </c>
      <c r="R14" s="89"/>
    </row>
    <row r="15" spans="2:18" ht="15.75" thickTop="1" x14ac:dyDescent="0.25"/>
    <row r="16" spans="2:18" ht="15.75" thickBot="1" x14ac:dyDescent="0.3"/>
    <row r="17" spans="2:18" ht="15.75" thickTop="1" x14ac:dyDescent="0.25">
      <c r="B17" s="51" t="s">
        <v>26</v>
      </c>
      <c r="C17" s="49" t="s">
        <v>18</v>
      </c>
      <c r="D17" s="52"/>
      <c r="E17" s="52"/>
      <c r="F17" s="50"/>
      <c r="G17" s="49" t="s">
        <v>19</v>
      </c>
      <c r="H17" s="52"/>
      <c r="I17" s="52"/>
      <c r="J17" s="50"/>
      <c r="K17" s="49" t="s">
        <v>20</v>
      </c>
      <c r="L17" s="52"/>
      <c r="M17" s="52"/>
      <c r="N17" s="50"/>
      <c r="O17" s="49" t="s">
        <v>21</v>
      </c>
      <c r="P17" s="52"/>
      <c r="Q17" s="52"/>
      <c r="R17" s="50"/>
    </row>
    <row r="18" spans="2:18" ht="15.75" thickBot="1" x14ac:dyDescent="0.3">
      <c r="B18" s="53"/>
      <c r="C18" s="54" t="s">
        <v>22</v>
      </c>
      <c r="D18" s="28" t="s">
        <v>23</v>
      </c>
      <c r="E18" s="28" t="s">
        <v>24</v>
      </c>
      <c r="F18" s="55" t="s">
        <v>25</v>
      </c>
      <c r="G18" s="54" t="s">
        <v>22</v>
      </c>
      <c r="H18" s="28" t="s">
        <v>23</v>
      </c>
      <c r="I18" s="28" t="s">
        <v>24</v>
      </c>
      <c r="J18" s="55" t="s">
        <v>25</v>
      </c>
      <c r="K18" s="54" t="s">
        <v>22</v>
      </c>
      <c r="L18" s="28" t="s">
        <v>23</v>
      </c>
      <c r="M18" s="28" t="s">
        <v>24</v>
      </c>
      <c r="N18" s="55" t="s">
        <v>25</v>
      </c>
      <c r="O18" s="54" t="s">
        <v>22</v>
      </c>
      <c r="P18" s="28" t="s">
        <v>23</v>
      </c>
      <c r="Q18" s="28" t="s">
        <v>24</v>
      </c>
      <c r="R18" s="55" t="s">
        <v>25</v>
      </c>
    </row>
    <row r="19" spans="2:18" ht="15.75" thickTop="1" x14ac:dyDescent="0.25">
      <c r="B19" s="56" t="s">
        <v>27</v>
      </c>
      <c r="C19" s="57">
        <v>118</v>
      </c>
      <c r="D19" s="58">
        <v>41</v>
      </c>
      <c r="E19" s="58">
        <v>151</v>
      </c>
      <c r="F19" s="59">
        <f>SUM(C19:E19)</f>
        <v>310</v>
      </c>
      <c r="G19" s="57">
        <v>95</v>
      </c>
      <c r="H19" s="58">
        <v>28</v>
      </c>
      <c r="I19" s="58">
        <v>142</v>
      </c>
      <c r="J19" s="59">
        <f>SUM(G19:I19)</f>
        <v>265</v>
      </c>
      <c r="K19" s="57">
        <v>80</v>
      </c>
      <c r="L19" s="58">
        <v>32</v>
      </c>
      <c r="M19" s="58">
        <v>187</v>
      </c>
      <c r="N19" s="59">
        <f>SUM(K19:M19)</f>
        <v>299</v>
      </c>
      <c r="O19" s="57">
        <v>85</v>
      </c>
      <c r="P19" s="58">
        <v>19</v>
      </c>
      <c r="Q19" s="58">
        <v>188</v>
      </c>
      <c r="R19" s="59">
        <f>SUM(O19:Q19)</f>
        <v>292</v>
      </c>
    </row>
    <row r="20" spans="2:18" ht="15.75" thickBot="1" x14ac:dyDescent="0.3">
      <c r="B20" s="60"/>
      <c r="C20" s="61">
        <f>C19/F19</f>
        <v>0.38064516129032255</v>
      </c>
      <c r="D20" s="62">
        <f>D19/F19</f>
        <v>0.13225806451612904</v>
      </c>
      <c r="E20" s="62">
        <f>E19/F19</f>
        <v>0.48709677419354841</v>
      </c>
      <c r="F20" s="63"/>
      <c r="G20" s="61">
        <f>G19/J19</f>
        <v>0.35849056603773582</v>
      </c>
      <c r="H20" s="62">
        <f>H19/J19</f>
        <v>0.10566037735849057</v>
      </c>
      <c r="I20" s="62">
        <f>I19/J19</f>
        <v>0.53584905660377358</v>
      </c>
      <c r="J20" s="63"/>
      <c r="K20" s="61">
        <f>K19/N19</f>
        <v>0.26755852842809363</v>
      </c>
      <c r="L20" s="62">
        <f>L19/N19</f>
        <v>0.10702341137123746</v>
      </c>
      <c r="M20" s="62">
        <f>M19/N19</f>
        <v>0.62541806020066892</v>
      </c>
      <c r="N20" s="63"/>
      <c r="O20" s="61">
        <f>O19/R19</f>
        <v>0.2910958904109589</v>
      </c>
      <c r="P20" s="62">
        <f>P19/R19</f>
        <v>6.5068493150684928E-2</v>
      </c>
      <c r="Q20" s="62">
        <f>Q19/R19</f>
        <v>0.64383561643835618</v>
      </c>
      <c r="R20" s="63"/>
    </row>
    <row r="21" spans="2:18" ht="15.75" thickTop="1" x14ac:dyDescent="0.25">
      <c r="B21" s="56" t="s">
        <v>28</v>
      </c>
      <c r="C21" s="64">
        <v>99</v>
      </c>
      <c r="D21" s="65">
        <v>54</v>
      </c>
      <c r="E21" s="65">
        <v>158</v>
      </c>
      <c r="F21" s="66">
        <f>SUM(C21:E21)</f>
        <v>311</v>
      </c>
      <c r="G21" s="64">
        <v>87</v>
      </c>
      <c r="H21" s="65">
        <v>40</v>
      </c>
      <c r="I21" s="65">
        <v>175</v>
      </c>
      <c r="J21" s="66">
        <f>SUM(G21:I21)</f>
        <v>302</v>
      </c>
      <c r="K21" s="64">
        <v>70</v>
      </c>
      <c r="L21" s="65">
        <v>36</v>
      </c>
      <c r="M21" s="65">
        <v>170</v>
      </c>
      <c r="N21" s="66">
        <f>SUM(K21:M21)</f>
        <v>276</v>
      </c>
      <c r="O21" s="64">
        <v>55</v>
      </c>
      <c r="P21" s="65">
        <v>41</v>
      </c>
      <c r="Q21" s="65">
        <v>187</v>
      </c>
      <c r="R21" s="66">
        <f>SUM(O21:Q21)</f>
        <v>283</v>
      </c>
    </row>
    <row r="22" spans="2:18" ht="15.75" thickBot="1" x14ac:dyDescent="0.3">
      <c r="B22" s="60"/>
      <c r="C22" s="61">
        <f>C21/F21</f>
        <v>0.31832797427652731</v>
      </c>
      <c r="D22" s="62">
        <f>D21/F21</f>
        <v>0.17363344051446947</v>
      </c>
      <c r="E22" s="62">
        <f>E21/F21</f>
        <v>0.50803858520900325</v>
      </c>
      <c r="F22" s="63"/>
      <c r="G22" s="61">
        <f>G21/J21</f>
        <v>0.28807947019867547</v>
      </c>
      <c r="H22" s="62">
        <f>H21/J21</f>
        <v>0.13245033112582782</v>
      </c>
      <c r="I22" s="62">
        <f>I21/J21</f>
        <v>0.57947019867549665</v>
      </c>
      <c r="J22" s="63"/>
      <c r="K22" s="61">
        <f>K21/N21</f>
        <v>0.25362318840579712</v>
      </c>
      <c r="L22" s="62">
        <f>L21/N21</f>
        <v>0.13043478260869565</v>
      </c>
      <c r="M22" s="62">
        <f>M21/N21</f>
        <v>0.61594202898550721</v>
      </c>
      <c r="N22" s="63"/>
      <c r="O22" s="61">
        <f>O21/R21</f>
        <v>0.19434628975265017</v>
      </c>
      <c r="P22" s="62">
        <f>P21/R21</f>
        <v>0.14487632508833923</v>
      </c>
      <c r="Q22" s="62">
        <f>Q21/R21</f>
        <v>0.66077738515901063</v>
      </c>
      <c r="R22" s="63"/>
    </row>
    <row r="23" spans="2:18" ht="15.75" thickTop="1" x14ac:dyDescent="0.25">
      <c r="B23" s="56" t="s">
        <v>29</v>
      </c>
      <c r="C23" s="64">
        <v>116</v>
      </c>
      <c r="D23" s="65">
        <v>36</v>
      </c>
      <c r="E23" s="65">
        <v>156</v>
      </c>
      <c r="F23" s="66">
        <f>SUM(C23:E23)</f>
        <v>308</v>
      </c>
      <c r="G23" s="64">
        <v>97</v>
      </c>
      <c r="H23" s="65">
        <v>28</v>
      </c>
      <c r="I23" s="65">
        <v>175</v>
      </c>
      <c r="J23" s="66">
        <f>SUM(G23:I23)</f>
        <v>300</v>
      </c>
      <c r="K23" s="64">
        <v>86</v>
      </c>
      <c r="L23" s="65">
        <v>22</v>
      </c>
      <c r="M23" s="65">
        <v>172</v>
      </c>
      <c r="N23" s="66">
        <f>SUM(K23:M23)</f>
        <v>280</v>
      </c>
      <c r="O23" s="64">
        <v>77</v>
      </c>
      <c r="P23" s="65">
        <v>34</v>
      </c>
      <c r="Q23" s="65">
        <v>190</v>
      </c>
      <c r="R23" s="66">
        <f>SUM(O23:Q23)</f>
        <v>301</v>
      </c>
    </row>
    <row r="24" spans="2:18" ht="15.75" thickBot="1" x14ac:dyDescent="0.3">
      <c r="B24" s="60"/>
      <c r="C24" s="61">
        <f>C23/F23</f>
        <v>0.37662337662337664</v>
      </c>
      <c r="D24" s="62">
        <f>D23/F23</f>
        <v>0.11688311688311688</v>
      </c>
      <c r="E24" s="62">
        <f>E23/F23</f>
        <v>0.50649350649350644</v>
      </c>
      <c r="F24" s="63"/>
      <c r="G24" s="61">
        <f>G23/J23</f>
        <v>0.32333333333333331</v>
      </c>
      <c r="H24" s="62">
        <f>H23/J23</f>
        <v>9.3333333333333338E-2</v>
      </c>
      <c r="I24" s="62">
        <f>I23/J23</f>
        <v>0.58333333333333337</v>
      </c>
      <c r="J24" s="63"/>
      <c r="K24" s="61">
        <f>K23/N23</f>
        <v>0.30714285714285716</v>
      </c>
      <c r="L24" s="62">
        <f>L23/N23</f>
        <v>7.857142857142857E-2</v>
      </c>
      <c r="M24" s="62">
        <f>M23/N23</f>
        <v>0.61428571428571432</v>
      </c>
      <c r="N24" s="63"/>
      <c r="O24" s="61">
        <f>O23/R23</f>
        <v>0.2558139534883721</v>
      </c>
      <c r="P24" s="62">
        <f>P23/R23</f>
        <v>0.11295681063122924</v>
      </c>
      <c r="Q24" s="62">
        <f>Q23/R23</f>
        <v>0.6312292358803987</v>
      </c>
      <c r="R24" s="63"/>
    </row>
    <row r="25" spans="2:18" ht="15.75" thickTop="1" x14ac:dyDescent="0.25">
      <c r="B25" s="33" t="s">
        <v>30</v>
      </c>
      <c r="C25" s="67">
        <f>C20*100</f>
        <v>38.064516129032256</v>
      </c>
      <c r="D25" s="68">
        <f>D20*100</f>
        <v>13.225806451612904</v>
      </c>
      <c r="E25" s="69">
        <f>E20*100</f>
        <v>48.70967741935484</v>
      </c>
      <c r="F25" s="70"/>
      <c r="G25" s="67">
        <f>G20*100</f>
        <v>35.849056603773583</v>
      </c>
      <c r="H25" s="68">
        <f>H20*100</f>
        <v>10.566037735849058</v>
      </c>
      <c r="I25" s="69">
        <f>I20*100</f>
        <v>53.584905660377359</v>
      </c>
      <c r="J25" s="70"/>
      <c r="K25" s="67">
        <f>K20*100</f>
        <v>26.755852842809364</v>
      </c>
      <c r="L25" s="68">
        <f>L20*100</f>
        <v>10.702341137123746</v>
      </c>
      <c r="M25" s="69">
        <f>M20*100</f>
        <v>62.541806020066893</v>
      </c>
      <c r="N25" s="70"/>
      <c r="O25" s="67">
        <f>O20*100</f>
        <v>29.109589041095891</v>
      </c>
      <c r="P25" s="68">
        <f>P20*100</f>
        <v>6.506849315068493</v>
      </c>
      <c r="Q25" s="69">
        <f>Q20*100</f>
        <v>64.38356164383562</v>
      </c>
      <c r="R25" s="70"/>
    </row>
    <row r="26" spans="2:18" x14ac:dyDescent="0.25">
      <c r="B26" s="71"/>
      <c r="C26" s="72">
        <f>C22*100</f>
        <v>31.832797427652732</v>
      </c>
      <c r="D26" s="73">
        <f>D22*100</f>
        <v>17.363344051446948</v>
      </c>
      <c r="E26" s="74">
        <f>E22*100</f>
        <v>50.803858520900327</v>
      </c>
      <c r="F26" s="75"/>
      <c r="G26" s="72">
        <f>G22*100</f>
        <v>28.807947019867548</v>
      </c>
      <c r="H26" s="73">
        <f>H22*100</f>
        <v>13.245033112582782</v>
      </c>
      <c r="I26" s="74">
        <f>I22*100</f>
        <v>57.947019867549663</v>
      </c>
      <c r="J26" s="75"/>
      <c r="K26" s="72">
        <f>K22*100</f>
        <v>25.362318840579711</v>
      </c>
      <c r="L26" s="73">
        <f>L22*100</f>
        <v>13.043478260869565</v>
      </c>
      <c r="M26" s="74">
        <f>M22*100</f>
        <v>61.594202898550719</v>
      </c>
      <c r="N26" s="75"/>
      <c r="O26" s="72">
        <f>O22*100</f>
        <v>19.434628975265017</v>
      </c>
      <c r="P26" s="73">
        <f>P22*100</f>
        <v>14.487632508833922</v>
      </c>
      <c r="Q26" s="74">
        <f>Q22*100</f>
        <v>66.077738515901061</v>
      </c>
      <c r="R26" s="75"/>
    </row>
    <row r="27" spans="2:18" ht="15.75" thickBot="1" x14ac:dyDescent="0.3">
      <c r="B27" s="60"/>
      <c r="C27" s="76">
        <f>C24*100</f>
        <v>37.662337662337663</v>
      </c>
      <c r="D27" s="77">
        <f>D24*100</f>
        <v>11.688311688311687</v>
      </c>
      <c r="E27" s="78">
        <f>E24*100</f>
        <v>50.649350649350644</v>
      </c>
      <c r="F27" s="79"/>
      <c r="G27" s="76">
        <f>G24*100</f>
        <v>32.333333333333329</v>
      </c>
      <c r="H27" s="77">
        <f>H24*100</f>
        <v>9.3333333333333339</v>
      </c>
      <c r="I27" s="78">
        <f>I24*100</f>
        <v>58.333333333333336</v>
      </c>
      <c r="J27" s="79"/>
      <c r="K27" s="76">
        <f>K24*100</f>
        <v>30.714285714285715</v>
      </c>
      <c r="L27" s="77">
        <f>L24*100</f>
        <v>7.8571428571428568</v>
      </c>
      <c r="M27" s="78">
        <f>M24*100</f>
        <v>61.428571428571431</v>
      </c>
      <c r="N27" s="79"/>
      <c r="O27" s="76">
        <f>O24*100</f>
        <v>25.581395348837212</v>
      </c>
      <c r="P27" s="77">
        <f>P24*100</f>
        <v>11.295681063122924</v>
      </c>
      <c r="Q27" s="78">
        <f>Q24*100</f>
        <v>63.122923588039868</v>
      </c>
      <c r="R27" s="79"/>
    </row>
    <row r="28" spans="2:18" ht="16.5" thickTop="1" thickBot="1" x14ac:dyDescent="0.3">
      <c r="B28" s="80" t="s">
        <v>31</v>
      </c>
      <c r="C28" s="81">
        <f>AVERAGE(C25:C27)</f>
        <v>35.853217073007549</v>
      </c>
      <c r="D28" s="82">
        <f>AVERAGE(D25:D27)</f>
        <v>14.092487397123847</v>
      </c>
      <c r="E28" s="83">
        <f>AVERAGE(E25:E27)</f>
        <v>50.054295529868604</v>
      </c>
      <c r="F28" s="84"/>
      <c r="G28" s="81">
        <f>AVERAGE(G25:G27)</f>
        <v>32.330112318991489</v>
      </c>
      <c r="H28" s="82">
        <f>AVERAGE(H25:H27)</f>
        <v>11.048134727255059</v>
      </c>
      <c r="I28" s="83">
        <f>AVERAGE(I25:I27)</f>
        <v>56.621752953753457</v>
      </c>
      <c r="J28" s="84"/>
      <c r="K28" s="81">
        <f>AVERAGE(K25:K27)</f>
        <v>27.610819132558266</v>
      </c>
      <c r="L28" s="82">
        <f>AVERAGE(L25:L27)</f>
        <v>10.534320751712055</v>
      </c>
      <c r="M28" s="83">
        <f>AVERAGE(M25:M27)</f>
        <v>61.854860115729686</v>
      </c>
      <c r="N28" s="84"/>
      <c r="O28" s="81">
        <f>AVERAGE(O25:O27)</f>
        <v>24.708537788399372</v>
      </c>
      <c r="P28" s="82">
        <f>AVERAGE(P25:P27)</f>
        <v>10.763387629008447</v>
      </c>
      <c r="Q28" s="83">
        <f>AVERAGE(Q25:Q27)</f>
        <v>64.528074582592183</v>
      </c>
      <c r="R28" s="84"/>
    </row>
    <row r="29" spans="2:18" ht="16.5" thickTop="1" thickBot="1" x14ac:dyDescent="0.3">
      <c r="B29" s="85" t="s">
        <v>32</v>
      </c>
      <c r="C29" s="86">
        <f>SUM(C19,D19,C21,D21,C23,D23)</f>
        <v>464</v>
      </c>
      <c r="D29" s="87"/>
      <c r="E29" s="88">
        <f>SUM(E19,E21,E23)</f>
        <v>465</v>
      </c>
      <c r="F29" s="89"/>
      <c r="G29" s="86">
        <f>SUM(G19,H19,G21,H21,G23,H23)</f>
        <v>375</v>
      </c>
      <c r="H29" s="87"/>
      <c r="I29" s="88">
        <f>SUM(I19,I21,I23)</f>
        <v>492</v>
      </c>
      <c r="J29" s="89"/>
      <c r="K29" s="86">
        <f>SUM(K19,L19,K21,L21,K23,L23)</f>
        <v>326</v>
      </c>
      <c r="L29" s="87"/>
      <c r="M29" s="88">
        <f>SUM(M19,M21,M23)</f>
        <v>529</v>
      </c>
      <c r="N29" s="89"/>
      <c r="O29" s="86">
        <f>SUM(O19,P19,O21,P21,O23,P23)</f>
        <v>311</v>
      </c>
      <c r="P29" s="87"/>
      <c r="Q29" s="88">
        <f>SUM(Q19,Q21,Q23)</f>
        <v>565</v>
      </c>
      <c r="R29" s="89"/>
    </row>
    <row r="30" spans="2:18" ht="15.75" thickTop="1" x14ac:dyDescent="0.25"/>
  </sheetData>
  <mergeCells count="26">
    <mergeCell ref="K29:L29"/>
    <mergeCell ref="O29:P29"/>
    <mergeCell ref="B19:B20"/>
    <mergeCell ref="B21:B22"/>
    <mergeCell ref="B23:B24"/>
    <mergeCell ref="B25:B27"/>
    <mergeCell ref="C29:D29"/>
    <mergeCell ref="G29:H29"/>
    <mergeCell ref="O14:P14"/>
    <mergeCell ref="B17:B18"/>
    <mergeCell ref="C17:F17"/>
    <mergeCell ref="G17:J17"/>
    <mergeCell ref="K17:N17"/>
    <mergeCell ref="O17:R17"/>
    <mergeCell ref="B6:B7"/>
    <mergeCell ref="B8:B9"/>
    <mergeCell ref="B10:B12"/>
    <mergeCell ref="C14:D14"/>
    <mergeCell ref="G14:H14"/>
    <mergeCell ref="K14:L14"/>
    <mergeCell ref="B2:B3"/>
    <mergeCell ref="C2:F2"/>
    <mergeCell ref="G2:J2"/>
    <mergeCell ref="K2:N2"/>
    <mergeCell ref="O2:R2"/>
    <mergeCell ref="B4:B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31"/>
  <sheetViews>
    <sheetView tabSelected="1" workbookViewId="0">
      <selection activeCell="B20" sqref="B20:B30"/>
    </sheetView>
  </sheetViews>
  <sheetFormatPr baseColWidth="10" defaultRowHeight="15" x14ac:dyDescent="0.25"/>
  <cols>
    <col min="2" max="2" width="24" customWidth="1"/>
  </cols>
  <sheetData>
    <row r="2" spans="2:18" ht="15.75" thickBot="1" x14ac:dyDescent="0.3"/>
    <row r="3" spans="2:18" ht="15.75" thickTop="1" x14ac:dyDescent="0.25">
      <c r="B3" s="90" t="s">
        <v>33</v>
      </c>
      <c r="C3" s="49" t="s">
        <v>18</v>
      </c>
      <c r="D3" s="52"/>
      <c r="E3" s="52"/>
      <c r="F3" s="50"/>
      <c r="G3" s="49" t="s">
        <v>19</v>
      </c>
      <c r="H3" s="52"/>
      <c r="I3" s="52"/>
      <c r="J3" s="50"/>
      <c r="K3" s="49" t="s">
        <v>20</v>
      </c>
      <c r="L3" s="52"/>
      <c r="M3" s="52"/>
      <c r="N3" s="50"/>
      <c r="O3" s="49" t="s">
        <v>21</v>
      </c>
      <c r="P3" s="52"/>
      <c r="Q3" s="52"/>
      <c r="R3" s="50"/>
    </row>
    <row r="4" spans="2:18" ht="15.75" thickBot="1" x14ac:dyDescent="0.3">
      <c r="B4" s="53"/>
      <c r="C4" s="54" t="s">
        <v>22</v>
      </c>
      <c r="D4" s="28" t="s">
        <v>23</v>
      </c>
      <c r="E4" s="28" t="s">
        <v>24</v>
      </c>
      <c r="F4" s="55" t="s">
        <v>25</v>
      </c>
      <c r="G4" s="54" t="s">
        <v>22</v>
      </c>
      <c r="H4" s="28" t="s">
        <v>23</v>
      </c>
      <c r="I4" s="28" t="s">
        <v>24</v>
      </c>
      <c r="J4" s="55" t="s">
        <v>25</v>
      </c>
      <c r="K4" s="54" t="s">
        <v>22</v>
      </c>
      <c r="L4" s="28" t="s">
        <v>23</v>
      </c>
      <c r="M4" s="28" t="s">
        <v>24</v>
      </c>
      <c r="N4" s="55" t="s">
        <v>25</v>
      </c>
      <c r="O4" s="54" t="s">
        <v>22</v>
      </c>
      <c r="P4" s="28" t="s">
        <v>23</v>
      </c>
      <c r="Q4" s="28" t="s">
        <v>24</v>
      </c>
      <c r="R4" s="55" t="s">
        <v>25</v>
      </c>
    </row>
    <row r="5" spans="2:18" ht="15.75" thickTop="1" x14ac:dyDescent="0.25">
      <c r="B5" s="56" t="s">
        <v>27</v>
      </c>
      <c r="C5" s="57">
        <v>126</v>
      </c>
      <c r="D5" s="58">
        <v>37</v>
      </c>
      <c r="E5" s="58">
        <v>159</v>
      </c>
      <c r="F5" s="59">
        <f>SUM(C5:E5)</f>
        <v>322</v>
      </c>
      <c r="G5" s="57">
        <v>111</v>
      </c>
      <c r="H5" s="58">
        <v>44</v>
      </c>
      <c r="I5" s="58">
        <v>155</v>
      </c>
      <c r="J5" s="59">
        <f>SUM(G5:I5)</f>
        <v>310</v>
      </c>
      <c r="K5" s="57">
        <v>123</v>
      </c>
      <c r="L5" s="58">
        <v>47</v>
      </c>
      <c r="M5" s="58">
        <v>176</v>
      </c>
      <c r="N5" s="59">
        <f>SUM(K5:M5)</f>
        <v>346</v>
      </c>
      <c r="O5" s="57">
        <v>115</v>
      </c>
      <c r="P5" s="58">
        <v>34</v>
      </c>
      <c r="Q5" s="58">
        <v>158</v>
      </c>
      <c r="R5" s="59">
        <f>SUM(O5:Q5)</f>
        <v>307</v>
      </c>
    </row>
    <row r="6" spans="2:18" ht="15.75" thickBot="1" x14ac:dyDescent="0.3">
      <c r="B6" s="60"/>
      <c r="C6" s="61">
        <f>C5/F5</f>
        <v>0.39130434782608697</v>
      </c>
      <c r="D6" s="62">
        <f>D5/F5</f>
        <v>0.11490683229813664</v>
      </c>
      <c r="E6" s="62">
        <f>E5/F5</f>
        <v>0.49378881987577639</v>
      </c>
      <c r="F6" s="63"/>
      <c r="G6" s="61">
        <f>G5/J5</f>
        <v>0.35806451612903228</v>
      </c>
      <c r="H6" s="62">
        <f>H5/J5</f>
        <v>0.14193548387096774</v>
      </c>
      <c r="I6" s="62">
        <f>I5/J5</f>
        <v>0.5</v>
      </c>
      <c r="J6" s="63"/>
      <c r="K6" s="61">
        <f>K5/N5</f>
        <v>0.3554913294797688</v>
      </c>
      <c r="L6" s="62">
        <f>L5/N5</f>
        <v>0.13583815028901733</v>
      </c>
      <c r="M6" s="62">
        <f>M5/N5</f>
        <v>0.50867052023121384</v>
      </c>
      <c r="N6" s="63"/>
      <c r="O6" s="61">
        <f>O5/R5</f>
        <v>0.3745928338762215</v>
      </c>
      <c r="P6" s="62">
        <f>P5/R5</f>
        <v>0.11074918566775244</v>
      </c>
      <c r="Q6" s="62">
        <f>Q5/R5</f>
        <v>0.51465798045602607</v>
      </c>
      <c r="R6" s="63"/>
    </row>
    <row r="7" spans="2:18" ht="15.75" thickTop="1" x14ac:dyDescent="0.25">
      <c r="B7" s="56" t="s">
        <v>28</v>
      </c>
      <c r="C7" s="64">
        <v>132</v>
      </c>
      <c r="D7" s="65">
        <v>21</v>
      </c>
      <c r="E7" s="65">
        <v>162</v>
      </c>
      <c r="F7" s="66">
        <f>SUM(C7:E7)</f>
        <v>315</v>
      </c>
      <c r="G7" s="64">
        <v>100</v>
      </c>
      <c r="H7" s="65">
        <v>59</v>
      </c>
      <c r="I7" s="65">
        <v>166</v>
      </c>
      <c r="J7" s="66">
        <f>SUM(G7:I7)</f>
        <v>325</v>
      </c>
      <c r="K7" s="64">
        <v>115</v>
      </c>
      <c r="L7" s="65">
        <v>49</v>
      </c>
      <c r="M7" s="65">
        <v>163</v>
      </c>
      <c r="N7" s="66">
        <f>SUM(K7:M7)</f>
        <v>327</v>
      </c>
      <c r="O7" s="64">
        <v>105</v>
      </c>
      <c r="P7" s="65">
        <v>51</v>
      </c>
      <c r="Q7" s="65">
        <v>147</v>
      </c>
      <c r="R7" s="66">
        <f>SUM(O7:Q7)</f>
        <v>303</v>
      </c>
    </row>
    <row r="8" spans="2:18" ht="15.75" thickBot="1" x14ac:dyDescent="0.3">
      <c r="B8" s="60"/>
      <c r="C8" s="61">
        <f>C7/F7</f>
        <v>0.41904761904761906</v>
      </c>
      <c r="D8" s="62">
        <f>D7/F7</f>
        <v>6.6666666666666666E-2</v>
      </c>
      <c r="E8" s="62">
        <f>E7/F7</f>
        <v>0.51428571428571423</v>
      </c>
      <c r="F8" s="63"/>
      <c r="G8" s="61">
        <f>G7/J7</f>
        <v>0.30769230769230771</v>
      </c>
      <c r="H8" s="62">
        <f>H7/J7</f>
        <v>0.18153846153846154</v>
      </c>
      <c r="I8" s="62">
        <f>I7/J7</f>
        <v>0.51076923076923075</v>
      </c>
      <c r="J8" s="63"/>
      <c r="K8" s="61">
        <f>K7/N7</f>
        <v>0.35168195718654433</v>
      </c>
      <c r="L8" s="62">
        <f>L7/N7</f>
        <v>0.14984709480122324</v>
      </c>
      <c r="M8" s="62">
        <f>M7/N7</f>
        <v>0.49847094801223241</v>
      </c>
      <c r="N8" s="63"/>
      <c r="O8" s="61">
        <f>O7/R7</f>
        <v>0.34653465346534651</v>
      </c>
      <c r="P8" s="62">
        <f>P7/R7</f>
        <v>0.16831683168316833</v>
      </c>
      <c r="Q8" s="62">
        <f>Q7/R7</f>
        <v>0.48514851485148514</v>
      </c>
      <c r="R8" s="63"/>
    </row>
    <row r="9" spans="2:18" ht="15.75" thickTop="1" x14ac:dyDescent="0.25">
      <c r="B9" s="56" t="s">
        <v>29</v>
      </c>
      <c r="C9" s="64">
        <v>136</v>
      </c>
      <c r="D9" s="65">
        <v>30</v>
      </c>
      <c r="E9" s="65">
        <v>159</v>
      </c>
      <c r="F9" s="66">
        <f>SUM(C9:E9)</f>
        <v>325</v>
      </c>
      <c r="G9" s="64">
        <v>118</v>
      </c>
      <c r="H9" s="65">
        <v>42</v>
      </c>
      <c r="I9" s="65">
        <v>153</v>
      </c>
      <c r="J9" s="66">
        <f>SUM(G9:I9)</f>
        <v>313</v>
      </c>
      <c r="K9" s="64">
        <v>100</v>
      </c>
      <c r="L9" s="65">
        <v>46</v>
      </c>
      <c r="M9" s="65">
        <v>152</v>
      </c>
      <c r="N9" s="66">
        <f>SUM(K9:M9)</f>
        <v>298</v>
      </c>
      <c r="O9" s="64">
        <v>120</v>
      </c>
      <c r="P9" s="65">
        <v>36</v>
      </c>
      <c r="Q9" s="65">
        <v>162</v>
      </c>
      <c r="R9" s="66">
        <f>SUM(O9:Q9)</f>
        <v>318</v>
      </c>
    </row>
    <row r="10" spans="2:18" ht="15.75" thickBot="1" x14ac:dyDescent="0.3">
      <c r="B10" s="60"/>
      <c r="C10" s="61">
        <f>C9/F9</f>
        <v>0.41846153846153844</v>
      </c>
      <c r="D10" s="62">
        <f>D9/F9</f>
        <v>9.2307692307692313E-2</v>
      </c>
      <c r="E10" s="62">
        <f>E9/F9</f>
        <v>0.48923076923076925</v>
      </c>
      <c r="F10" s="63"/>
      <c r="G10" s="61">
        <f>G9/J9</f>
        <v>0.3769968051118211</v>
      </c>
      <c r="H10" s="62">
        <f>H9/J9</f>
        <v>0.13418530351437699</v>
      </c>
      <c r="I10" s="62">
        <f>I9/J9</f>
        <v>0.48881789137380194</v>
      </c>
      <c r="J10" s="63"/>
      <c r="K10" s="61">
        <f>K9/N9</f>
        <v>0.33557046979865773</v>
      </c>
      <c r="L10" s="62">
        <f>L9/N9</f>
        <v>0.15436241610738255</v>
      </c>
      <c r="M10" s="62">
        <f>M9/N9</f>
        <v>0.51006711409395977</v>
      </c>
      <c r="N10" s="63"/>
      <c r="O10" s="61">
        <f>O9/R9</f>
        <v>0.37735849056603776</v>
      </c>
      <c r="P10" s="62">
        <f>P9/R9</f>
        <v>0.11320754716981132</v>
      </c>
      <c r="Q10" s="62">
        <f>Q9/R9</f>
        <v>0.50943396226415094</v>
      </c>
      <c r="R10" s="63"/>
    </row>
    <row r="11" spans="2:18" ht="15.75" thickTop="1" x14ac:dyDescent="0.25">
      <c r="B11" s="33" t="s">
        <v>30</v>
      </c>
      <c r="C11" s="67">
        <f>C6*100</f>
        <v>39.130434782608695</v>
      </c>
      <c r="D11" s="68">
        <f>D6*100</f>
        <v>11.490683229813664</v>
      </c>
      <c r="E11" s="69">
        <f>E6*100</f>
        <v>49.378881987577635</v>
      </c>
      <c r="F11" s="70"/>
      <c r="G11" s="67">
        <f>G6*100</f>
        <v>35.806451612903231</v>
      </c>
      <c r="H11" s="68">
        <f>H6*100</f>
        <v>14.193548387096774</v>
      </c>
      <c r="I11" s="69">
        <f>I6*100</f>
        <v>50</v>
      </c>
      <c r="J11" s="70"/>
      <c r="K11" s="67">
        <f>K6*100</f>
        <v>35.549132947976879</v>
      </c>
      <c r="L11" s="68">
        <f>L6*100</f>
        <v>13.583815028901732</v>
      </c>
      <c r="M11" s="69">
        <f>M6*100</f>
        <v>50.867052023121381</v>
      </c>
      <c r="N11" s="70"/>
      <c r="O11" s="67">
        <f>O6*100</f>
        <v>37.45928338762215</v>
      </c>
      <c r="P11" s="68">
        <f>P6*100</f>
        <v>11.074918566775244</v>
      </c>
      <c r="Q11" s="69">
        <f>Q6*100</f>
        <v>51.465798045602604</v>
      </c>
      <c r="R11" s="70"/>
    </row>
    <row r="12" spans="2:18" x14ac:dyDescent="0.25">
      <c r="B12" s="71"/>
      <c r="C12" s="72">
        <f>C8*100</f>
        <v>41.904761904761905</v>
      </c>
      <c r="D12" s="73">
        <f>D8*100</f>
        <v>6.666666666666667</v>
      </c>
      <c r="E12" s="74">
        <f>E8*100</f>
        <v>51.428571428571423</v>
      </c>
      <c r="F12" s="75"/>
      <c r="G12" s="72">
        <f>G8*100</f>
        <v>30.76923076923077</v>
      </c>
      <c r="H12" s="73">
        <f>H8*100</f>
        <v>18.153846153846153</v>
      </c>
      <c r="I12" s="74">
        <f>I8*100</f>
        <v>51.076923076923073</v>
      </c>
      <c r="J12" s="75"/>
      <c r="K12" s="72">
        <f>K8*100</f>
        <v>35.168195718654431</v>
      </c>
      <c r="L12" s="73">
        <f>L8*100</f>
        <v>14.984709480122325</v>
      </c>
      <c r="M12" s="74">
        <f>M8*100</f>
        <v>49.847094801223243</v>
      </c>
      <c r="N12" s="75"/>
      <c r="O12" s="72">
        <f>O8*100</f>
        <v>34.653465346534652</v>
      </c>
      <c r="P12" s="73">
        <f>P8*100</f>
        <v>16.831683168316832</v>
      </c>
      <c r="Q12" s="74">
        <f>Q8*100</f>
        <v>48.514851485148512</v>
      </c>
      <c r="R12" s="75"/>
    </row>
    <row r="13" spans="2:18" ht="15.75" thickBot="1" x14ac:dyDescent="0.3">
      <c r="B13" s="60"/>
      <c r="C13" s="76">
        <f>C10*100</f>
        <v>41.846153846153847</v>
      </c>
      <c r="D13" s="77">
        <f>D10*100</f>
        <v>9.2307692307692317</v>
      </c>
      <c r="E13" s="78">
        <f>E10*100</f>
        <v>48.923076923076927</v>
      </c>
      <c r="F13" s="79"/>
      <c r="G13" s="76">
        <f>G10*100</f>
        <v>37.699680511182109</v>
      </c>
      <c r="H13" s="77">
        <f>H10*100</f>
        <v>13.418530351437699</v>
      </c>
      <c r="I13" s="78">
        <f>I10*100</f>
        <v>48.881789137380196</v>
      </c>
      <c r="J13" s="79"/>
      <c r="K13" s="76">
        <f>K10*100</f>
        <v>33.557046979865774</v>
      </c>
      <c r="L13" s="77">
        <f>L10*100</f>
        <v>15.436241610738255</v>
      </c>
      <c r="M13" s="78">
        <f>M10*100</f>
        <v>51.006711409395976</v>
      </c>
      <c r="N13" s="79"/>
      <c r="O13" s="76">
        <f>O10*100</f>
        <v>37.735849056603776</v>
      </c>
      <c r="P13" s="77">
        <f>P10*100</f>
        <v>11.320754716981133</v>
      </c>
      <c r="Q13" s="78">
        <f>Q10*100</f>
        <v>50.943396226415096</v>
      </c>
      <c r="R13" s="79"/>
    </row>
    <row r="14" spans="2:18" ht="16.5" thickTop="1" thickBot="1" x14ac:dyDescent="0.3">
      <c r="B14" s="80" t="s">
        <v>31</v>
      </c>
      <c r="C14" s="81">
        <f>AVERAGE(C11:C13)</f>
        <v>40.960450177841487</v>
      </c>
      <c r="D14" s="82">
        <f>AVERAGE(D11:D13)</f>
        <v>9.1293730424165194</v>
      </c>
      <c r="E14" s="83">
        <f>AVERAGE(E11:E13)</f>
        <v>49.910176779741995</v>
      </c>
      <c r="F14" s="84"/>
      <c r="G14" s="81">
        <f>AVERAGE(G11:G13)</f>
        <v>34.75845429777204</v>
      </c>
      <c r="H14" s="82">
        <f>AVERAGE(H11:H13)</f>
        <v>15.255308297460209</v>
      </c>
      <c r="I14" s="83">
        <f>AVERAGE(I11:I13)</f>
        <v>49.986237404767756</v>
      </c>
      <c r="J14" s="84"/>
      <c r="K14" s="81">
        <f>AVERAGE(K11:K13)</f>
        <v>34.758125215499028</v>
      </c>
      <c r="L14" s="82">
        <f>AVERAGE(L11:L13)</f>
        <v>14.668255373254105</v>
      </c>
      <c r="M14" s="83">
        <f>AVERAGE(M11:M13)</f>
        <v>50.573619411246874</v>
      </c>
      <c r="N14" s="84"/>
      <c r="O14" s="81">
        <f>AVERAGE(O11:O13)</f>
        <v>36.616199263586857</v>
      </c>
      <c r="P14" s="82">
        <f>AVERAGE(P11:P13)</f>
        <v>13.075785484024403</v>
      </c>
      <c r="Q14" s="83">
        <f>AVERAGE(Q11:Q13)</f>
        <v>50.308015252388742</v>
      </c>
      <c r="R14" s="84"/>
    </row>
    <row r="15" spans="2:18" ht="16.5" thickTop="1" thickBot="1" x14ac:dyDescent="0.3">
      <c r="B15" s="80" t="s">
        <v>32</v>
      </c>
      <c r="C15" s="86">
        <f>SUM(C5,D5,C7,D7,C9,D9)</f>
        <v>482</v>
      </c>
      <c r="D15" s="87"/>
      <c r="E15" s="88">
        <f>SUM(E5,E7,E9)</f>
        <v>480</v>
      </c>
      <c r="F15" s="89"/>
      <c r="G15" s="86">
        <f>SUM(G5,H5,G7,H7,G9,H9)</f>
        <v>474</v>
      </c>
      <c r="H15" s="87"/>
      <c r="I15" s="88">
        <f>SUM(I5,I7,I9)</f>
        <v>474</v>
      </c>
      <c r="J15" s="89"/>
      <c r="K15" s="86">
        <f>SUM(K5,L5,K7,L7,K9,L9)</f>
        <v>480</v>
      </c>
      <c r="L15" s="87"/>
      <c r="M15" s="88">
        <f>SUM(M5,M7,M9)</f>
        <v>491</v>
      </c>
      <c r="N15" s="89"/>
      <c r="O15" s="86">
        <f>SUM(O5,P5,O7,P7,O9,P9)</f>
        <v>461</v>
      </c>
      <c r="P15" s="87"/>
      <c r="Q15" s="88">
        <f>SUM(Q5,Q7,Q9)</f>
        <v>467</v>
      </c>
      <c r="R15" s="89"/>
    </row>
    <row r="16" spans="2:18" ht="15.75" thickTop="1" x14ac:dyDescent="0.25"/>
    <row r="17" spans="2:18" ht="15.75" thickBot="1" x14ac:dyDescent="0.3"/>
    <row r="18" spans="2:18" ht="15.75" thickTop="1" x14ac:dyDescent="0.25">
      <c r="B18" s="90" t="s">
        <v>34</v>
      </c>
      <c r="C18" s="49" t="s">
        <v>18</v>
      </c>
      <c r="D18" s="52"/>
      <c r="E18" s="52"/>
      <c r="F18" s="50"/>
      <c r="G18" s="49" t="s">
        <v>19</v>
      </c>
      <c r="H18" s="52"/>
      <c r="I18" s="52"/>
      <c r="J18" s="50"/>
      <c r="K18" s="49" t="s">
        <v>20</v>
      </c>
      <c r="L18" s="52"/>
      <c r="M18" s="52"/>
      <c r="N18" s="50"/>
      <c r="O18" s="49" t="s">
        <v>21</v>
      </c>
      <c r="P18" s="52"/>
      <c r="Q18" s="52"/>
      <c r="R18" s="50"/>
    </row>
    <row r="19" spans="2:18" ht="15.75" thickBot="1" x14ac:dyDescent="0.3">
      <c r="B19" s="53"/>
      <c r="C19" s="54" t="s">
        <v>22</v>
      </c>
      <c r="D19" s="28" t="s">
        <v>23</v>
      </c>
      <c r="E19" s="28" t="s">
        <v>24</v>
      </c>
      <c r="F19" s="55" t="s">
        <v>25</v>
      </c>
      <c r="G19" s="54" t="s">
        <v>22</v>
      </c>
      <c r="H19" s="28" t="s">
        <v>23</v>
      </c>
      <c r="I19" s="28" t="s">
        <v>24</v>
      </c>
      <c r="J19" s="55" t="s">
        <v>25</v>
      </c>
      <c r="K19" s="54" t="s">
        <v>22</v>
      </c>
      <c r="L19" s="28" t="s">
        <v>23</v>
      </c>
      <c r="M19" s="28" t="s">
        <v>24</v>
      </c>
      <c r="N19" s="55" t="s">
        <v>25</v>
      </c>
      <c r="O19" s="54" t="s">
        <v>22</v>
      </c>
      <c r="P19" s="28" t="s">
        <v>23</v>
      </c>
      <c r="Q19" s="28" t="s">
        <v>24</v>
      </c>
      <c r="R19" s="55" t="s">
        <v>25</v>
      </c>
    </row>
    <row r="20" spans="2:18" ht="15.75" thickTop="1" x14ac:dyDescent="0.25">
      <c r="B20" s="56" t="s">
        <v>27</v>
      </c>
      <c r="C20" s="57">
        <v>106</v>
      </c>
      <c r="D20" s="58">
        <v>53</v>
      </c>
      <c r="E20" s="58">
        <v>155</v>
      </c>
      <c r="F20" s="59">
        <f>SUM(C20:E20)</f>
        <v>314</v>
      </c>
      <c r="G20" s="57">
        <v>100</v>
      </c>
      <c r="H20" s="58">
        <v>45</v>
      </c>
      <c r="I20" s="58">
        <v>189</v>
      </c>
      <c r="J20" s="59">
        <f>SUM(G20:I20)</f>
        <v>334</v>
      </c>
      <c r="K20" s="57">
        <v>78</v>
      </c>
      <c r="L20" s="58">
        <v>39</v>
      </c>
      <c r="M20" s="58">
        <v>234</v>
      </c>
      <c r="N20" s="59">
        <f>SUM(K20:M20)</f>
        <v>351</v>
      </c>
      <c r="O20" s="57">
        <v>61</v>
      </c>
      <c r="P20" s="58">
        <v>26</v>
      </c>
      <c r="Q20" s="58">
        <v>220</v>
      </c>
      <c r="R20" s="59">
        <f>SUM(O20:Q20)</f>
        <v>307</v>
      </c>
    </row>
    <row r="21" spans="2:18" ht="15.75" thickBot="1" x14ac:dyDescent="0.3">
      <c r="B21" s="60"/>
      <c r="C21" s="61">
        <f>C20/F20</f>
        <v>0.33757961783439489</v>
      </c>
      <c r="D21" s="62">
        <f>D20/F20</f>
        <v>0.16878980891719744</v>
      </c>
      <c r="E21" s="62">
        <f>E20/F20</f>
        <v>0.49363057324840764</v>
      </c>
      <c r="F21" s="63"/>
      <c r="G21" s="61">
        <f>G20/J20</f>
        <v>0.29940119760479039</v>
      </c>
      <c r="H21" s="62">
        <f>H20/J20</f>
        <v>0.1347305389221557</v>
      </c>
      <c r="I21" s="62">
        <f>I20/J20</f>
        <v>0.56586826347305386</v>
      </c>
      <c r="J21" s="63"/>
      <c r="K21" s="61">
        <f>K20/N20</f>
        <v>0.22222222222222221</v>
      </c>
      <c r="L21" s="62">
        <f>L20/N20</f>
        <v>0.1111111111111111</v>
      </c>
      <c r="M21" s="62">
        <f>M20/N20</f>
        <v>0.66666666666666663</v>
      </c>
      <c r="N21" s="63"/>
      <c r="O21" s="61">
        <f>O20/R20</f>
        <v>0.1986970684039088</v>
      </c>
      <c r="P21" s="62">
        <f>P20/R20</f>
        <v>8.4690553745928335E-2</v>
      </c>
      <c r="Q21" s="62">
        <f>Q20/R20</f>
        <v>0.71661237785016285</v>
      </c>
      <c r="R21" s="63"/>
    </row>
    <row r="22" spans="2:18" ht="15.75" thickTop="1" x14ac:dyDescent="0.25">
      <c r="B22" s="56" t="s">
        <v>28</v>
      </c>
      <c r="C22" s="64">
        <v>124</v>
      </c>
      <c r="D22" s="65">
        <v>42</v>
      </c>
      <c r="E22" s="65">
        <v>172</v>
      </c>
      <c r="F22" s="66">
        <f>SUM(C22:E22)</f>
        <v>338</v>
      </c>
      <c r="G22" s="64">
        <v>94</v>
      </c>
      <c r="H22" s="65">
        <v>48</v>
      </c>
      <c r="I22" s="65">
        <v>188</v>
      </c>
      <c r="J22" s="66">
        <f>SUM(G22:I22)</f>
        <v>330</v>
      </c>
      <c r="K22" s="64">
        <v>73</v>
      </c>
      <c r="L22" s="65">
        <v>52</v>
      </c>
      <c r="M22" s="65">
        <v>218</v>
      </c>
      <c r="N22" s="66">
        <f>SUM(K22:M22)</f>
        <v>343</v>
      </c>
      <c r="O22" s="64">
        <v>53</v>
      </c>
      <c r="P22" s="65">
        <v>39</v>
      </c>
      <c r="Q22" s="65">
        <v>221</v>
      </c>
      <c r="R22" s="66">
        <f>SUM(O22:Q22)</f>
        <v>313</v>
      </c>
    </row>
    <row r="23" spans="2:18" ht="15.75" thickBot="1" x14ac:dyDescent="0.3">
      <c r="B23" s="60"/>
      <c r="C23" s="61">
        <f>C22/F22</f>
        <v>0.36686390532544377</v>
      </c>
      <c r="D23" s="62">
        <f>D22/F22</f>
        <v>0.1242603550295858</v>
      </c>
      <c r="E23" s="62">
        <f>E22/F22</f>
        <v>0.50887573964497046</v>
      </c>
      <c r="F23" s="63"/>
      <c r="G23" s="61">
        <f>G22/J22</f>
        <v>0.28484848484848485</v>
      </c>
      <c r="H23" s="62">
        <f>H22/J22</f>
        <v>0.14545454545454545</v>
      </c>
      <c r="I23" s="62">
        <f>I22/J22</f>
        <v>0.5696969696969697</v>
      </c>
      <c r="J23" s="63"/>
      <c r="K23" s="61">
        <f>K22/N22</f>
        <v>0.21282798833819241</v>
      </c>
      <c r="L23" s="62">
        <f>L22/N22</f>
        <v>0.15160349854227406</v>
      </c>
      <c r="M23" s="62">
        <f>M22/N22</f>
        <v>0.63556851311953355</v>
      </c>
      <c r="N23" s="63"/>
      <c r="O23" s="61">
        <f>O22/R22</f>
        <v>0.16932907348242812</v>
      </c>
      <c r="P23" s="62">
        <f>P22/R22</f>
        <v>0.12460063897763578</v>
      </c>
      <c r="Q23" s="62">
        <f>Q22/R22</f>
        <v>0.70607028753993606</v>
      </c>
      <c r="R23" s="63"/>
    </row>
    <row r="24" spans="2:18" ht="15.75" thickTop="1" x14ac:dyDescent="0.25">
      <c r="B24" s="56" t="s">
        <v>29</v>
      </c>
      <c r="C24" s="64">
        <v>131</v>
      </c>
      <c r="D24" s="65">
        <v>21</v>
      </c>
      <c r="E24" s="65">
        <v>150</v>
      </c>
      <c r="F24" s="66">
        <f>SUM(C24:E24)</f>
        <v>302</v>
      </c>
      <c r="G24" s="64">
        <v>90</v>
      </c>
      <c r="H24" s="65">
        <v>52</v>
      </c>
      <c r="I24" s="65">
        <v>190</v>
      </c>
      <c r="J24" s="66">
        <f>SUM(G24:I24)</f>
        <v>332</v>
      </c>
      <c r="K24" s="64">
        <v>79</v>
      </c>
      <c r="L24" s="65">
        <v>39</v>
      </c>
      <c r="M24" s="65">
        <v>239</v>
      </c>
      <c r="N24" s="66">
        <f>SUM(K24:M24)</f>
        <v>357</v>
      </c>
      <c r="O24" s="64">
        <v>60</v>
      </c>
      <c r="P24" s="65">
        <v>36</v>
      </c>
      <c r="Q24" s="65">
        <v>237</v>
      </c>
      <c r="R24" s="66">
        <f>SUM(O24:Q24)</f>
        <v>333</v>
      </c>
    </row>
    <row r="25" spans="2:18" ht="15.75" thickBot="1" x14ac:dyDescent="0.3">
      <c r="B25" s="60"/>
      <c r="C25" s="61">
        <f>C24/F24</f>
        <v>0.43377483443708609</v>
      </c>
      <c r="D25" s="62">
        <f>D24/F24</f>
        <v>6.9536423841059597E-2</v>
      </c>
      <c r="E25" s="62">
        <f>E24/F24</f>
        <v>0.49668874172185429</v>
      </c>
      <c r="F25" s="63"/>
      <c r="G25" s="61">
        <f>G24/J24</f>
        <v>0.27108433734939757</v>
      </c>
      <c r="H25" s="62">
        <f>H24/J24</f>
        <v>0.15662650602409639</v>
      </c>
      <c r="I25" s="62">
        <f>I24/J24</f>
        <v>0.57228915662650603</v>
      </c>
      <c r="J25" s="63"/>
      <c r="K25" s="61">
        <f>K24/N24</f>
        <v>0.22128851540616246</v>
      </c>
      <c r="L25" s="62">
        <f>L24/N24</f>
        <v>0.1092436974789916</v>
      </c>
      <c r="M25" s="62">
        <f>M24/N24</f>
        <v>0.66946778711484589</v>
      </c>
      <c r="N25" s="63"/>
      <c r="O25" s="61">
        <f>O24/R24</f>
        <v>0.18018018018018017</v>
      </c>
      <c r="P25" s="62">
        <f>P24/R24</f>
        <v>0.10810810810810811</v>
      </c>
      <c r="Q25" s="62">
        <f>Q24/R24</f>
        <v>0.71171171171171166</v>
      </c>
      <c r="R25" s="63"/>
    </row>
    <row r="26" spans="2:18" ht="15.75" customHeight="1" thickTop="1" x14ac:dyDescent="0.25">
      <c r="B26" s="33" t="s">
        <v>30</v>
      </c>
      <c r="C26" s="67">
        <f>C21*100</f>
        <v>33.757961783439491</v>
      </c>
      <c r="D26" s="68">
        <f>D21*100</f>
        <v>16.878980891719745</v>
      </c>
      <c r="E26" s="69">
        <f>E21*100</f>
        <v>49.363057324840767</v>
      </c>
      <c r="F26" s="70"/>
      <c r="G26" s="67">
        <f>G21*100</f>
        <v>29.940119760479039</v>
      </c>
      <c r="H26" s="68">
        <f>H21*100</f>
        <v>13.473053892215569</v>
      </c>
      <c r="I26" s="69">
        <f>I21*100</f>
        <v>56.586826347305383</v>
      </c>
      <c r="J26" s="70"/>
      <c r="K26" s="67">
        <f>K21*100</f>
        <v>22.222222222222221</v>
      </c>
      <c r="L26" s="68">
        <f>L21*100</f>
        <v>11.111111111111111</v>
      </c>
      <c r="M26" s="69">
        <f>M21*100</f>
        <v>66.666666666666657</v>
      </c>
      <c r="N26" s="70"/>
      <c r="O26" s="67">
        <f>O21*100</f>
        <v>19.869706840390879</v>
      </c>
      <c r="P26" s="68">
        <f>P21*100</f>
        <v>8.4690553745928341</v>
      </c>
      <c r="Q26" s="69">
        <f>Q21*100</f>
        <v>71.661237785016283</v>
      </c>
      <c r="R26" s="70"/>
    </row>
    <row r="27" spans="2:18" x14ac:dyDescent="0.25">
      <c r="B27" s="71"/>
      <c r="C27" s="72">
        <f>C23*100</f>
        <v>36.68639053254438</v>
      </c>
      <c r="D27" s="73">
        <f>D23*100</f>
        <v>12.42603550295858</v>
      </c>
      <c r="E27" s="74">
        <f>E23*100</f>
        <v>50.887573964497044</v>
      </c>
      <c r="F27" s="75"/>
      <c r="G27" s="72">
        <f>G23*100</f>
        <v>28.484848484848484</v>
      </c>
      <c r="H27" s="73">
        <f>H23*100</f>
        <v>14.545454545454545</v>
      </c>
      <c r="I27" s="74">
        <f>I23*100</f>
        <v>56.969696969696969</v>
      </c>
      <c r="J27" s="75"/>
      <c r="K27" s="72">
        <f>K23*100</f>
        <v>21.282798833819243</v>
      </c>
      <c r="L27" s="73">
        <f>L23*100</f>
        <v>15.160349854227405</v>
      </c>
      <c r="M27" s="74">
        <f>M23*100</f>
        <v>63.556851311953352</v>
      </c>
      <c r="N27" s="75"/>
      <c r="O27" s="72">
        <f>O23*100</f>
        <v>16.932907348242811</v>
      </c>
      <c r="P27" s="73">
        <f>P23*100</f>
        <v>12.460063897763577</v>
      </c>
      <c r="Q27" s="74">
        <f>Q23*100</f>
        <v>70.607028753993603</v>
      </c>
      <c r="R27" s="75"/>
    </row>
    <row r="28" spans="2:18" ht="15.75" thickBot="1" x14ac:dyDescent="0.3">
      <c r="B28" s="60"/>
      <c r="C28" s="76">
        <f>C25*100</f>
        <v>43.377483443708606</v>
      </c>
      <c r="D28" s="77">
        <f>D25*100</f>
        <v>6.9536423841059598</v>
      </c>
      <c r="E28" s="78">
        <f>E25*100</f>
        <v>49.668874172185426</v>
      </c>
      <c r="F28" s="79"/>
      <c r="G28" s="76">
        <f>G25*100</f>
        <v>27.108433734939759</v>
      </c>
      <c r="H28" s="77">
        <f>H25*100</f>
        <v>15.66265060240964</v>
      </c>
      <c r="I28" s="78">
        <f>I25*100</f>
        <v>57.228915662650607</v>
      </c>
      <c r="J28" s="79"/>
      <c r="K28" s="76">
        <f>K25*100</f>
        <v>22.128851540616246</v>
      </c>
      <c r="L28" s="77">
        <f>L25*100</f>
        <v>10.92436974789916</v>
      </c>
      <c r="M28" s="78">
        <f>M25*100</f>
        <v>66.946778711484583</v>
      </c>
      <c r="N28" s="79"/>
      <c r="O28" s="76">
        <f>O25*100</f>
        <v>18.018018018018019</v>
      </c>
      <c r="P28" s="77">
        <f>P25*100</f>
        <v>10.810810810810811</v>
      </c>
      <c r="Q28" s="78">
        <f>Q25*100</f>
        <v>71.171171171171167</v>
      </c>
      <c r="R28" s="79"/>
    </row>
    <row r="29" spans="2:18" ht="16.5" thickTop="1" thickBot="1" x14ac:dyDescent="0.3">
      <c r="B29" s="80" t="s">
        <v>31</v>
      </c>
      <c r="C29" s="81">
        <f>AVERAGE(C26:C28)</f>
        <v>37.940611919897492</v>
      </c>
      <c r="D29" s="82">
        <f>AVERAGE(D26:D28)</f>
        <v>12.086219592928096</v>
      </c>
      <c r="E29" s="83">
        <f>AVERAGE(E26:E28)</f>
        <v>49.973168487174405</v>
      </c>
      <c r="F29" s="84"/>
      <c r="G29" s="81">
        <f>AVERAGE(G26:G28)</f>
        <v>28.51113399342243</v>
      </c>
      <c r="H29" s="82">
        <f>AVERAGE(H26:H28)</f>
        <v>14.560386346693251</v>
      </c>
      <c r="I29" s="83">
        <f>AVERAGE(I26:I28)</f>
        <v>56.928479659884317</v>
      </c>
      <c r="J29" s="84"/>
      <c r="K29" s="81">
        <f>AVERAGE(K26:K28)</f>
        <v>21.877957532219238</v>
      </c>
      <c r="L29" s="82">
        <f>AVERAGE(L26:L28)</f>
        <v>12.398610237745892</v>
      </c>
      <c r="M29" s="83">
        <f>AVERAGE(M26:M28)</f>
        <v>65.723432230034859</v>
      </c>
      <c r="N29" s="84"/>
      <c r="O29" s="81">
        <f>AVERAGE(O26:O28)</f>
        <v>18.273544068883904</v>
      </c>
      <c r="P29" s="82">
        <f>AVERAGE(P26:P28)</f>
        <v>10.579976694389073</v>
      </c>
      <c r="Q29" s="83">
        <f>AVERAGE(Q26:Q28)</f>
        <v>71.146479236727018</v>
      </c>
      <c r="R29" s="84"/>
    </row>
    <row r="30" spans="2:18" ht="16.5" thickTop="1" thickBot="1" x14ac:dyDescent="0.3">
      <c r="B30" s="80" t="s">
        <v>32</v>
      </c>
      <c r="C30" s="86">
        <f>SUM(C20,D20,C22,D22,C24,D24)</f>
        <v>477</v>
      </c>
      <c r="D30" s="87"/>
      <c r="E30" s="88">
        <f>SUM(E20,E22,E24)</f>
        <v>477</v>
      </c>
      <c r="F30" s="89"/>
      <c r="G30" s="86">
        <f>SUM(G20,H20,G22,H22,G24,H24)</f>
        <v>429</v>
      </c>
      <c r="H30" s="87"/>
      <c r="I30" s="88">
        <f>SUM(I20,I22,I24)</f>
        <v>567</v>
      </c>
      <c r="J30" s="89"/>
      <c r="K30" s="86">
        <f>SUM(K20,L20,K22,L22,K24,L24)</f>
        <v>360</v>
      </c>
      <c r="L30" s="87"/>
      <c r="M30" s="88">
        <f>SUM(M20,M22,M24)</f>
        <v>691</v>
      </c>
      <c r="N30" s="89"/>
      <c r="O30" s="86">
        <f>SUM(O20,P20,O22,P22,O24,P24)</f>
        <v>275</v>
      </c>
      <c r="P30" s="87"/>
      <c r="Q30" s="88">
        <f>SUM(Q20,Q22,Q24)</f>
        <v>678</v>
      </c>
      <c r="R30" s="89"/>
    </row>
    <row r="31" spans="2:18" ht="15.75" thickTop="1" x14ac:dyDescent="0.25"/>
  </sheetData>
  <mergeCells count="26">
    <mergeCell ref="K30:L30"/>
    <mergeCell ref="O30:P30"/>
    <mergeCell ref="B20:B21"/>
    <mergeCell ref="B22:B23"/>
    <mergeCell ref="B24:B25"/>
    <mergeCell ref="B26:B28"/>
    <mergeCell ref="C30:D30"/>
    <mergeCell ref="G30:H30"/>
    <mergeCell ref="O15:P15"/>
    <mergeCell ref="B18:B19"/>
    <mergeCell ref="C18:F18"/>
    <mergeCell ref="G18:J18"/>
    <mergeCell ref="K18:N18"/>
    <mergeCell ref="O18:R18"/>
    <mergeCell ref="B7:B8"/>
    <mergeCell ref="B9:B10"/>
    <mergeCell ref="B11:B13"/>
    <mergeCell ref="C15:D15"/>
    <mergeCell ref="G15:H15"/>
    <mergeCell ref="K15:L15"/>
    <mergeCell ref="B3:B4"/>
    <mergeCell ref="C3:F3"/>
    <mergeCell ref="G3:J3"/>
    <mergeCell ref="K3:N3"/>
    <mergeCell ref="O3:R3"/>
    <mergeCell ref="B5:B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Fig 6A</vt:lpstr>
      <vt:lpstr>Fig 6B</vt:lpstr>
      <vt:lpstr>Fig 6C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Ducrocq</dc:creator>
  <cp:lastModifiedBy>Tom Ducrocq</cp:lastModifiedBy>
  <dcterms:created xsi:type="dcterms:W3CDTF">2026-05-20T14:46:51Z</dcterms:created>
  <dcterms:modified xsi:type="dcterms:W3CDTF">2026-05-21T12:42:34Z</dcterms:modified>
</cp:coreProperties>
</file>