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6"/>
  <workbookPr filterPrivacy="1" defaultThemeVersion="124226"/>
  <xr:revisionPtr revIDLastSave="0" documentId="13_ncr:1_{1377AE47-D940-2542-B56D-99708EE8F4C8}" xr6:coauthVersionLast="47" xr6:coauthVersionMax="47" xr10:uidLastSave="{00000000-0000-0000-0000-000000000000}"/>
  <bookViews>
    <workbookView xWindow="0" yWindow="500" windowWidth="28800" windowHeight="16260" firstSheet="2" activeTab="2" xr2:uid="{00000000-000D-0000-FFFF-FFFF00000000}"/>
  </bookViews>
  <sheets>
    <sheet name="__0day_nonfed" sheetId="1" r:id="rId1"/>
    <sheet name="0603 male_1day_nonfed" sheetId="2" r:id="rId2"/>
    <sheet name="friction_forces_per_fly" sheetId="6" r:id="rId3"/>
    <sheet name="safety_factors_per_fly" sheetId="7" r:id="rId4"/>
    <sheet name="all_valu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6" l="1"/>
  <c r="L29" i="6"/>
  <c r="J29" i="6"/>
  <c r="H29" i="6"/>
  <c r="F29" i="6"/>
  <c r="D29" i="6"/>
  <c r="B29" i="6"/>
  <c r="N28" i="6"/>
  <c r="L28" i="6"/>
  <c r="J28" i="6"/>
  <c r="H28" i="6"/>
  <c r="F28" i="6"/>
  <c r="D28" i="6"/>
  <c r="B28" i="6"/>
  <c r="N26" i="6"/>
  <c r="L26" i="6"/>
  <c r="J26" i="6"/>
  <c r="H26" i="6"/>
  <c r="F26" i="6"/>
  <c r="D26" i="6"/>
  <c r="B26" i="6"/>
  <c r="N25" i="6"/>
  <c r="L25" i="6"/>
  <c r="J25" i="6"/>
  <c r="H25" i="6"/>
  <c r="F25" i="6"/>
  <c r="D25" i="6"/>
  <c r="B25" i="6"/>
  <c r="D28" i="7"/>
  <c r="F28" i="7"/>
  <c r="H28" i="7"/>
  <c r="J28" i="7"/>
  <c r="L28" i="7"/>
  <c r="N28" i="7"/>
  <c r="D29" i="7"/>
  <c r="F29" i="7"/>
  <c r="H29" i="7"/>
  <c r="J29" i="7"/>
  <c r="L29" i="7"/>
  <c r="N29" i="7"/>
  <c r="B29" i="7"/>
  <c r="B28" i="7"/>
  <c r="D25" i="7"/>
  <c r="F25" i="7"/>
  <c r="H25" i="7"/>
  <c r="J25" i="7"/>
  <c r="L25" i="7"/>
  <c r="N25" i="7"/>
  <c r="D26" i="7"/>
  <c r="F26" i="7"/>
  <c r="H26" i="7"/>
  <c r="J26" i="7"/>
  <c r="L26" i="7"/>
  <c r="N26" i="7"/>
  <c r="B26" i="7"/>
  <c r="B25" i="7"/>
  <c r="G142" i="2"/>
  <c r="H142" i="2" s="1"/>
  <c r="I142" i="2"/>
  <c r="K142" i="2" s="1"/>
  <c r="G143" i="2"/>
  <c r="H143" i="2" s="1"/>
  <c r="J143" i="2" s="1"/>
  <c r="I143" i="2"/>
  <c r="K143" i="2" s="1"/>
  <c r="I195" i="2"/>
  <c r="K195" i="2" s="1"/>
  <c r="G195" i="2"/>
  <c r="H195" i="2" s="1"/>
  <c r="I194" i="2"/>
  <c r="K194" i="2" s="1"/>
  <c r="G194" i="2"/>
  <c r="H194" i="2" s="1"/>
  <c r="I193" i="2"/>
  <c r="K193" i="2" s="1"/>
  <c r="G193" i="2"/>
  <c r="H193" i="2" s="1"/>
  <c r="I192" i="2"/>
  <c r="K192" i="2" s="1"/>
  <c r="G192" i="2"/>
  <c r="H192" i="2" s="1"/>
  <c r="I191" i="2"/>
  <c r="K191" i="2" s="1"/>
  <c r="G191" i="2"/>
  <c r="H191" i="2" s="1"/>
  <c r="I190" i="2"/>
  <c r="K190" i="2" s="1"/>
  <c r="G190" i="2"/>
  <c r="H190" i="2" s="1"/>
  <c r="I189" i="2"/>
  <c r="K189" i="2" s="1"/>
  <c r="G189" i="2"/>
  <c r="H189" i="2" s="1"/>
  <c r="L189" i="2" s="1"/>
  <c r="I188" i="2"/>
  <c r="K188" i="2" s="1"/>
  <c r="G188" i="2"/>
  <c r="H188" i="2" s="1"/>
  <c r="I187" i="2"/>
  <c r="K187" i="2" s="1"/>
  <c r="G187" i="2"/>
  <c r="H187" i="2" s="1"/>
  <c r="I186" i="2"/>
  <c r="K186" i="2" s="1"/>
  <c r="G186" i="2"/>
  <c r="H186" i="2" s="1"/>
  <c r="I185" i="2"/>
  <c r="K185" i="2" s="1"/>
  <c r="G185" i="2"/>
  <c r="H185" i="2" s="1"/>
  <c r="I184" i="2"/>
  <c r="K184" i="2" s="1"/>
  <c r="G184" i="2"/>
  <c r="H184" i="2" s="1"/>
  <c r="I183" i="2"/>
  <c r="K183" i="2" s="1"/>
  <c r="G183" i="2"/>
  <c r="H183" i="2" s="1"/>
  <c r="I182" i="2"/>
  <c r="K182" i="2" s="1"/>
  <c r="G182" i="2"/>
  <c r="H182" i="2" s="1"/>
  <c r="I181" i="2"/>
  <c r="K181" i="2" s="1"/>
  <c r="G181" i="2"/>
  <c r="H181" i="2" s="1"/>
  <c r="I180" i="2"/>
  <c r="K180" i="2" s="1"/>
  <c r="G180" i="2"/>
  <c r="H180" i="2" s="1"/>
  <c r="I179" i="2"/>
  <c r="K179" i="2" s="1"/>
  <c r="G179" i="2"/>
  <c r="H179" i="2" s="1"/>
  <c r="I178" i="2"/>
  <c r="K178" i="2" s="1"/>
  <c r="G178" i="2"/>
  <c r="H178" i="2" s="1"/>
  <c r="I177" i="2"/>
  <c r="K177" i="2" s="1"/>
  <c r="G177" i="2"/>
  <c r="H177" i="2" s="1"/>
  <c r="L177" i="2" s="1"/>
  <c r="I176" i="2"/>
  <c r="K176" i="2" s="1"/>
  <c r="G176" i="2"/>
  <c r="H176" i="2" s="1"/>
  <c r="I175" i="2"/>
  <c r="K175" i="2" s="1"/>
  <c r="G175" i="2"/>
  <c r="H175" i="2" s="1"/>
  <c r="I174" i="2"/>
  <c r="K174" i="2" s="1"/>
  <c r="G174" i="2"/>
  <c r="H174" i="2" s="1"/>
  <c r="I173" i="2"/>
  <c r="K173" i="2" s="1"/>
  <c r="G173" i="2"/>
  <c r="H173" i="2" s="1"/>
  <c r="I172" i="2"/>
  <c r="K172" i="2" s="1"/>
  <c r="G172" i="2"/>
  <c r="H172" i="2" s="1"/>
  <c r="I171" i="2"/>
  <c r="K171" i="2" s="1"/>
  <c r="G171" i="2"/>
  <c r="H171" i="2" s="1"/>
  <c r="I170" i="2"/>
  <c r="K170" i="2" s="1"/>
  <c r="G170" i="2"/>
  <c r="H170" i="2" s="1"/>
  <c r="I169" i="2"/>
  <c r="K169" i="2" s="1"/>
  <c r="G169" i="2"/>
  <c r="H169" i="2" s="1"/>
  <c r="I159" i="2"/>
  <c r="K159" i="2" s="1"/>
  <c r="G159" i="2"/>
  <c r="H159" i="2" s="1"/>
  <c r="I158" i="2"/>
  <c r="K158" i="2" s="1"/>
  <c r="G158" i="2"/>
  <c r="H158" i="2" s="1"/>
  <c r="I157" i="2"/>
  <c r="K157" i="2" s="1"/>
  <c r="G157" i="2"/>
  <c r="H157" i="2" s="1"/>
  <c r="I156" i="2"/>
  <c r="K156" i="2" s="1"/>
  <c r="G156" i="2"/>
  <c r="H156" i="2" s="1"/>
  <c r="I155" i="2"/>
  <c r="K155" i="2" s="1"/>
  <c r="G155" i="2"/>
  <c r="H155" i="2" s="1"/>
  <c r="I154" i="2"/>
  <c r="K154" i="2" s="1"/>
  <c r="G154" i="2"/>
  <c r="H154" i="2" s="1"/>
  <c r="I153" i="2"/>
  <c r="K153" i="2" s="1"/>
  <c r="G153" i="2"/>
  <c r="H153" i="2" s="1"/>
  <c r="I152" i="2"/>
  <c r="K152" i="2" s="1"/>
  <c r="G152" i="2"/>
  <c r="H152" i="2" s="1"/>
  <c r="I151" i="2"/>
  <c r="K151" i="2" s="1"/>
  <c r="G151" i="2"/>
  <c r="H151" i="2" s="1"/>
  <c r="I150" i="2"/>
  <c r="K150" i="2" s="1"/>
  <c r="G150" i="2"/>
  <c r="H150" i="2" s="1"/>
  <c r="I149" i="2"/>
  <c r="K149" i="2" s="1"/>
  <c r="G149" i="2"/>
  <c r="H149" i="2" s="1"/>
  <c r="I148" i="2"/>
  <c r="K148" i="2" s="1"/>
  <c r="G148" i="2"/>
  <c r="H148" i="2" s="1"/>
  <c r="I147" i="2"/>
  <c r="K147" i="2" s="1"/>
  <c r="G147" i="2"/>
  <c r="H147" i="2" s="1"/>
  <c r="I146" i="2"/>
  <c r="K146" i="2" s="1"/>
  <c r="G146" i="2"/>
  <c r="H146" i="2" s="1"/>
  <c r="I145" i="2"/>
  <c r="K145" i="2" s="1"/>
  <c r="G145" i="2"/>
  <c r="H145" i="2" s="1"/>
  <c r="I144" i="2"/>
  <c r="K144" i="2" s="1"/>
  <c r="G144" i="2"/>
  <c r="H144" i="2" s="1"/>
  <c r="I141" i="2"/>
  <c r="K141" i="2" s="1"/>
  <c r="G141" i="2"/>
  <c r="H141" i="2" s="1"/>
  <c r="I140" i="2"/>
  <c r="K140" i="2" s="1"/>
  <c r="G140" i="2"/>
  <c r="H140" i="2" s="1"/>
  <c r="I139" i="2"/>
  <c r="K139" i="2" s="1"/>
  <c r="G139" i="2"/>
  <c r="H139" i="2" s="1"/>
  <c r="I138" i="2"/>
  <c r="K138" i="2" s="1"/>
  <c r="G138" i="2"/>
  <c r="H138" i="2" s="1"/>
  <c r="I137" i="2"/>
  <c r="K137" i="2" s="1"/>
  <c r="G137" i="2"/>
  <c r="H137" i="2" s="1"/>
  <c r="I136" i="2"/>
  <c r="K136" i="2" s="1"/>
  <c r="G136" i="2"/>
  <c r="H136" i="2" s="1"/>
  <c r="I135" i="2"/>
  <c r="K135" i="2" s="1"/>
  <c r="G135" i="2"/>
  <c r="H135" i="2" s="1"/>
  <c r="I134" i="2"/>
  <c r="K134" i="2" s="1"/>
  <c r="G134" i="2"/>
  <c r="H134" i="2" s="1"/>
  <c r="I133" i="2"/>
  <c r="K133" i="2" s="1"/>
  <c r="G133" i="2"/>
  <c r="H133" i="2" s="1"/>
  <c r="I132" i="2"/>
  <c r="K132" i="2" s="1"/>
  <c r="G132" i="2"/>
  <c r="H132" i="2" s="1"/>
  <c r="I131" i="2"/>
  <c r="K131" i="2" s="1"/>
  <c r="G131" i="2"/>
  <c r="H131" i="2" s="1"/>
  <c r="I119" i="2"/>
  <c r="K119" i="2" s="1"/>
  <c r="G119" i="2"/>
  <c r="H119" i="2" s="1"/>
  <c r="I118" i="2"/>
  <c r="K118" i="2" s="1"/>
  <c r="G118" i="2"/>
  <c r="H118" i="2" s="1"/>
  <c r="I117" i="2"/>
  <c r="K117" i="2" s="1"/>
  <c r="G117" i="2"/>
  <c r="H117" i="2" s="1"/>
  <c r="I116" i="2"/>
  <c r="K116" i="2" s="1"/>
  <c r="G116" i="2"/>
  <c r="H116" i="2" s="1"/>
  <c r="I115" i="2"/>
  <c r="K115" i="2" s="1"/>
  <c r="G115" i="2"/>
  <c r="H115" i="2" s="1"/>
  <c r="I114" i="2"/>
  <c r="K114" i="2" s="1"/>
  <c r="G114" i="2"/>
  <c r="H114" i="2" s="1"/>
  <c r="I113" i="2"/>
  <c r="K113" i="2" s="1"/>
  <c r="G113" i="2"/>
  <c r="H113" i="2" s="1"/>
  <c r="I112" i="2"/>
  <c r="K112" i="2" s="1"/>
  <c r="G112" i="2"/>
  <c r="H112" i="2" s="1"/>
  <c r="I111" i="2"/>
  <c r="K111" i="2" s="1"/>
  <c r="G111" i="2"/>
  <c r="H111" i="2" s="1"/>
  <c r="I110" i="2"/>
  <c r="K110" i="2" s="1"/>
  <c r="G110" i="2"/>
  <c r="H110" i="2" s="1"/>
  <c r="I109" i="2"/>
  <c r="K109" i="2" s="1"/>
  <c r="G109" i="2"/>
  <c r="H109" i="2" s="1"/>
  <c r="I108" i="2"/>
  <c r="K108" i="2" s="1"/>
  <c r="G108" i="2"/>
  <c r="H108" i="2" s="1"/>
  <c r="I107" i="2"/>
  <c r="K107" i="2" s="1"/>
  <c r="G107" i="2"/>
  <c r="H107" i="2" s="1"/>
  <c r="I106" i="2"/>
  <c r="K106" i="2" s="1"/>
  <c r="G106" i="2"/>
  <c r="H106" i="2" s="1"/>
  <c r="I105" i="2"/>
  <c r="K105" i="2" s="1"/>
  <c r="G105" i="2"/>
  <c r="H105" i="2" s="1"/>
  <c r="I104" i="2"/>
  <c r="K104" i="2" s="1"/>
  <c r="G104" i="2"/>
  <c r="H104" i="2" s="1"/>
  <c r="I103" i="2"/>
  <c r="K103" i="2" s="1"/>
  <c r="G103" i="2"/>
  <c r="H103" i="2" s="1"/>
  <c r="I102" i="2"/>
  <c r="K102" i="2" s="1"/>
  <c r="G102" i="2"/>
  <c r="H102" i="2" s="1"/>
  <c r="I101" i="2"/>
  <c r="K101" i="2" s="1"/>
  <c r="G101" i="2"/>
  <c r="H101" i="2" s="1"/>
  <c r="I100" i="2"/>
  <c r="K100" i="2" s="1"/>
  <c r="G100" i="2"/>
  <c r="H100" i="2" s="1"/>
  <c r="I99" i="2"/>
  <c r="K99" i="2" s="1"/>
  <c r="G99" i="2"/>
  <c r="H99" i="2" s="1"/>
  <c r="I98" i="2"/>
  <c r="K98" i="2" s="1"/>
  <c r="G98" i="2"/>
  <c r="H98" i="2" s="1"/>
  <c r="I97" i="2"/>
  <c r="K97" i="2" s="1"/>
  <c r="G97" i="2"/>
  <c r="H97" i="2" s="1"/>
  <c r="I96" i="2"/>
  <c r="K96" i="2" s="1"/>
  <c r="G96" i="2"/>
  <c r="H96" i="2" s="1"/>
  <c r="I95" i="2"/>
  <c r="K95" i="2" s="1"/>
  <c r="G95" i="2"/>
  <c r="H95" i="2" s="1"/>
  <c r="I94" i="2"/>
  <c r="K94" i="2" s="1"/>
  <c r="G94" i="2"/>
  <c r="H94" i="2" s="1"/>
  <c r="I93" i="2"/>
  <c r="K93" i="2" s="1"/>
  <c r="G93" i="2"/>
  <c r="H93" i="2" s="1"/>
  <c r="I80" i="2"/>
  <c r="K80" i="2" s="1"/>
  <c r="G80" i="2"/>
  <c r="H80" i="2" s="1"/>
  <c r="J80" i="2" s="1"/>
  <c r="I79" i="2"/>
  <c r="K79" i="2" s="1"/>
  <c r="G79" i="2"/>
  <c r="H79" i="2" s="1"/>
  <c r="I78" i="2"/>
  <c r="K78" i="2" s="1"/>
  <c r="G78" i="2"/>
  <c r="H78" i="2" s="1"/>
  <c r="J78" i="2" s="1"/>
  <c r="I77" i="2"/>
  <c r="K77" i="2" s="1"/>
  <c r="G77" i="2"/>
  <c r="H77" i="2" s="1"/>
  <c r="J77" i="2" s="1"/>
  <c r="I76" i="2"/>
  <c r="K76" i="2" s="1"/>
  <c r="G76" i="2"/>
  <c r="H76" i="2" s="1"/>
  <c r="J76" i="2" s="1"/>
  <c r="I75" i="2"/>
  <c r="K75" i="2" s="1"/>
  <c r="G75" i="2"/>
  <c r="H75" i="2" s="1"/>
  <c r="J75" i="2" s="1"/>
  <c r="I74" i="2"/>
  <c r="K74" i="2" s="1"/>
  <c r="G74" i="2"/>
  <c r="H74" i="2" s="1"/>
  <c r="J74" i="2" s="1"/>
  <c r="I73" i="2"/>
  <c r="K73" i="2" s="1"/>
  <c r="G73" i="2"/>
  <c r="H73" i="2" s="1"/>
  <c r="I72" i="2"/>
  <c r="K72" i="2" s="1"/>
  <c r="G72" i="2"/>
  <c r="H72" i="2" s="1"/>
  <c r="J72" i="2" s="1"/>
  <c r="I71" i="2"/>
  <c r="K71" i="2" s="1"/>
  <c r="G71" i="2"/>
  <c r="H71" i="2" s="1"/>
  <c r="J71" i="2" s="1"/>
  <c r="I70" i="2"/>
  <c r="K70" i="2" s="1"/>
  <c r="G70" i="2"/>
  <c r="H70" i="2" s="1"/>
  <c r="I69" i="2"/>
  <c r="K69" i="2" s="1"/>
  <c r="G69" i="2"/>
  <c r="H69" i="2" s="1"/>
  <c r="J69" i="2" s="1"/>
  <c r="I68" i="2"/>
  <c r="K68" i="2" s="1"/>
  <c r="G68" i="2"/>
  <c r="H68" i="2" s="1"/>
  <c r="I67" i="2"/>
  <c r="K67" i="2" s="1"/>
  <c r="G67" i="2"/>
  <c r="H67" i="2" s="1"/>
  <c r="J67" i="2" s="1"/>
  <c r="I66" i="2"/>
  <c r="K66" i="2" s="1"/>
  <c r="G66" i="2"/>
  <c r="H66" i="2" s="1"/>
  <c r="I65" i="2"/>
  <c r="K65" i="2" s="1"/>
  <c r="G65" i="2"/>
  <c r="H65" i="2" s="1"/>
  <c r="I64" i="2"/>
  <c r="K64" i="2" s="1"/>
  <c r="G64" i="2"/>
  <c r="H64" i="2" s="1"/>
  <c r="J64" i="2" s="1"/>
  <c r="I63" i="2"/>
  <c r="K63" i="2" s="1"/>
  <c r="G63" i="2"/>
  <c r="H63" i="2" s="1"/>
  <c r="I62" i="2"/>
  <c r="K62" i="2" s="1"/>
  <c r="G62" i="2"/>
  <c r="H62" i="2" s="1"/>
  <c r="I61" i="2"/>
  <c r="K61" i="2" s="1"/>
  <c r="G61" i="2"/>
  <c r="H61" i="2" s="1"/>
  <c r="J61" i="2" s="1"/>
  <c r="I60" i="2"/>
  <c r="K60" i="2" s="1"/>
  <c r="G60" i="2"/>
  <c r="H60" i="2" s="1"/>
  <c r="I59" i="2"/>
  <c r="K59" i="2" s="1"/>
  <c r="G59" i="2"/>
  <c r="H59" i="2" s="1"/>
  <c r="L59" i="2" s="1"/>
  <c r="I58" i="2"/>
  <c r="K58" i="2" s="1"/>
  <c r="G58" i="2"/>
  <c r="H58" i="2" s="1"/>
  <c r="I57" i="2"/>
  <c r="K57" i="2" s="1"/>
  <c r="G57" i="2"/>
  <c r="H57" i="2" s="1"/>
  <c r="J57" i="2" s="1"/>
  <c r="I56" i="2"/>
  <c r="K56" i="2" s="1"/>
  <c r="G56" i="2"/>
  <c r="H56" i="2" s="1"/>
  <c r="I55" i="2"/>
  <c r="K55" i="2" s="1"/>
  <c r="G55" i="2"/>
  <c r="H55" i="2" s="1"/>
  <c r="I54" i="2"/>
  <c r="K54" i="2" s="1"/>
  <c r="G54" i="2"/>
  <c r="H54" i="2" s="1"/>
  <c r="I40" i="2"/>
  <c r="K40" i="2" s="1"/>
  <c r="G40" i="2"/>
  <c r="H40" i="2" s="1"/>
  <c r="I39" i="2"/>
  <c r="K39" i="2" s="1"/>
  <c r="G39" i="2"/>
  <c r="H39" i="2" s="1"/>
  <c r="I38" i="2"/>
  <c r="K38" i="2" s="1"/>
  <c r="G38" i="2"/>
  <c r="H38" i="2" s="1"/>
  <c r="I37" i="2"/>
  <c r="K37" i="2" s="1"/>
  <c r="G37" i="2"/>
  <c r="H37" i="2" s="1"/>
  <c r="I36" i="2"/>
  <c r="K36" i="2" s="1"/>
  <c r="G36" i="2"/>
  <c r="H36" i="2" s="1"/>
  <c r="I35" i="2"/>
  <c r="K35" i="2" s="1"/>
  <c r="G35" i="2"/>
  <c r="H35" i="2" s="1"/>
  <c r="I34" i="2"/>
  <c r="K34" i="2" s="1"/>
  <c r="G34" i="2"/>
  <c r="H34" i="2" s="1"/>
  <c r="I33" i="2"/>
  <c r="K33" i="2" s="1"/>
  <c r="G33" i="2"/>
  <c r="H33" i="2" s="1"/>
  <c r="I32" i="2"/>
  <c r="K32" i="2" s="1"/>
  <c r="G32" i="2"/>
  <c r="H32" i="2" s="1"/>
  <c r="I31" i="2"/>
  <c r="K31" i="2" s="1"/>
  <c r="G31" i="2"/>
  <c r="H31" i="2" s="1"/>
  <c r="I30" i="2"/>
  <c r="K30" i="2" s="1"/>
  <c r="G30" i="2"/>
  <c r="H30" i="2" s="1"/>
  <c r="I29" i="2"/>
  <c r="K29" i="2" s="1"/>
  <c r="G29" i="2"/>
  <c r="H29" i="2" s="1"/>
  <c r="I28" i="2"/>
  <c r="K28" i="2" s="1"/>
  <c r="G28" i="2"/>
  <c r="H28" i="2" s="1"/>
  <c r="I27" i="2"/>
  <c r="K27" i="2" s="1"/>
  <c r="G27" i="2"/>
  <c r="H27" i="2" s="1"/>
  <c r="I26" i="2"/>
  <c r="K26" i="2" s="1"/>
  <c r="G26" i="2"/>
  <c r="H26" i="2" s="1"/>
  <c r="L26" i="2" s="1"/>
  <c r="I25" i="2"/>
  <c r="K25" i="2" s="1"/>
  <c r="G25" i="2"/>
  <c r="H25" i="2" s="1"/>
  <c r="I24" i="2"/>
  <c r="K24" i="2" s="1"/>
  <c r="G24" i="2"/>
  <c r="H24" i="2" s="1"/>
  <c r="I23" i="2"/>
  <c r="K23" i="2" s="1"/>
  <c r="G23" i="2"/>
  <c r="H23" i="2" s="1"/>
  <c r="I22" i="2"/>
  <c r="K22" i="2" s="1"/>
  <c r="G22" i="2"/>
  <c r="H22" i="2" s="1"/>
  <c r="I21" i="2"/>
  <c r="K21" i="2" s="1"/>
  <c r="G21" i="2"/>
  <c r="H21" i="2" s="1"/>
  <c r="I20" i="2"/>
  <c r="K20" i="2" s="1"/>
  <c r="G20" i="2"/>
  <c r="H20" i="2" s="1"/>
  <c r="I19" i="2"/>
  <c r="K19" i="2" s="1"/>
  <c r="G19" i="2"/>
  <c r="H19" i="2" s="1"/>
  <c r="J19" i="2" s="1"/>
  <c r="I18" i="2"/>
  <c r="K18" i="2" s="1"/>
  <c r="G18" i="2"/>
  <c r="H18" i="2" s="1"/>
  <c r="I17" i="2"/>
  <c r="K17" i="2" s="1"/>
  <c r="G17" i="2"/>
  <c r="H17" i="2" s="1"/>
  <c r="J17" i="2" s="1"/>
  <c r="I16" i="2"/>
  <c r="K16" i="2" s="1"/>
  <c r="G16" i="2"/>
  <c r="H16" i="2" s="1"/>
  <c r="I15" i="2"/>
  <c r="K15" i="2" s="1"/>
  <c r="G15" i="2"/>
  <c r="H15" i="2" s="1"/>
  <c r="J15" i="2" s="1"/>
  <c r="I14" i="2"/>
  <c r="K14" i="2" s="1"/>
  <c r="G14" i="2"/>
  <c r="H14" i="2" s="1"/>
  <c r="L171" i="2" l="1"/>
  <c r="M19" i="2"/>
  <c r="N19" i="2" s="1"/>
  <c r="M80" i="2"/>
  <c r="N80" i="2" s="1"/>
  <c r="L178" i="2"/>
  <c r="L170" i="2"/>
  <c r="M57" i="2"/>
  <c r="N57" i="2" s="1"/>
  <c r="L54" i="2"/>
  <c r="L16" i="2"/>
  <c r="M15" i="2"/>
  <c r="N15" i="2" s="1"/>
  <c r="L14" i="2"/>
  <c r="L73" i="2"/>
  <c r="L190" i="2"/>
  <c r="L70" i="2"/>
  <c r="L187" i="2"/>
  <c r="L21" i="2"/>
  <c r="L176" i="2"/>
  <c r="L175" i="2"/>
  <c r="L174" i="2"/>
  <c r="L173" i="2"/>
  <c r="L58" i="2"/>
  <c r="L25" i="2"/>
  <c r="L183" i="2"/>
  <c r="L66" i="2"/>
  <c r="L23" i="2"/>
  <c r="L22" i="2"/>
  <c r="M64" i="2"/>
  <c r="N64" i="2" s="1"/>
  <c r="L63" i="2"/>
  <c r="L62" i="2"/>
  <c r="L142" i="2"/>
  <c r="M143" i="2"/>
  <c r="N143" i="2" s="1"/>
  <c r="L143" i="2"/>
  <c r="J142" i="2"/>
  <c r="M142" i="2" s="1"/>
  <c r="N142" i="2" s="1"/>
  <c r="J56" i="2"/>
  <c r="L56" i="2"/>
  <c r="L65" i="2"/>
  <c r="M72" i="2"/>
  <c r="N72" i="2" s="1"/>
  <c r="L186" i="2"/>
  <c r="L181" i="2"/>
  <c r="L60" i="2"/>
  <c r="L184" i="2"/>
  <c r="L68" i="2"/>
  <c r="L169" i="2"/>
  <c r="L179" i="2"/>
  <c r="L182" i="2"/>
  <c r="L185" i="2"/>
  <c r="L79" i="2"/>
  <c r="L55" i="2"/>
  <c r="M17" i="2"/>
  <c r="N17" i="2" s="1"/>
  <c r="L18" i="2"/>
  <c r="L24" i="2"/>
  <c r="L172" i="2"/>
  <c r="L180" i="2"/>
  <c r="L188" i="2"/>
  <c r="L191" i="2"/>
  <c r="L195" i="2"/>
  <c r="L194" i="2"/>
  <c r="L193" i="2"/>
  <c r="L192" i="2"/>
  <c r="M71" i="2"/>
  <c r="N71" i="2" s="1"/>
  <c r="J169" i="2"/>
  <c r="M169" i="2" s="1"/>
  <c r="N169" i="2" s="1"/>
  <c r="J171" i="2"/>
  <c r="M171" i="2" s="1"/>
  <c r="N171" i="2" s="1"/>
  <c r="J172" i="2"/>
  <c r="M172" i="2" s="1"/>
  <c r="N172" i="2" s="1"/>
  <c r="J174" i="2"/>
  <c r="M174" i="2" s="1"/>
  <c r="N174" i="2" s="1"/>
  <c r="J176" i="2"/>
  <c r="M176" i="2" s="1"/>
  <c r="N176" i="2" s="1"/>
  <c r="J178" i="2"/>
  <c r="M178" i="2" s="1"/>
  <c r="N178" i="2" s="1"/>
  <c r="J180" i="2"/>
  <c r="M180" i="2" s="1"/>
  <c r="N180" i="2" s="1"/>
  <c r="J182" i="2"/>
  <c r="M182" i="2" s="1"/>
  <c r="N182" i="2" s="1"/>
  <c r="J184" i="2"/>
  <c r="M184" i="2" s="1"/>
  <c r="N184" i="2" s="1"/>
  <c r="J186" i="2"/>
  <c r="M186" i="2" s="1"/>
  <c r="N186" i="2" s="1"/>
  <c r="J187" i="2"/>
  <c r="M187" i="2" s="1"/>
  <c r="N187" i="2" s="1"/>
  <c r="J189" i="2"/>
  <c r="M189" i="2" s="1"/>
  <c r="N189" i="2" s="1"/>
  <c r="J190" i="2"/>
  <c r="M190" i="2" s="1"/>
  <c r="N190" i="2" s="1"/>
  <c r="J191" i="2"/>
  <c r="M191" i="2" s="1"/>
  <c r="N191" i="2" s="1"/>
  <c r="J192" i="2"/>
  <c r="M192" i="2" s="1"/>
  <c r="N192" i="2" s="1"/>
  <c r="J193" i="2"/>
  <c r="M193" i="2" s="1"/>
  <c r="N193" i="2" s="1"/>
  <c r="J195" i="2"/>
  <c r="M195" i="2" s="1"/>
  <c r="N195" i="2" s="1"/>
  <c r="J170" i="2"/>
  <c r="M170" i="2" s="1"/>
  <c r="N170" i="2" s="1"/>
  <c r="J173" i="2"/>
  <c r="M173" i="2" s="1"/>
  <c r="N173" i="2" s="1"/>
  <c r="J175" i="2"/>
  <c r="M175" i="2" s="1"/>
  <c r="N175" i="2" s="1"/>
  <c r="J177" i="2"/>
  <c r="M177" i="2" s="1"/>
  <c r="N177" i="2" s="1"/>
  <c r="J179" i="2"/>
  <c r="M179" i="2" s="1"/>
  <c r="N179" i="2" s="1"/>
  <c r="J181" i="2"/>
  <c r="M181" i="2" s="1"/>
  <c r="N181" i="2" s="1"/>
  <c r="J183" i="2"/>
  <c r="M183" i="2" s="1"/>
  <c r="N183" i="2" s="1"/>
  <c r="J185" i="2"/>
  <c r="M185" i="2" s="1"/>
  <c r="N185" i="2" s="1"/>
  <c r="J188" i="2"/>
  <c r="M188" i="2" s="1"/>
  <c r="N188" i="2" s="1"/>
  <c r="J194" i="2"/>
  <c r="M194" i="2" s="1"/>
  <c r="N194" i="2" s="1"/>
  <c r="L137" i="2"/>
  <c r="J137" i="2"/>
  <c r="M137" i="2" s="1"/>
  <c r="N137" i="2" s="1"/>
  <c r="L147" i="2"/>
  <c r="J147" i="2"/>
  <c r="M147" i="2" s="1"/>
  <c r="N147" i="2" s="1"/>
  <c r="L151" i="2"/>
  <c r="J151" i="2"/>
  <c r="M151" i="2" s="1"/>
  <c r="N151" i="2" s="1"/>
  <c r="L159" i="2"/>
  <c r="J159" i="2"/>
  <c r="M159" i="2" s="1"/>
  <c r="N159" i="2" s="1"/>
  <c r="L134" i="2"/>
  <c r="J134" i="2"/>
  <c r="M134" i="2" s="1"/>
  <c r="N134" i="2" s="1"/>
  <c r="L138" i="2"/>
  <c r="J138" i="2"/>
  <c r="M138" i="2" s="1"/>
  <c r="N138" i="2" s="1"/>
  <c r="L144" i="2"/>
  <c r="J144" i="2"/>
  <c r="M144" i="2" s="1"/>
  <c r="N144" i="2" s="1"/>
  <c r="L148" i="2"/>
  <c r="J148" i="2"/>
  <c r="M148" i="2" s="1"/>
  <c r="N148" i="2" s="1"/>
  <c r="L152" i="2"/>
  <c r="J152" i="2"/>
  <c r="M152" i="2" s="1"/>
  <c r="N152" i="2" s="1"/>
  <c r="L156" i="2"/>
  <c r="J156" i="2"/>
  <c r="M156" i="2" s="1"/>
  <c r="N156" i="2" s="1"/>
  <c r="L131" i="2"/>
  <c r="J131" i="2"/>
  <c r="M131" i="2" s="1"/>
  <c r="N131" i="2" s="1"/>
  <c r="L153" i="2"/>
  <c r="J153" i="2"/>
  <c r="M153" i="2" s="1"/>
  <c r="N153" i="2" s="1"/>
  <c r="L135" i="2"/>
  <c r="J135" i="2"/>
  <c r="M135" i="2" s="1"/>
  <c r="N135" i="2" s="1"/>
  <c r="L139" i="2"/>
  <c r="J139" i="2"/>
  <c r="M139" i="2" s="1"/>
  <c r="N139" i="2" s="1"/>
  <c r="L149" i="2"/>
  <c r="J149" i="2"/>
  <c r="M149" i="2" s="1"/>
  <c r="N149" i="2" s="1"/>
  <c r="L157" i="2"/>
  <c r="J157" i="2"/>
  <c r="M157" i="2" s="1"/>
  <c r="N157" i="2" s="1"/>
  <c r="L132" i="2"/>
  <c r="J132" i="2"/>
  <c r="M132" i="2" s="1"/>
  <c r="N132" i="2" s="1"/>
  <c r="L136" i="2"/>
  <c r="J136" i="2"/>
  <c r="M136" i="2" s="1"/>
  <c r="N136" i="2" s="1"/>
  <c r="L140" i="2"/>
  <c r="J140" i="2"/>
  <c r="M140" i="2" s="1"/>
  <c r="N140" i="2" s="1"/>
  <c r="L146" i="2"/>
  <c r="J146" i="2"/>
  <c r="M146" i="2" s="1"/>
  <c r="N146" i="2" s="1"/>
  <c r="L150" i="2"/>
  <c r="J150" i="2"/>
  <c r="M150" i="2" s="1"/>
  <c r="N150" i="2" s="1"/>
  <c r="L154" i="2"/>
  <c r="J154" i="2"/>
  <c r="M154" i="2" s="1"/>
  <c r="N154" i="2" s="1"/>
  <c r="L158" i="2"/>
  <c r="J158" i="2"/>
  <c r="M158" i="2" s="1"/>
  <c r="N158" i="2" s="1"/>
  <c r="L145" i="2"/>
  <c r="J145" i="2"/>
  <c r="M145" i="2" s="1"/>
  <c r="N145" i="2" s="1"/>
  <c r="L133" i="2"/>
  <c r="J133" i="2"/>
  <c r="M133" i="2" s="1"/>
  <c r="N133" i="2" s="1"/>
  <c r="L141" i="2"/>
  <c r="J141" i="2"/>
  <c r="M141" i="2" s="1"/>
  <c r="N141" i="2" s="1"/>
  <c r="L155" i="2"/>
  <c r="J155" i="2"/>
  <c r="M155" i="2" s="1"/>
  <c r="N155" i="2" s="1"/>
  <c r="L95" i="2"/>
  <c r="J95" i="2"/>
  <c r="M95" i="2" s="1"/>
  <c r="N95" i="2" s="1"/>
  <c r="L99" i="2"/>
  <c r="J99" i="2"/>
  <c r="M99" i="2" s="1"/>
  <c r="N99" i="2" s="1"/>
  <c r="L103" i="2"/>
  <c r="J103" i="2"/>
  <c r="M103" i="2" s="1"/>
  <c r="N103" i="2" s="1"/>
  <c r="L107" i="2"/>
  <c r="J107" i="2"/>
  <c r="M107" i="2" s="1"/>
  <c r="N107" i="2" s="1"/>
  <c r="L111" i="2"/>
  <c r="J111" i="2"/>
  <c r="M111" i="2" s="1"/>
  <c r="N111" i="2" s="1"/>
  <c r="L115" i="2"/>
  <c r="J115" i="2"/>
  <c r="M115" i="2" s="1"/>
  <c r="N115" i="2" s="1"/>
  <c r="L119" i="2"/>
  <c r="J119" i="2"/>
  <c r="M119" i="2" s="1"/>
  <c r="N119" i="2" s="1"/>
  <c r="L96" i="2"/>
  <c r="J96" i="2"/>
  <c r="M96" i="2" s="1"/>
  <c r="N96" i="2" s="1"/>
  <c r="L100" i="2"/>
  <c r="J100" i="2"/>
  <c r="M100" i="2" s="1"/>
  <c r="N100" i="2" s="1"/>
  <c r="L104" i="2"/>
  <c r="J104" i="2"/>
  <c r="M104" i="2" s="1"/>
  <c r="N104" i="2" s="1"/>
  <c r="L108" i="2"/>
  <c r="J108" i="2"/>
  <c r="M108" i="2" s="1"/>
  <c r="N108" i="2" s="1"/>
  <c r="L112" i="2"/>
  <c r="J112" i="2"/>
  <c r="M112" i="2" s="1"/>
  <c r="N112" i="2" s="1"/>
  <c r="L116" i="2"/>
  <c r="J116" i="2"/>
  <c r="M116" i="2" s="1"/>
  <c r="N116" i="2" s="1"/>
  <c r="L93" i="2"/>
  <c r="J93" i="2"/>
  <c r="M93" i="2" s="1"/>
  <c r="N93" i="2" s="1"/>
  <c r="L101" i="2"/>
  <c r="J101" i="2"/>
  <c r="M101" i="2" s="1"/>
  <c r="N101" i="2" s="1"/>
  <c r="L109" i="2"/>
  <c r="J109" i="2"/>
  <c r="M109" i="2" s="1"/>
  <c r="N109" i="2" s="1"/>
  <c r="L117" i="2"/>
  <c r="J117" i="2"/>
  <c r="M117" i="2" s="1"/>
  <c r="N117" i="2" s="1"/>
  <c r="L94" i="2"/>
  <c r="J94" i="2"/>
  <c r="M94" i="2" s="1"/>
  <c r="N94" i="2" s="1"/>
  <c r="L98" i="2"/>
  <c r="J98" i="2"/>
  <c r="M98" i="2" s="1"/>
  <c r="N98" i="2" s="1"/>
  <c r="L102" i="2"/>
  <c r="J102" i="2"/>
  <c r="M102" i="2" s="1"/>
  <c r="N102" i="2" s="1"/>
  <c r="L106" i="2"/>
  <c r="J106" i="2"/>
  <c r="M106" i="2" s="1"/>
  <c r="N106" i="2" s="1"/>
  <c r="L110" i="2"/>
  <c r="J110" i="2"/>
  <c r="M110" i="2" s="1"/>
  <c r="N110" i="2" s="1"/>
  <c r="L114" i="2"/>
  <c r="J114" i="2"/>
  <c r="M114" i="2" s="1"/>
  <c r="N114" i="2" s="1"/>
  <c r="L118" i="2"/>
  <c r="J118" i="2"/>
  <c r="M118" i="2" s="1"/>
  <c r="N118" i="2" s="1"/>
  <c r="L97" i="2"/>
  <c r="J97" i="2"/>
  <c r="M97" i="2" s="1"/>
  <c r="N97" i="2" s="1"/>
  <c r="L105" i="2"/>
  <c r="J105" i="2"/>
  <c r="M105" i="2" s="1"/>
  <c r="N105" i="2" s="1"/>
  <c r="L113" i="2"/>
  <c r="J113" i="2"/>
  <c r="M113" i="2" s="1"/>
  <c r="N113" i="2" s="1"/>
  <c r="M78" i="2"/>
  <c r="N78" i="2" s="1"/>
  <c r="M76" i="2"/>
  <c r="N76" i="2" s="1"/>
  <c r="M74" i="2"/>
  <c r="N74" i="2" s="1"/>
  <c r="M56" i="2"/>
  <c r="N56" i="2" s="1"/>
  <c r="M61" i="2"/>
  <c r="N61" i="2" s="1"/>
  <c r="M69" i="2"/>
  <c r="N69" i="2" s="1"/>
  <c r="M77" i="2"/>
  <c r="N77" i="2" s="1"/>
  <c r="M67" i="2"/>
  <c r="N67" i="2" s="1"/>
  <c r="M75" i="2"/>
  <c r="N75" i="2" s="1"/>
  <c r="L57" i="2"/>
  <c r="L61" i="2"/>
  <c r="L64" i="2"/>
  <c r="L67" i="2"/>
  <c r="L69" i="2"/>
  <c r="L71" i="2"/>
  <c r="L72" i="2"/>
  <c r="L74" i="2"/>
  <c r="L75" i="2"/>
  <c r="L76" i="2"/>
  <c r="L77" i="2"/>
  <c r="L78" i="2"/>
  <c r="L80" i="2"/>
  <c r="J54" i="2"/>
  <c r="M54" i="2" s="1"/>
  <c r="N54" i="2" s="1"/>
  <c r="J55" i="2"/>
  <c r="M55" i="2" s="1"/>
  <c r="N55" i="2" s="1"/>
  <c r="J58" i="2"/>
  <c r="M58" i="2" s="1"/>
  <c r="N58" i="2" s="1"/>
  <c r="J59" i="2"/>
  <c r="M59" i="2" s="1"/>
  <c r="N59" i="2" s="1"/>
  <c r="J60" i="2"/>
  <c r="M60" i="2" s="1"/>
  <c r="N60" i="2" s="1"/>
  <c r="J62" i="2"/>
  <c r="M62" i="2" s="1"/>
  <c r="N62" i="2" s="1"/>
  <c r="J63" i="2"/>
  <c r="M63" i="2" s="1"/>
  <c r="N63" i="2" s="1"/>
  <c r="J65" i="2"/>
  <c r="M65" i="2" s="1"/>
  <c r="N65" i="2" s="1"/>
  <c r="J66" i="2"/>
  <c r="M66" i="2" s="1"/>
  <c r="N66" i="2" s="1"/>
  <c r="J68" i="2"/>
  <c r="M68" i="2" s="1"/>
  <c r="N68" i="2" s="1"/>
  <c r="J70" i="2"/>
  <c r="M70" i="2" s="1"/>
  <c r="N70" i="2" s="1"/>
  <c r="J73" i="2"/>
  <c r="M73" i="2" s="1"/>
  <c r="N73" i="2" s="1"/>
  <c r="J79" i="2"/>
  <c r="M79" i="2" s="1"/>
  <c r="N79" i="2" s="1"/>
  <c r="L20" i="2"/>
  <c r="L28" i="2"/>
  <c r="J28" i="2"/>
  <c r="M28" i="2" s="1"/>
  <c r="N28" i="2" s="1"/>
  <c r="L29" i="2"/>
  <c r="J29" i="2"/>
  <c r="M29" i="2" s="1"/>
  <c r="N29" i="2" s="1"/>
  <c r="L40" i="2"/>
  <c r="J40" i="2"/>
  <c r="M40" i="2" s="1"/>
  <c r="N40" i="2" s="1"/>
  <c r="L27" i="2"/>
  <c r="J27" i="2"/>
  <c r="M27" i="2" s="1"/>
  <c r="N27" i="2" s="1"/>
  <c r="L35" i="2"/>
  <c r="J35" i="2"/>
  <c r="M35" i="2" s="1"/>
  <c r="N35" i="2" s="1"/>
  <c r="L15" i="2"/>
  <c r="L17" i="2"/>
  <c r="L19" i="2"/>
  <c r="L33" i="2"/>
  <c r="J33" i="2"/>
  <c r="M33" i="2" s="1"/>
  <c r="N33" i="2" s="1"/>
  <c r="J14" i="2"/>
  <c r="M14" i="2" s="1"/>
  <c r="N14" i="2" s="1"/>
  <c r="J16" i="2"/>
  <c r="M16" i="2" s="1"/>
  <c r="N16" i="2" s="1"/>
  <c r="J18" i="2"/>
  <c r="M18" i="2" s="1"/>
  <c r="N18" i="2" s="1"/>
  <c r="J20" i="2"/>
  <c r="M20" i="2" s="1"/>
  <c r="N20" i="2" s="1"/>
  <c r="J21" i="2"/>
  <c r="M21" i="2" s="1"/>
  <c r="N21" i="2" s="1"/>
  <c r="J22" i="2"/>
  <c r="M22" i="2" s="1"/>
  <c r="N22" i="2" s="1"/>
  <c r="J23" i="2"/>
  <c r="M23" i="2" s="1"/>
  <c r="N23" i="2" s="1"/>
  <c r="J24" i="2"/>
  <c r="M24" i="2" s="1"/>
  <c r="N24" i="2" s="1"/>
  <c r="J25" i="2"/>
  <c r="M25" i="2" s="1"/>
  <c r="N25" i="2" s="1"/>
  <c r="J26" i="2"/>
  <c r="M26" i="2" s="1"/>
  <c r="N26" i="2" s="1"/>
  <c r="L39" i="2"/>
  <c r="J39" i="2"/>
  <c r="M39" i="2" s="1"/>
  <c r="N39" i="2" s="1"/>
  <c r="L30" i="2"/>
  <c r="J30" i="2"/>
  <c r="M30" i="2" s="1"/>
  <c r="N30" i="2" s="1"/>
  <c r="L32" i="2"/>
  <c r="J32" i="2"/>
  <c r="M32" i="2" s="1"/>
  <c r="N32" i="2" s="1"/>
  <c r="L34" i="2"/>
  <c r="J34" i="2"/>
  <c r="M34" i="2" s="1"/>
  <c r="N34" i="2" s="1"/>
  <c r="L36" i="2"/>
  <c r="J36" i="2"/>
  <c r="M36" i="2" s="1"/>
  <c r="N36" i="2" s="1"/>
  <c r="L38" i="2"/>
  <c r="J38" i="2"/>
  <c r="M38" i="2" s="1"/>
  <c r="N38" i="2" s="1"/>
  <c r="L37" i="2"/>
  <c r="J37" i="2"/>
  <c r="M37" i="2" s="1"/>
  <c r="N37" i="2" s="1"/>
  <c r="L31" i="2"/>
  <c r="J31" i="2"/>
  <c r="M31" i="2" s="1"/>
  <c r="N31" i="2" s="1"/>
  <c r="G34" i="1"/>
  <c r="H34" i="1" s="1"/>
  <c r="I34" i="1"/>
  <c r="K34" i="1" s="1"/>
  <c r="G35" i="1"/>
  <c r="H35" i="1" s="1"/>
  <c r="I35" i="1"/>
  <c r="K35" i="1" s="1"/>
  <c r="G36" i="1"/>
  <c r="H36" i="1" s="1"/>
  <c r="I36" i="1"/>
  <c r="K36" i="1" s="1"/>
  <c r="G123" i="1"/>
  <c r="H123" i="1" s="1"/>
  <c r="I123" i="1"/>
  <c r="K123" i="1" s="1"/>
  <c r="G124" i="1"/>
  <c r="H124" i="1" s="1"/>
  <c r="I124" i="1"/>
  <c r="K124" i="1" s="1"/>
  <c r="G125" i="1"/>
  <c r="H125" i="1" s="1"/>
  <c r="I125" i="1"/>
  <c r="K125" i="1" s="1"/>
  <c r="G126" i="1"/>
  <c r="H126" i="1" s="1"/>
  <c r="I126" i="1"/>
  <c r="K126" i="1" s="1"/>
  <c r="G161" i="1"/>
  <c r="H161" i="1" s="1"/>
  <c r="I161" i="1"/>
  <c r="K161" i="1" s="1"/>
  <c r="G162" i="1"/>
  <c r="H162" i="1" s="1"/>
  <c r="I162" i="1"/>
  <c r="K162" i="1" s="1"/>
  <c r="G163" i="1"/>
  <c r="H163" i="1" s="1"/>
  <c r="I163" i="1"/>
  <c r="K163" i="1" s="1"/>
  <c r="G164" i="1"/>
  <c r="H164" i="1" s="1"/>
  <c r="I164" i="1"/>
  <c r="K164" i="1" s="1"/>
  <c r="G85" i="1"/>
  <c r="H85" i="1" s="1"/>
  <c r="I85" i="1"/>
  <c r="K85" i="1" s="1"/>
  <c r="G86" i="1"/>
  <c r="H86" i="1" s="1"/>
  <c r="I86" i="1"/>
  <c r="K86" i="1" s="1"/>
  <c r="G87" i="1"/>
  <c r="H87" i="1" s="1"/>
  <c r="I87" i="1"/>
  <c r="K87" i="1" s="1"/>
  <c r="G200" i="1"/>
  <c r="H200" i="1" s="1"/>
  <c r="I200" i="1"/>
  <c r="K200" i="1" s="1"/>
  <c r="G201" i="1"/>
  <c r="H201" i="1" s="1"/>
  <c r="I201" i="1"/>
  <c r="K201" i="1" s="1"/>
  <c r="G202" i="1"/>
  <c r="H202" i="1" s="1"/>
  <c r="I202" i="1"/>
  <c r="K202" i="1" s="1"/>
  <c r="G203" i="1"/>
  <c r="H203" i="1" s="1"/>
  <c r="I203" i="1"/>
  <c r="K203" i="1" s="1"/>
  <c r="G204" i="1"/>
  <c r="H204" i="1" s="1"/>
  <c r="I204" i="1"/>
  <c r="K204" i="1" s="1"/>
  <c r="G115" i="1"/>
  <c r="H115" i="1" s="1"/>
  <c r="J115" i="1" s="1"/>
  <c r="I115" i="1"/>
  <c r="K115" i="1" s="1"/>
  <c r="G116" i="1"/>
  <c r="H116" i="1" s="1"/>
  <c r="J116" i="1" s="1"/>
  <c r="I116" i="1"/>
  <c r="K116" i="1" s="1"/>
  <c r="G117" i="1"/>
  <c r="H117" i="1" s="1"/>
  <c r="J117" i="1" s="1"/>
  <c r="I117" i="1"/>
  <c r="K117" i="1" s="1"/>
  <c r="G118" i="1"/>
  <c r="H118" i="1" s="1"/>
  <c r="J118" i="1" s="1"/>
  <c r="I118" i="1"/>
  <c r="K118" i="1" s="1"/>
  <c r="G119" i="1"/>
  <c r="H119" i="1" s="1"/>
  <c r="J119" i="1" s="1"/>
  <c r="I119" i="1"/>
  <c r="K119" i="1" s="1"/>
  <c r="G120" i="1"/>
  <c r="H120" i="1" s="1"/>
  <c r="J120" i="1" s="1"/>
  <c r="I120" i="1"/>
  <c r="K120" i="1" s="1"/>
  <c r="G121" i="1"/>
  <c r="H121" i="1" s="1"/>
  <c r="J121" i="1" s="1"/>
  <c r="I121" i="1"/>
  <c r="K121" i="1" s="1"/>
  <c r="G122" i="1"/>
  <c r="H122" i="1" s="1"/>
  <c r="J122" i="1" s="1"/>
  <c r="I122" i="1"/>
  <c r="K122" i="1" s="1"/>
  <c r="G114" i="1"/>
  <c r="H114" i="1" s="1"/>
  <c r="J114" i="1" s="1"/>
  <c r="I114" i="1"/>
  <c r="K114" i="1" s="1"/>
  <c r="G153" i="1"/>
  <c r="H153" i="1" s="1"/>
  <c r="J153" i="1" s="1"/>
  <c r="I153" i="1"/>
  <c r="K153" i="1" s="1"/>
  <c r="G154" i="1"/>
  <c r="H154" i="1" s="1"/>
  <c r="J154" i="1" s="1"/>
  <c r="I154" i="1"/>
  <c r="K154" i="1" s="1"/>
  <c r="G155" i="1"/>
  <c r="H155" i="1" s="1"/>
  <c r="J155" i="1" s="1"/>
  <c r="I155" i="1"/>
  <c r="K155" i="1" s="1"/>
  <c r="G156" i="1"/>
  <c r="H156" i="1" s="1"/>
  <c r="J156" i="1" s="1"/>
  <c r="I156" i="1"/>
  <c r="K156" i="1" s="1"/>
  <c r="G157" i="1"/>
  <c r="H157" i="1" s="1"/>
  <c r="J157" i="1" s="1"/>
  <c r="I157" i="1"/>
  <c r="K157" i="1" s="1"/>
  <c r="G158" i="1"/>
  <c r="H158" i="1" s="1"/>
  <c r="J158" i="1" s="1"/>
  <c r="I158" i="1"/>
  <c r="K158" i="1" s="1"/>
  <c r="G159" i="1"/>
  <c r="H159" i="1" s="1"/>
  <c r="J159" i="1" s="1"/>
  <c r="I159" i="1"/>
  <c r="K159" i="1" s="1"/>
  <c r="G160" i="1"/>
  <c r="H160" i="1" s="1"/>
  <c r="J160" i="1" s="1"/>
  <c r="I160" i="1"/>
  <c r="K160" i="1" s="1"/>
  <c r="G152" i="1"/>
  <c r="H152" i="1" s="1"/>
  <c r="I152" i="1"/>
  <c r="K152" i="1" s="1"/>
  <c r="G197" i="1"/>
  <c r="H197" i="1" s="1"/>
  <c r="I197" i="1"/>
  <c r="K197" i="1" s="1"/>
  <c r="G198" i="1"/>
  <c r="H198" i="1" s="1"/>
  <c r="I198" i="1"/>
  <c r="K198" i="1" s="1"/>
  <c r="G199" i="1"/>
  <c r="H199" i="1" s="1"/>
  <c r="I199" i="1"/>
  <c r="K199" i="1" s="1"/>
  <c r="G194" i="1"/>
  <c r="H194" i="1" s="1"/>
  <c r="I194" i="1"/>
  <c r="K194" i="1" s="1"/>
  <c r="G195" i="1"/>
  <c r="H195" i="1" s="1"/>
  <c r="I195" i="1"/>
  <c r="K195" i="1" s="1"/>
  <c r="G196" i="1"/>
  <c r="H196" i="1" s="1"/>
  <c r="I196" i="1"/>
  <c r="K196" i="1" s="1"/>
  <c r="G76" i="1"/>
  <c r="H76" i="1" s="1"/>
  <c r="J76" i="1" s="1"/>
  <c r="I76" i="1"/>
  <c r="K76" i="1" s="1"/>
  <c r="G77" i="1"/>
  <c r="H77" i="1" s="1"/>
  <c r="J77" i="1" s="1"/>
  <c r="I77" i="1"/>
  <c r="K77" i="1" s="1"/>
  <c r="G78" i="1"/>
  <c r="H78" i="1" s="1"/>
  <c r="J78" i="1" s="1"/>
  <c r="I78" i="1"/>
  <c r="K78" i="1" s="1"/>
  <c r="G79" i="1"/>
  <c r="H79" i="1" s="1"/>
  <c r="J79" i="1" s="1"/>
  <c r="I79" i="1"/>
  <c r="K79" i="1" s="1"/>
  <c r="G80" i="1"/>
  <c r="H80" i="1" s="1"/>
  <c r="J80" i="1" s="1"/>
  <c r="I80" i="1"/>
  <c r="K80" i="1" s="1"/>
  <c r="G81" i="1"/>
  <c r="H81" i="1" s="1"/>
  <c r="J81" i="1" s="1"/>
  <c r="I81" i="1"/>
  <c r="K81" i="1" s="1"/>
  <c r="G82" i="1"/>
  <c r="H82" i="1" s="1"/>
  <c r="J82" i="1" s="1"/>
  <c r="I82" i="1"/>
  <c r="K82" i="1" s="1"/>
  <c r="G83" i="1"/>
  <c r="H83" i="1" s="1"/>
  <c r="J83" i="1" s="1"/>
  <c r="I83" i="1"/>
  <c r="K83" i="1" s="1"/>
  <c r="G84" i="1"/>
  <c r="H84" i="1" s="1"/>
  <c r="J84" i="1" s="1"/>
  <c r="I84" i="1"/>
  <c r="K84" i="1" s="1"/>
  <c r="G27" i="1"/>
  <c r="H27" i="1" s="1"/>
  <c r="I27" i="1"/>
  <c r="K27" i="1" s="1"/>
  <c r="G28" i="1"/>
  <c r="H28" i="1" s="1"/>
  <c r="I28" i="1"/>
  <c r="K28" i="1" s="1"/>
  <c r="G29" i="1"/>
  <c r="H29" i="1" s="1"/>
  <c r="I29" i="1"/>
  <c r="K29" i="1" s="1"/>
  <c r="G30" i="1"/>
  <c r="H30" i="1" s="1"/>
  <c r="I30" i="1"/>
  <c r="K30" i="1" s="1"/>
  <c r="G31" i="1"/>
  <c r="H31" i="1" s="1"/>
  <c r="I31" i="1"/>
  <c r="K31" i="1" s="1"/>
  <c r="G32" i="1"/>
  <c r="H32" i="1" s="1"/>
  <c r="I32" i="1"/>
  <c r="K32" i="1" s="1"/>
  <c r="G33" i="1"/>
  <c r="H33" i="1" s="1"/>
  <c r="I33" i="1"/>
  <c r="K33" i="1" s="1"/>
  <c r="G113" i="1"/>
  <c r="H113" i="1" s="1"/>
  <c r="I113" i="1"/>
  <c r="K113" i="1" s="1"/>
  <c r="G25" i="1"/>
  <c r="H25" i="1" s="1"/>
  <c r="J25" i="1" s="1"/>
  <c r="I25" i="1"/>
  <c r="K25" i="1" s="1"/>
  <c r="G26" i="1"/>
  <c r="H26" i="1" s="1"/>
  <c r="J26" i="1" s="1"/>
  <c r="I26" i="1"/>
  <c r="K26" i="1" s="1"/>
  <c r="G24" i="1"/>
  <c r="H24" i="1" s="1"/>
  <c r="I24" i="1"/>
  <c r="K24" i="1" s="1"/>
  <c r="G150" i="1"/>
  <c r="H150" i="1" s="1"/>
  <c r="I150" i="1"/>
  <c r="K150" i="1" s="1"/>
  <c r="G151" i="1"/>
  <c r="H151" i="1" s="1"/>
  <c r="I151" i="1"/>
  <c r="K151" i="1" s="1"/>
  <c r="G188" i="1"/>
  <c r="H188" i="1" s="1"/>
  <c r="I188" i="1"/>
  <c r="K188" i="1" s="1"/>
  <c r="G189" i="1"/>
  <c r="H189" i="1" s="1"/>
  <c r="I189" i="1"/>
  <c r="K189" i="1" s="1"/>
  <c r="G190" i="1"/>
  <c r="H190" i="1" s="1"/>
  <c r="I190" i="1"/>
  <c r="K190" i="1" s="1"/>
  <c r="G191" i="1"/>
  <c r="H191" i="1" s="1"/>
  <c r="I191" i="1"/>
  <c r="K191" i="1" s="1"/>
  <c r="G192" i="1"/>
  <c r="H192" i="1" s="1"/>
  <c r="I192" i="1"/>
  <c r="K192" i="1" s="1"/>
  <c r="G193" i="1"/>
  <c r="H193" i="1" s="1"/>
  <c r="I193" i="1"/>
  <c r="K193" i="1" s="1"/>
  <c r="G111" i="1"/>
  <c r="H111" i="1" s="1"/>
  <c r="I111" i="1"/>
  <c r="K111" i="1" s="1"/>
  <c r="G112" i="1"/>
  <c r="H112" i="1" s="1"/>
  <c r="I112" i="1"/>
  <c r="K112" i="1" s="1"/>
  <c r="G181" i="1"/>
  <c r="H181" i="1" s="1"/>
  <c r="J181" i="1" s="1"/>
  <c r="I181" i="1"/>
  <c r="K181" i="1" s="1"/>
  <c r="G62" i="1"/>
  <c r="H62" i="1" s="1"/>
  <c r="J62" i="1" s="1"/>
  <c r="I62" i="1"/>
  <c r="K62" i="1" s="1"/>
  <c r="G63" i="1"/>
  <c r="H63" i="1" s="1"/>
  <c r="J63" i="1" s="1"/>
  <c r="I63" i="1"/>
  <c r="K63" i="1" s="1"/>
  <c r="G64" i="1"/>
  <c r="H64" i="1" s="1"/>
  <c r="J64" i="1" s="1"/>
  <c r="I64" i="1"/>
  <c r="K64" i="1" s="1"/>
  <c r="G65" i="1"/>
  <c r="H65" i="1" s="1"/>
  <c r="J65" i="1" s="1"/>
  <c r="I65" i="1"/>
  <c r="K65" i="1" s="1"/>
  <c r="G66" i="1"/>
  <c r="H66" i="1" s="1"/>
  <c r="J66" i="1" s="1"/>
  <c r="I66" i="1"/>
  <c r="K66" i="1" s="1"/>
  <c r="G67" i="1"/>
  <c r="H67" i="1" s="1"/>
  <c r="J67" i="1" s="1"/>
  <c r="I67" i="1"/>
  <c r="K67" i="1" s="1"/>
  <c r="G68" i="1"/>
  <c r="H68" i="1" s="1"/>
  <c r="J68" i="1" s="1"/>
  <c r="I68" i="1"/>
  <c r="K68" i="1" s="1"/>
  <c r="G69" i="1"/>
  <c r="H69" i="1" s="1"/>
  <c r="J69" i="1" s="1"/>
  <c r="I69" i="1"/>
  <c r="K69" i="1" s="1"/>
  <c r="G70" i="1"/>
  <c r="H70" i="1" s="1"/>
  <c r="J70" i="1" s="1"/>
  <c r="I70" i="1"/>
  <c r="K70" i="1" s="1"/>
  <c r="G71" i="1"/>
  <c r="H71" i="1" s="1"/>
  <c r="J71" i="1" s="1"/>
  <c r="I71" i="1"/>
  <c r="K71" i="1" s="1"/>
  <c r="G72" i="1"/>
  <c r="H72" i="1" s="1"/>
  <c r="J72" i="1" s="1"/>
  <c r="I72" i="1"/>
  <c r="K72" i="1" s="1"/>
  <c r="G73" i="1"/>
  <c r="H73" i="1" s="1"/>
  <c r="J73" i="1" s="1"/>
  <c r="I73" i="1"/>
  <c r="K73" i="1" s="1"/>
  <c r="G74" i="1"/>
  <c r="H74" i="1" s="1"/>
  <c r="J74" i="1" s="1"/>
  <c r="I74" i="1"/>
  <c r="K74" i="1" s="1"/>
  <c r="G75" i="1"/>
  <c r="H75" i="1" s="1"/>
  <c r="J75" i="1" s="1"/>
  <c r="I75" i="1"/>
  <c r="K75" i="1" s="1"/>
  <c r="I187" i="1"/>
  <c r="K187" i="1" s="1"/>
  <c r="G187" i="1"/>
  <c r="H187" i="1" s="1"/>
  <c r="I186" i="1"/>
  <c r="K186" i="1" s="1"/>
  <c r="G186" i="1"/>
  <c r="H186" i="1" s="1"/>
  <c r="I185" i="1"/>
  <c r="K185" i="1" s="1"/>
  <c r="G185" i="1"/>
  <c r="H185" i="1" s="1"/>
  <c r="I184" i="1"/>
  <c r="K184" i="1" s="1"/>
  <c r="G184" i="1"/>
  <c r="H184" i="1" s="1"/>
  <c r="I183" i="1"/>
  <c r="K183" i="1" s="1"/>
  <c r="G183" i="1"/>
  <c r="H183" i="1" s="1"/>
  <c r="I182" i="1"/>
  <c r="K182" i="1" s="1"/>
  <c r="G182" i="1"/>
  <c r="H182" i="1" s="1"/>
  <c r="I180" i="1"/>
  <c r="K180" i="1" s="1"/>
  <c r="G180" i="1"/>
  <c r="H180" i="1" s="1"/>
  <c r="I179" i="1"/>
  <c r="K179" i="1" s="1"/>
  <c r="G179" i="1"/>
  <c r="H179" i="1" s="1"/>
  <c r="I178" i="1"/>
  <c r="K178" i="1" s="1"/>
  <c r="G178" i="1"/>
  <c r="H178" i="1" s="1"/>
  <c r="I177" i="1"/>
  <c r="K177" i="1" s="1"/>
  <c r="G177" i="1"/>
  <c r="H177" i="1" s="1"/>
  <c r="I176" i="1"/>
  <c r="K176" i="1" s="1"/>
  <c r="G176" i="1"/>
  <c r="H176" i="1" s="1"/>
  <c r="I175" i="1"/>
  <c r="K175" i="1" s="1"/>
  <c r="G175" i="1"/>
  <c r="H175" i="1" s="1"/>
  <c r="I149" i="1"/>
  <c r="K149" i="1" s="1"/>
  <c r="G149" i="1"/>
  <c r="H149" i="1" s="1"/>
  <c r="J149" i="1" s="1"/>
  <c r="I148" i="1"/>
  <c r="K148" i="1" s="1"/>
  <c r="G148" i="1"/>
  <c r="H148" i="1" s="1"/>
  <c r="J148" i="1" s="1"/>
  <c r="I147" i="1"/>
  <c r="K147" i="1" s="1"/>
  <c r="G147" i="1"/>
  <c r="H147" i="1" s="1"/>
  <c r="J147" i="1" s="1"/>
  <c r="I146" i="1"/>
  <c r="K146" i="1" s="1"/>
  <c r="G146" i="1"/>
  <c r="H146" i="1" s="1"/>
  <c r="J146" i="1" s="1"/>
  <c r="I145" i="1"/>
  <c r="K145" i="1" s="1"/>
  <c r="G145" i="1"/>
  <c r="H145" i="1" s="1"/>
  <c r="J145" i="1" s="1"/>
  <c r="I144" i="1"/>
  <c r="K144" i="1" s="1"/>
  <c r="G144" i="1"/>
  <c r="H144" i="1" s="1"/>
  <c r="J144" i="1" s="1"/>
  <c r="I143" i="1"/>
  <c r="K143" i="1" s="1"/>
  <c r="G143" i="1"/>
  <c r="H143" i="1" s="1"/>
  <c r="J143" i="1" s="1"/>
  <c r="I142" i="1"/>
  <c r="K142" i="1" s="1"/>
  <c r="G142" i="1"/>
  <c r="H142" i="1" s="1"/>
  <c r="J142" i="1" s="1"/>
  <c r="I141" i="1"/>
  <c r="K141" i="1" s="1"/>
  <c r="G141" i="1"/>
  <c r="H141" i="1" s="1"/>
  <c r="J141" i="1" s="1"/>
  <c r="I140" i="1"/>
  <c r="K140" i="1" s="1"/>
  <c r="G140" i="1"/>
  <c r="H140" i="1" s="1"/>
  <c r="J140" i="1" s="1"/>
  <c r="I139" i="1"/>
  <c r="K139" i="1" s="1"/>
  <c r="G139" i="1"/>
  <c r="H139" i="1" s="1"/>
  <c r="J139" i="1" s="1"/>
  <c r="I138" i="1"/>
  <c r="K138" i="1" s="1"/>
  <c r="G138" i="1"/>
  <c r="H138" i="1" s="1"/>
  <c r="J138" i="1" s="1"/>
  <c r="I137" i="1"/>
  <c r="K137" i="1" s="1"/>
  <c r="G137" i="1"/>
  <c r="H137" i="1" s="1"/>
  <c r="J137" i="1" s="1"/>
  <c r="I110" i="1"/>
  <c r="K110" i="1" s="1"/>
  <c r="G110" i="1"/>
  <c r="H110" i="1" s="1"/>
  <c r="I109" i="1"/>
  <c r="K109" i="1" s="1"/>
  <c r="G109" i="1"/>
  <c r="H109" i="1" s="1"/>
  <c r="I108" i="1"/>
  <c r="K108" i="1" s="1"/>
  <c r="G108" i="1"/>
  <c r="H108" i="1" s="1"/>
  <c r="I107" i="1"/>
  <c r="K107" i="1" s="1"/>
  <c r="G107" i="1"/>
  <c r="H107" i="1" s="1"/>
  <c r="I106" i="1"/>
  <c r="K106" i="1" s="1"/>
  <c r="G106" i="1"/>
  <c r="H106" i="1" s="1"/>
  <c r="I105" i="1"/>
  <c r="K105" i="1" s="1"/>
  <c r="G105" i="1"/>
  <c r="H105" i="1" s="1"/>
  <c r="I104" i="1"/>
  <c r="K104" i="1" s="1"/>
  <c r="G104" i="1"/>
  <c r="H104" i="1" s="1"/>
  <c r="I103" i="1"/>
  <c r="K103" i="1" s="1"/>
  <c r="G103" i="1"/>
  <c r="H103" i="1" s="1"/>
  <c r="I102" i="1"/>
  <c r="K102" i="1" s="1"/>
  <c r="G102" i="1"/>
  <c r="H102" i="1" s="1"/>
  <c r="I101" i="1"/>
  <c r="K101" i="1" s="1"/>
  <c r="G101" i="1"/>
  <c r="H101" i="1" s="1"/>
  <c r="I100" i="1"/>
  <c r="K100" i="1" s="1"/>
  <c r="G100" i="1"/>
  <c r="H100" i="1" s="1"/>
  <c r="I99" i="1"/>
  <c r="K99" i="1" s="1"/>
  <c r="G99" i="1"/>
  <c r="H99" i="1" s="1"/>
  <c r="I98" i="1"/>
  <c r="K98" i="1" s="1"/>
  <c r="G98" i="1"/>
  <c r="H98" i="1" s="1"/>
  <c r="I61" i="1"/>
  <c r="K61" i="1" s="1"/>
  <c r="G61" i="1"/>
  <c r="H61" i="1" s="1"/>
  <c r="I60" i="1"/>
  <c r="K60" i="1" s="1"/>
  <c r="G60" i="1"/>
  <c r="H60" i="1" s="1"/>
  <c r="I59" i="1"/>
  <c r="K59" i="1" s="1"/>
  <c r="G59" i="1"/>
  <c r="H59" i="1" s="1"/>
  <c r="I58" i="1"/>
  <c r="K58" i="1" s="1"/>
  <c r="G58" i="1"/>
  <c r="H58" i="1" s="1"/>
  <c r="I57" i="1"/>
  <c r="K57" i="1" s="1"/>
  <c r="G57" i="1"/>
  <c r="H57" i="1" s="1"/>
  <c r="I56" i="1"/>
  <c r="K56" i="1" s="1"/>
  <c r="G56" i="1"/>
  <c r="H56" i="1" s="1"/>
  <c r="I55" i="1"/>
  <c r="K55" i="1" s="1"/>
  <c r="G55" i="1"/>
  <c r="H55" i="1" s="1"/>
  <c r="I54" i="1"/>
  <c r="K54" i="1" s="1"/>
  <c r="G54" i="1"/>
  <c r="H54" i="1" s="1"/>
  <c r="I53" i="1"/>
  <c r="K53" i="1" s="1"/>
  <c r="G53" i="1"/>
  <c r="H53" i="1" s="1"/>
  <c r="I52" i="1"/>
  <c r="K52" i="1" s="1"/>
  <c r="G52" i="1"/>
  <c r="H52" i="1" s="1"/>
  <c r="I51" i="1"/>
  <c r="K51" i="1" s="1"/>
  <c r="G51" i="1"/>
  <c r="H51" i="1" s="1"/>
  <c r="I50" i="1"/>
  <c r="K50" i="1" s="1"/>
  <c r="G50" i="1"/>
  <c r="H50" i="1" s="1"/>
  <c r="I49" i="1"/>
  <c r="K49" i="1" s="1"/>
  <c r="G49" i="1"/>
  <c r="H49" i="1" s="1"/>
  <c r="I48" i="1"/>
  <c r="K48" i="1" s="1"/>
  <c r="G48" i="1"/>
  <c r="H48" i="1" s="1"/>
  <c r="I22" i="1"/>
  <c r="K22" i="1" s="1"/>
  <c r="G22" i="1"/>
  <c r="H22" i="1" s="1"/>
  <c r="I21" i="1"/>
  <c r="K21" i="1" s="1"/>
  <c r="G21" i="1"/>
  <c r="H21" i="1" s="1"/>
  <c r="I20" i="1"/>
  <c r="K20" i="1" s="1"/>
  <c r="G20" i="1"/>
  <c r="H20" i="1" s="1"/>
  <c r="I19" i="1"/>
  <c r="K19" i="1" s="1"/>
  <c r="G19" i="1"/>
  <c r="H19" i="1" s="1"/>
  <c r="I18" i="1"/>
  <c r="K18" i="1" s="1"/>
  <c r="G18" i="1"/>
  <c r="H18" i="1" s="1"/>
  <c r="I17" i="1"/>
  <c r="K17" i="1" s="1"/>
  <c r="G17" i="1"/>
  <c r="H17" i="1" s="1"/>
  <c r="I16" i="1"/>
  <c r="K16" i="1" s="1"/>
  <c r="G16" i="1"/>
  <c r="H16" i="1" s="1"/>
  <c r="I15" i="1"/>
  <c r="K15" i="1" s="1"/>
  <c r="G15" i="1"/>
  <c r="H15" i="1" s="1"/>
  <c r="I14" i="1"/>
  <c r="K14" i="1" s="1"/>
  <c r="G14" i="1"/>
  <c r="H14" i="1" s="1"/>
  <c r="I13" i="1"/>
  <c r="K13" i="1" s="1"/>
  <c r="G13" i="1"/>
  <c r="H13" i="1" s="1"/>
  <c r="I12" i="1"/>
  <c r="K12" i="1" s="1"/>
  <c r="G12" i="1"/>
  <c r="H12" i="1" s="1"/>
  <c r="I11" i="1"/>
  <c r="K11" i="1" s="1"/>
  <c r="G11" i="1"/>
  <c r="H11" i="1" s="1"/>
  <c r="I10" i="1"/>
  <c r="K10" i="1" s="1"/>
  <c r="G10" i="1"/>
  <c r="H10" i="1" s="1"/>
  <c r="J36" i="1" l="1"/>
  <c r="M36" i="1" s="1"/>
  <c r="N36" i="1" s="1"/>
  <c r="L36" i="1"/>
  <c r="J35" i="1"/>
  <c r="M35" i="1" s="1"/>
  <c r="N35" i="1" s="1"/>
  <c r="L35" i="1"/>
  <c r="J34" i="1"/>
  <c r="M34" i="1" s="1"/>
  <c r="N34" i="1" s="1"/>
  <c r="L34" i="1"/>
  <c r="M158" i="1"/>
  <c r="N158" i="1" s="1"/>
  <c r="J125" i="1"/>
  <c r="M125" i="1" s="1"/>
  <c r="N125" i="1" s="1"/>
  <c r="L125" i="1"/>
  <c r="J124" i="1"/>
  <c r="M124" i="1" s="1"/>
  <c r="N124" i="1" s="1"/>
  <c r="L124" i="1"/>
  <c r="J126" i="1"/>
  <c r="M126" i="1" s="1"/>
  <c r="N126" i="1" s="1"/>
  <c r="L126" i="1"/>
  <c r="J123" i="1"/>
  <c r="M123" i="1" s="1"/>
  <c r="N123" i="1" s="1"/>
  <c r="L123" i="1"/>
  <c r="J161" i="1"/>
  <c r="M161" i="1" s="1"/>
  <c r="N161" i="1" s="1"/>
  <c r="L161" i="1"/>
  <c r="J164" i="1"/>
  <c r="M164" i="1" s="1"/>
  <c r="N164" i="1" s="1"/>
  <c r="L164" i="1"/>
  <c r="J163" i="1"/>
  <c r="M163" i="1" s="1"/>
  <c r="N163" i="1" s="1"/>
  <c r="L163" i="1"/>
  <c r="J162" i="1"/>
  <c r="M162" i="1" s="1"/>
  <c r="N162" i="1" s="1"/>
  <c r="L162" i="1"/>
  <c r="M157" i="1"/>
  <c r="N157" i="1" s="1"/>
  <c r="M156" i="1"/>
  <c r="N156" i="1" s="1"/>
  <c r="M119" i="1"/>
  <c r="N119" i="1" s="1"/>
  <c r="J86" i="1"/>
  <c r="M86" i="1" s="1"/>
  <c r="N86" i="1" s="1"/>
  <c r="L86" i="1"/>
  <c r="J85" i="1"/>
  <c r="M85" i="1" s="1"/>
  <c r="N85" i="1" s="1"/>
  <c r="L85" i="1"/>
  <c r="J87" i="1"/>
  <c r="M87" i="1" s="1"/>
  <c r="N87" i="1" s="1"/>
  <c r="L87" i="1"/>
  <c r="J200" i="1"/>
  <c r="M200" i="1" s="1"/>
  <c r="N200" i="1" s="1"/>
  <c r="L200" i="1"/>
  <c r="J203" i="1"/>
  <c r="M203" i="1" s="1"/>
  <c r="N203" i="1" s="1"/>
  <c r="L203" i="1"/>
  <c r="J204" i="1"/>
  <c r="M204" i="1" s="1"/>
  <c r="N204" i="1" s="1"/>
  <c r="L204" i="1"/>
  <c r="J201" i="1"/>
  <c r="M201" i="1" s="1"/>
  <c r="N201" i="1" s="1"/>
  <c r="L201" i="1"/>
  <c r="J202" i="1"/>
  <c r="M202" i="1" s="1"/>
  <c r="N202" i="1" s="1"/>
  <c r="L202" i="1"/>
  <c r="M118" i="1"/>
  <c r="N118" i="1" s="1"/>
  <c r="M116" i="1"/>
  <c r="N116" i="1" s="1"/>
  <c r="M79" i="1"/>
  <c r="N79" i="1" s="1"/>
  <c r="M25" i="1"/>
  <c r="N25" i="1" s="1"/>
  <c r="M115" i="1"/>
  <c r="N115" i="1" s="1"/>
  <c r="M117" i="1"/>
  <c r="N117" i="1" s="1"/>
  <c r="M122" i="1"/>
  <c r="N122" i="1" s="1"/>
  <c r="M120" i="1"/>
  <c r="N120" i="1" s="1"/>
  <c r="M121" i="1"/>
  <c r="N121" i="1" s="1"/>
  <c r="L122" i="1"/>
  <c r="L121" i="1"/>
  <c r="L120" i="1"/>
  <c r="L119" i="1"/>
  <c r="L118" i="1"/>
  <c r="L117" i="1"/>
  <c r="L116" i="1"/>
  <c r="L115" i="1"/>
  <c r="L114" i="1"/>
  <c r="M114" i="1"/>
  <c r="N114" i="1" s="1"/>
  <c r="M155" i="1"/>
  <c r="N155" i="1" s="1"/>
  <c r="M160" i="1"/>
  <c r="N160" i="1" s="1"/>
  <c r="M154" i="1"/>
  <c r="N154" i="1" s="1"/>
  <c r="M159" i="1"/>
  <c r="N159" i="1" s="1"/>
  <c r="M153" i="1"/>
  <c r="N153" i="1" s="1"/>
  <c r="L160" i="1"/>
  <c r="L159" i="1"/>
  <c r="L158" i="1"/>
  <c r="L157" i="1"/>
  <c r="L156" i="1"/>
  <c r="L155" i="1"/>
  <c r="L154" i="1"/>
  <c r="L153" i="1"/>
  <c r="J152" i="1"/>
  <c r="M152" i="1" s="1"/>
  <c r="N152" i="1" s="1"/>
  <c r="L152" i="1"/>
  <c r="J199" i="1"/>
  <c r="M199" i="1" s="1"/>
  <c r="N199" i="1" s="1"/>
  <c r="L199" i="1"/>
  <c r="J198" i="1"/>
  <c r="M198" i="1" s="1"/>
  <c r="N198" i="1" s="1"/>
  <c r="L198" i="1"/>
  <c r="J197" i="1"/>
  <c r="M197" i="1" s="1"/>
  <c r="N197" i="1" s="1"/>
  <c r="L197" i="1"/>
  <c r="J196" i="1"/>
  <c r="M196" i="1" s="1"/>
  <c r="N196" i="1" s="1"/>
  <c r="L196" i="1"/>
  <c r="J195" i="1"/>
  <c r="M195" i="1" s="1"/>
  <c r="N195" i="1" s="1"/>
  <c r="L195" i="1"/>
  <c r="J194" i="1"/>
  <c r="M194" i="1" s="1"/>
  <c r="N194" i="1" s="1"/>
  <c r="L194" i="1"/>
  <c r="M83" i="1"/>
  <c r="N83" i="1" s="1"/>
  <c r="M84" i="1"/>
  <c r="N84" i="1" s="1"/>
  <c r="M76" i="1"/>
  <c r="N76" i="1" s="1"/>
  <c r="M81" i="1"/>
  <c r="N81" i="1" s="1"/>
  <c r="M78" i="1"/>
  <c r="N78" i="1" s="1"/>
  <c r="M80" i="1"/>
  <c r="N80" i="1" s="1"/>
  <c r="M77" i="1"/>
  <c r="N77" i="1" s="1"/>
  <c r="M82" i="1"/>
  <c r="N82" i="1" s="1"/>
  <c r="L84" i="1"/>
  <c r="L83" i="1"/>
  <c r="L82" i="1"/>
  <c r="L81" i="1"/>
  <c r="L80" i="1"/>
  <c r="L79" i="1"/>
  <c r="L78" i="1"/>
  <c r="L77" i="1"/>
  <c r="L76" i="1"/>
  <c r="J27" i="1"/>
  <c r="M27" i="1" s="1"/>
  <c r="N27" i="1" s="1"/>
  <c r="L27" i="1"/>
  <c r="J31" i="1"/>
  <c r="M31" i="1" s="1"/>
  <c r="N31" i="1" s="1"/>
  <c r="L31" i="1"/>
  <c r="J30" i="1"/>
  <c r="M30" i="1" s="1"/>
  <c r="N30" i="1" s="1"/>
  <c r="L30" i="1"/>
  <c r="J33" i="1"/>
  <c r="M33" i="1" s="1"/>
  <c r="N33" i="1" s="1"/>
  <c r="L33" i="1"/>
  <c r="J29" i="1"/>
  <c r="M29" i="1" s="1"/>
  <c r="N29" i="1" s="1"/>
  <c r="L29" i="1"/>
  <c r="J32" i="1"/>
  <c r="M32" i="1" s="1"/>
  <c r="N32" i="1" s="1"/>
  <c r="L32" i="1"/>
  <c r="J28" i="1"/>
  <c r="M28" i="1" s="1"/>
  <c r="N28" i="1" s="1"/>
  <c r="L28" i="1"/>
  <c r="M141" i="1"/>
  <c r="N141" i="1" s="1"/>
  <c r="M140" i="1"/>
  <c r="N140" i="1" s="1"/>
  <c r="J113" i="1"/>
  <c r="M113" i="1" s="1"/>
  <c r="N113" i="1" s="1"/>
  <c r="L113" i="1"/>
  <c r="M142" i="1"/>
  <c r="N142" i="1" s="1"/>
  <c r="M26" i="1"/>
  <c r="N26" i="1" s="1"/>
  <c r="L26" i="1"/>
  <c r="L25" i="1"/>
  <c r="J24" i="1"/>
  <c r="M24" i="1" s="1"/>
  <c r="N24" i="1" s="1"/>
  <c r="L24" i="1"/>
  <c r="J150" i="1"/>
  <c r="M150" i="1" s="1"/>
  <c r="N150" i="1" s="1"/>
  <c r="L150" i="1"/>
  <c r="J151" i="1"/>
  <c r="M151" i="1" s="1"/>
  <c r="N151" i="1" s="1"/>
  <c r="L151" i="1"/>
  <c r="J191" i="1"/>
  <c r="M191" i="1" s="1"/>
  <c r="N191" i="1" s="1"/>
  <c r="L191" i="1"/>
  <c r="J190" i="1"/>
  <c r="M190" i="1" s="1"/>
  <c r="N190" i="1" s="1"/>
  <c r="L190" i="1"/>
  <c r="J189" i="1"/>
  <c r="M189" i="1" s="1"/>
  <c r="N189" i="1" s="1"/>
  <c r="L189" i="1"/>
  <c r="J193" i="1"/>
  <c r="M193" i="1" s="1"/>
  <c r="N193" i="1" s="1"/>
  <c r="L193" i="1"/>
  <c r="J192" i="1"/>
  <c r="M192" i="1" s="1"/>
  <c r="N192" i="1" s="1"/>
  <c r="L192" i="1"/>
  <c r="J188" i="1"/>
  <c r="M188" i="1" s="1"/>
  <c r="N188" i="1" s="1"/>
  <c r="L188" i="1"/>
  <c r="J112" i="1"/>
  <c r="M112" i="1" s="1"/>
  <c r="N112" i="1" s="1"/>
  <c r="L112" i="1"/>
  <c r="J111" i="1"/>
  <c r="M111" i="1" s="1"/>
  <c r="N111" i="1" s="1"/>
  <c r="L111" i="1"/>
  <c r="M146" i="1"/>
  <c r="N146" i="1" s="1"/>
  <c r="M145" i="1"/>
  <c r="N145" i="1" s="1"/>
  <c r="M149" i="1"/>
  <c r="N149" i="1" s="1"/>
  <c r="M181" i="1"/>
  <c r="N181" i="1" s="1"/>
  <c r="L181" i="1"/>
  <c r="M65" i="1"/>
  <c r="N65" i="1" s="1"/>
  <c r="M73" i="1"/>
  <c r="N73" i="1" s="1"/>
  <c r="M72" i="1"/>
  <c r="N72" i="1" s="1"/>
  <c r="M64" i="1"/>
  <c r="N64" i="1" s="1"/>
  <c r="M70" i="1"/>
  <c r="N70" i="1" s="1"/>
  <c r="M62" i="1"/>
  <c r="N62" i="1" s="1"/>
  <c r="M74" i="1"/>
  <c r="N74" i="1" s="1"/>
  <c r="M66" i="1"/>
  <c r="N66" i="1" s="1"/>
  <c r="M71" i="1"/>
  <c r="N71" i="1" s="1"/>
  <c r="M63" i="1"/>
  <c r="N63" i="1" s="1"/>
  <c r="M68" i="1"/>
  <c r="N68" i="1" s="1"/>
  <c r="M69" i="1"/>
  <c r="N69" i="1" s="1"/>
  <c r="M75" i="1"/>
  <c r="N75" i="1" s="1"/>
  <c r="M67" i="1"/>
  <c r="N67" i="1" s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M148" i="1"/>
  <c r="N148" i="1" s="1"/>
  <c r="M144" i="1"/>
  <c r="N144" i="1" s="1"/>
  <c r="M137" i="1"/>
  <c r="N137" i="1" s="1"/>
  <c r="M138" i="1"/>
  <c r="N138" i="1" s="1"/>
  <c r="L179" i="1"/>
  <c r="J179" i="1"/>
  <c r="M179" i="1" s="1"/>
  <c r="N179" i="1" s="1"/>
  <c r="L176" i="1"/>
  <c r="J176" i="1"/>
  <c r="M176" i="1" s="1"/>
  <c r="N176" i="1" s="1"/>
  <c r="J180" i="1"/>
  <c r="M180" i="1" s="1"/>
  <c r="N180" i="1" s="1"/>
  <c r="L180" i="1"/>
  <c r="L184" i="1"/>
  <c r="J184" i="1"/>
  <c r="M184" i="1" s="1"/>
  <c r="N184" i="1" s="1"/>
  <c r="L187" i="1"/>
  <c r="J187" i="1"/>
  <c r="M187" i="1" s="1"/>
  <c r="N187" i="1" s="1"/>
  <c r="J177" i="1"/>
  <c r="M177" i="1" s="1"/>
  <c r="N177" i="1" s="1"/>
  <c r="L177" i="1"/>
  <c r="J185" i="1"/>
  <c r="M185" i="1" s="1"/>
  <c r="N185" i="1" s="1"/>
  <c r="L185" i="1"/>
  <c r="J175" i="1"/>
  <c r="M175" i="1" s="1"/>
  <c r="N175" i="1" s="1"/>
  <c r="L175" i="1"/>
  <c r="J183" i="1"/>
  <c r="M183" i="1" s="1"/>
  <c r="N183" i="1" s="1"/>
  <c r="L183" i="1"/>
  <c r="J178" i="1"/>
  <c r="M178" i="1" s="1"/>
  <c r="N178" i="1" s="1"/>
  <c r="L178" i="1"/>
  <c r="L182" i="1"/>
  <c r="J182" i="1"/>
  <c r="M182" i="1" s="1"/>
  <c r="N182" i="1" s="1"/>
  <c r="J186" i="1"/>
  <c r="M186" i="1" s="1"/>
  <c r="N186" i="1" s="1"/>
  <c r="L186" i="1"/>
  <c r="M139" i="1"/>
  <c r="N139" i="1" s="1"/>
  <c r="M147" i="1"/>
  <c r="N147" i="1" s="1"/>
  <c r="M143" i="1"/>
  <c r="N143" i="1" s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02" i="1"/>
  <c r="J102" i="1"/>
  <c r="M102" i="1" s="1"/>
  <c r="N102" i="1" s="1"/>
  <c r="L103" i="1"/>
  <c r="J103" i="1"/>
  <c r="M103" i="1" s="1"/>
  <c r="N103" i="1" s="1"/>
  <c r="L107" i="1"/>
  <c r="J107" i="1"/>
  <c r="M107" i="1" s="1"/>
  <c r="N107" i="1" s="1"/>
  <c r="L99" i="1"/>
  <c r="J99" i="1"/>
  <c r="M99" i="1" s="1"/>
  <c r="N99" i="1" s="1"/>
  <c r="L110" i="1"/>
  <c r="J110" i="1"/>
  <c r="M110" i="1" s="1"/>
  <c r="N110" i="1" s="1"/>
  <c r="L108" i="1"/>
  <c r="J108" i="1"/>
  <c r="M108" i="1" s="1"/>
  <c r="N108" i="1" s="1"/>
  <c r="L101" i="1"/>
  <c r="J101" i="1"/>
  <c r="M101" i="1" s="1"/>
  <c r="N101" i="1" s="1"/>
  <c r="L105" i="1"/>
  <c r="J105" i="1"/>
  <c r="M105" i="1" s="1"/>
  <c r="N105" i="1" s="1"/>
  <c r="L109" i="1"/>
  <c r="J109" i="1"/>
  <c r="M109" i="1" s="1"/>
  <c r="N109" i="1" s="1"/>
  <c r="L106" i="1"/>
  <c r="J106" i="1"/>
  <c r="M106" i="1" s="1"/>
  <c r="N106" i="1" s="1"/>
  <c r="L100" i="1"/>
  <c r="J100" i="1"/>
  <c r="M100" i="1" s="1"/>
  <c r="N100" i="1" s="1"/>
  <c r="L104" i="1"/>
  <c r="J104" i="1"/>
  <c r="M104" i="1" s="1"/>
  <c r="N104" i="1" s="1"/>
  <c r="L98" i="1"/>
  <c r="J98" i="1"/>
  <c r="M98" i="1" s="1"/>
  <c r="N98" i="1" s="1"/>
  <c r="L53" i="1"/>
  <c r="J53" i="1"/>
  <c r="M53" i="1" s="1"/>
  <c r="N53" i="1" s="1"/>
  <c r="L57" i="1"/>
  <c r="J57" i="1"/>
  <c r="M57" i="1" s="1"/>
  <c r="N57" i="1" s="1"/>
  <c r="L50" i="1"/>
  <c r="J50" i="1"/>
  <c r="M50" i="1" s="1"/>
  <c r="N50" i="1" s="1"/>
  <c r="L54" i="1"/>
  <c r="J54" i="1"/>
  <c r="M54" i="1" s="1"/>
  <c r="N54" i="1" s="1"/>
  <c r="L58" i="1"/>
  <c r="J58" i="1"/>
  <c r="M58" i="1" s="1"/>
  <c r="N58" i="1" s="1"/>
  <c r="L49" i="1"/>
  <c r="J49" i="1"/>
  <c r="M49" i="1" s="1"/>
  <c r="N49" i="1" s="1"/>
  <c r="L61" i="1"/>
  <c r="J61" i="1"/>
  <c r="M61" i="1" s="1"/>
  <c r="N61" i="1" s="1"/>
  <c r="L51" i="1"/>
  <c r="J51" i="1"/>
  <c r="M51" i="1" s="1"/>
  <c r="N51" i="1" s="1"/>
  <c r="L55" i="1"/>
  <c r="J55" i="1"/>
  <c r="M55" i="1" s="1"/>
  <c r="N55" i="1" s="1"/>
  <c r="L59" i="1"/>
  <c r="J59" i="1"/>
  <c r="M59" i="1" s="1"/>
  <c r="N59" i="1" s="1"/>
  <c r="L48" i="1"/>
  <c r="J48" i="1"/>
  <c r="M48" i="1" s="1"/>
  <c r="N48" i="1" s="1"/>
  <c r="L52" i="1"/>
  <c r="J52" i="1"/>
  <c r="M52" i="1" s="1"/>
  <c r="N52" i="1" s="1"/>
  <c r="L56" i="1"/>
  <c r="J56" i="1"/>
  <c r="M56" i="1" s="1"/>
  <c r="N56" i="1" s="1"/>
  <c r="L60" i="1"/>
  <c r="J60" i="1"/>
  <c r="M60" i="1" s="1"/>
  <c r="N60" i="1" s="1"/>
  <c r="L20" i="1"/>
  <c r="J20" i="1"/>
  <c r="M20" i="1" s="1"/>
  <c r="N20" i="1" s="1"/>
  <c r="L16" i="1"/>
  <c r="J16" i="1"/>
  <c r="M16" i="1" s="1"/>
  <c r="N16" i="1" s="1"/>
  <c r="L19" i="1"/>
  <c r="J19" i="1"/>
  <c r="M19" i="1" s="1"/>
  <c r="N19" i="1" s="1"/>
  <c r="J21" i="1"/>
  <c r="M21" i="1" s="1"/>
  <c r="N21" i="1" s="1"/>
  <c r="L21" i="1"/>
  <c r="L11" i="1"/>
  <c r="J11" i="1"/>
  <c r="M11" i="1" s="1"/>
  <c r="N11" i="1" s="1"/>
  <c r="J12" i="1"/>
  <c r="M12" i="1" s="1"/>
  <c r="N12" i="1" s="1"/>
  <c r="L12" i="1"/>
  <c r="L15" i="1"/>
  <c r="J15" i="1"/>
  <c r="M15" i="1" s="1"/>
  <c r="N15" i="1" s="1"/>
  <c r="J17" i="1"/>
  <c r="M17" i="1" s="1"/>
  <c r="N17" i="1" s="1"/>
  <c r="L17" i="1"/>
  <c r="L10" i="1"/>
  <c r="J10" i="1"/>
  <c r="M10" i="1" s="1"/>
  <c r="N10" i="1" s="1"/>
  <c r="L14" i="1"/>
  <c r="J14" i="1"/>
  <c r="M14" i="1" s="1"/>
  <c r="N14" i="1" s="1"/>
  <c r="L18" i="1"/>
  <c r="J18" i="1"/>
  <c r="M18" i="1" s="1"/>
  <c r="N18" i="1" s="1"/>
  <c r="L22" i="1"/>
  <c r="J22" i="1"/>
  <c r="M22" i="1" s="1"/>
  <c r="N22" i="1" s="1"/>
  <c r="L13" i="1"/>
  <c r="J13" i="1"/>
  <c r="M13" i="1" s="1"/>
  <c r="N13" i="1" s="1"/>
  <c r="I23" i="1"/>
  <c r="K23" i="1" s="1"/>
  <c r="G23" i="1"/>
  <c r="H23" i="1" s="1"/>
  <c r="J23" i="1" l="1"/>
  <c r="M23" i="1" s="1"/>
  <c r="N23" i="1" s="1"/>
  <c r="L23" i="1"/>
</calcChain>
</file>

<file path=xl/sharedStrings.xml><?xml version="1.0" encoding="utf-8"?>
<sst xmlns="http://schemas.openxmlformats.org/spreadsheetml/2006/main" count="570" uniqueCount="100">
  <si>
    <t>r_crit in cm</t>
  </si>
  <si>
    <t>m in mg</t>
  </si>
  <si>
    <t>v_b</t>
  </si>
  <si>
    <t>a_cent in m/s²</t>
  </si>
  <si>
    <t xml:space="preserve">a_tan </t>
  </si>
  <si>
    <t>F_cent in mN</t>
  </si>
  <si>
    <t>F_tan</t>
  </si>
  <si>
    <t>a_total</t>
  </si>
  <si>
    <t>F_total</t>
  </si>
  <si>
    <t>safety factor</t>
  </si>
  <si>
    <t>Species:</t>
  </si>
  <si>
    <t>Gender:</t>
  </si>
  <si>
    <t>Surface:</t>
  </si>
  <si>
    <t>Date:</t>
  </si>
  <si>
    <t>w_crit in rad/s</t>
  </si>
  <si>
    <t>v_crit in revs/min</t>
  </si>
  <si>
    <t>v_m</t>
  </si>
  <si>
    <t>t_max/basespeed</t>
  </si>
  <si>
    <t>weib6</t>
  </si>
  <si>
    <t>Date: 05.03.2019 10 am</t>
  </si>
  <si>
    <t>weib4</t>
  </si>
  <si>
    <t>female</t>
  </si>
  <si>
    <t>glass</t>
  </si>
  <si>
    <t>weib9</t>
  </si>
  <si>
    <t>weib5</t>
  </si>
  <si>
    <t>weib3</t>
  </si>
  <si>
    <t>Fflyfoot</t>
  </si>
  <si>
    <t>erste messung lateral gestellt</t>
  </si>
  <si>
    <t>glass:</t>
  </si>
  <si>
    <t>1µm</t>
  </si>
  <si>
    <t>nachtrag Glass</t>
  </si>
  <si>
    <t>0,3µm</t>
  </si>
  <si>
    <t>9µm</t>
  </si>
  <si>
    <t>3µm</t>
  </si>
  <si>
    <t>12µm</t>
  </si>
  <si>
    <t>Glass_epon</t>
  </si>
  <si>
    <t>male</t>
  </si>
  <si>
    <t>Männ1</t>
  </si>
  <si>
    <t>Männ7</t>
  </si>
  <si>
    <t>Männ9</t>
  </si>
  <si>
    <t>Männ5</t>
  </si>
  <si>
    <t>Männ2</t>
  </si>
  <si>
    <t>Video!!!</t>
  </si>
  <si>
    <t>Glass</t>
  </si>
  <si>
    <t>Glass_Epon</t>
  </si>
  <si>
    <t>0,3 µm</t>
  </si>
  <si>
    <t>Female#1</t>
  </si>
  <si>
    <t>Female#2</t>
  </si>
  <si>
    <t>1 µm</t>
  </si>
  <si>
    <t>3 µm</t>
  </si>
  <si>
    <t>9 µm</t>
  </si>
  <si>
    <t>Female#7</t>
  </si>
  <si>
    <t>Female#8</t>
  </si>
  <si>
    <t>Female#10</t>
  </si>
  <si>
    <t>Female9</t>
  </si>
  <si>
    <t>Female5</t>
  </si>
  <si>
    <t>Female3</t>
  </si>
  <si>
    <t>Female6</t>
  </si>
  <si>
    <t>Female4</t>
  </si>
  <si>
    <t>Male1</t>
  </si>
  <si>
    <t>Male2</t>
  </si>
  <si>
    <t>Male7</t>
  </si>
  <si>
    <t>Male 9</t>
  </si>
  <si>
    <t>Male5</t>
  </si>
  <si>
    <t>Male3</t>
  </si>
  <si>
    <t>Male4</t>
  </si>
  <si>
    <t>Male6</t>
  </si>
  <si>
    <t>Male8</t>
  </si>
  <si>
    <t>Male10</t>
  </si>
  <si>
    <t>Glass disk (gl-d)</t>
  </si>
  <si>
    <t>Epoxy resin glass stamp (e-r)</t>
  </si>
  <si>
    <t>0,3 µm</t>
  </si>
  <si>
    <t>12 µm</t>
  </si>
  <si>
    <t>mean</t>
  </si>
  <si>
    <t>st. dev.</t>
  </si>
  <si>
    <t>Male 1</t>
  </si>
  <si>
    <t>Male 2</t>
  </si>
  <si>
    <t>Male 3</t>
  </si>
  <si>
    <t>Male 4</t>
  </si>
  <si>
    <t>Male 5</t>
  </si>
  <si>
    <t>Male 6</t>
  </si>
  <si>
    <t>Male 7</t>
  </si>
  <si>
    <t>Male 8</t>
  </si>
  <si>
    <t>Male 10</t>
  </si>
  <si>
    <t>Female 1</t>
  </si>
  <si>
    <t>Female 2</t>
  </si>
  <si>
    <t>Female 3</t>
  </si>
  <si>
    <t>Female 4</t>
  </si>
  <si>
    <t>Female 5</t>
  </si>
  <si>
    <t>Female 6</t>
  </si>
  <si>
    <t>Female 7</t>
  </si>
  <si>
    <t>Female 8</t>
  </si>
  <si>
    <t>Female 9</t>
  </si>
  <si>
    <t>Female 10</t>
  </si>
  <si>
    <t>Average (male)</t>
  </si>
  <si>
    <t>Median (male)</t>
  </si>
  <si>
    <t>Average (Female)</t>
  </si>
  <si>
    <t>Median (Female)</t>
  </si>
  <si>
    <t>Glass (gl)</t>
  </si>
  <si>
    <t>Smooth epoxy resin (er)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</si>
</sst>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7" fillId="5" borderId="1" applyNumberFormat="0" applyAlignment="0" applyProtection="0"/>
    <xf numFmtId="0" fontId="8" fillId="4" borderId="3" applyNumberFormat="0" applyAlignment="0" applyProtection="0"/>
    <xf numFmtId="0" fontId="6" fillId="6" borderId="4" applyNumberFormat="0" applyFont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</cellStyleXfs>
  <cellXfs count="155">
    <xf numFmtId="0" fontId="0" fillId="0" borderId="0" xfId="0"/>
    <xf numFmtId="0" fontId="5" fillId="2" borderId="2" xfId="1" applyFont="1" applyBorder="1"/>
    <xf numFmtId="0" fontId="3" fillId="4" borderId="1" xfId="3"/>
    <xf numFmtId="0" fontId="2" fillId="3" borderId="1" xfId="2" applyBorder="1"/>
    <xf numFmtId="0" fontId="4" fillId="0" borderId="0" xfId="0" applyFont="1"/>
    <xf numFmtId="0" fontId="2" fillId="3" borderId="0" xfId="2"/>
    <xf numFmtId="0" fontId="4" fillId="4" borderId="1" xfId="3" applyFont="1"/>
    <xf numFmtId="22" fontId="0" fillId="0" borderId="0" xfId="0" applyNumberFormat="1"/>
    <xf numFmtId="14" fontId="0" fillId="0" borderId="0" xfId="0" applyNumberFormat="1"/>
    <xf numFmtId="0" fontId="3" fillId="4" borderId="5" xfId="3" applyBorder="1"/>
    <xf numFmtId="0" fontId="4" fillId="4" borderId="6" xfId="3" applyFont="1" applyBorder="1"/>
    <xf numFmtId="0" fontId="4" fillId="4" borderId="7" xfId="5" applyFont="1" applyBorder="1"/>
    <xf numFmtId="0" fontId="4" fillId="4" borderId="8" xfId="5" applyFont="1" applyBorder="1"/>
    <xf numFmtId="0" fontId="4" fillId="4" borderId="9" xfId="5" applyFont="1" applyBorder="1"/>
    <xf numFmtId="0" fontId="4" fillId="4" borderId="10" xfId="3" applyFont="1" applyBorder="1"/>
    <xf numFmtId="0" fontId="4" fillId="4" borderId="11" xfId="3" applyFont="1" applyBorder="1"/>
    <xf numFmtId="0" fontId="4" fillId="4" borderId="12" xfId="3" applyFont="1" applyBorder="1"/>
    <xf numFmtId="0" fontId="4" fillId="4" borderId="13" xfId="3" applyFont="1" applyBorder="1"/>
    <xf numFmtId="0" fontId="4" fillId="4" borderId="14" xfId="3" applyFont="1" applyBorder="1"/>
    <xf numFmtId="0" fontId="4" fillId="4" borderId="15" xfId="3" applyFont="1" applyBorder="1"/>
    <xf numFmtId="0" fontId="4" fillId="4" borderId="16" xfId="3" applyFont="1" applyBorder="1"/>
    <xf numFmtId="0" fontId="4" fillId="4" borderId="17" xfId="3" applyFont="1" applyBorder="1"/>
    <xf numFmtId="0" fontId="4" fillId="4" borderId="18" xfId="3" applyFont="1" applyBorder="1"/>
    <xf numFmtId="0" fontId="1" fillId="2" borderId="0" xfId="1"/>
    <xf numFmtId="0" fontId="7" fillId="5" borderId="1" xfId="4"/>
    <xf numFmtId="0" fontId="0" fillId="6" borderId="4" xfId="6" applyFont="1"/>
    <xf numFmtId="0" fontId="6" fillId="7" borderId="0" xfId="7"/>
    <xf numFmtId="0" fontId="6" fillId="8" borderId="0" xfId="8"/>
    <xf numFmtId="0" fontId="6" fillId="9" borderId="0" xfId="9"/>
    <xf numFmtId="0" fontId="0" fillId="9" borderId="0" xfId="9" applyFont="1"/>
    <xf numFmtId="0" fontId="8" fillId="4" borderId="3" xfId="5"/>
    <xf numFmtId="0" fontId="9" fillId="0" borderId="19" xfId="0" applyFont="1" applyBorder="1"/>
    <xf numFmtId="0" fontId="0" fillId="0" borderId="20" xfId="0" applyBorder="1"/>
    <xf numFmtId="0" fontId="0" fillId="0" borderId="21" xfId="0" applyBorder="1"/>
    <xf numFmtId="0" fontId="5" fillId="2" borderId="22" xfId="1" applyFont="1" applyBorder="1"/>
    <xf numFmtId="0" fontId="5" fillId="2" borderId="23" xfId="1" applyFont="1" applyBorder="1"/>
    <xf numFmtId="0" fontId="0" fillId="11" borderId="0" xfId="0" applyFill="1"/>
    <xf numFmtId="0" fontId="0" fillId="12" borderId="30" xfId="0" applyFill="1" applyBorder="1"/>
    <xf numFmtId="0" fontId="0" fillId="12" borderId="31" xfId="0" applyFill="1" applyBorder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0" fillId="0" borderId="0" xfId="1" applyFont="1" applyFill="1" applyBorder="1"/>
    <xf numFmtId="0" fontId="8" fillId="14" borderId="27" xfId="5" applyFill="1" applyBorder="1"/>
    <xf numFmtId="0" fontId="8" fillId="14" borderId="28" xfId="5" applyFill="1" applyBorder="1"/>
    <xf numFmtId="0" fontId="4" fillId="11" borderId="28" xfId="10" applyFont="1" applyFill="1" applyBorder="1"/>
    <xf numFmtId="0" fontId="8" fillId="12" borderId="28" xfId="5" applyFill="1" applyBorder="1"/>
    <xf numFmtId="0" fontId="4" fillId="13" borderId="28" xfId="10" applyFont="1" applyFill="1" applyBorder="1"/>
    <xf numFmtId="0" fontId="4" fillId="13" borderId="29" xfId="10" applyFont="1" applyFill="1" applyBorder="1"/>
    <xf numFmtId="0" fontId="4" fillId="11" borderId="29" xfId="10" applyFont="1" applyFill="1" applyBorder="1"/>
    <xf numFmtId="0" fontId="10" fillId="0" borderId="26" xfId="1" applyFont="1" applyFill="1" applyBorder="1"/>
    <xf numFmtId="0" fontId="10" fillId="0" borderId="24" xfId="1" applyFont="1" applyFill="1" applyBorder="1"/>
    <xf numFmtId="0" fontId="8" fillId="14" borderId="33" xfId="5" applyFill="1" applyBorder="1"/>
    <xf numFmtId="0" fontId="0" fillId="14" borderId="33" xfId="0" applyFill="1" applyBorder="1"/>
    <xf numFmtId="0" fontId="4" fillId="11" borderId="33" xfId="10" applyFont="1" applyFill="1" applyBorder="1"/>
    <xf numFmtId="0" fontId="8" fillId="12" borderId="33" xfId="5" applyFill="1" applyBorder="1"/>
    <xf numFmtId="0" fontId="4" fillId="13" borderId="33" xfId="10" applyFont="1" applyFill="1" applyBorder="1"/>
    <xf numFmtId="0" fontId="8" fillId="12" borderId="30" xfId="5" applyFill="1" applyBorder="1"/>
    <xf numFmtId="0" fontId="8" fillId="12" borderId="34" xfId="5" applyFill="1" applyBorder="1"/>
    <xf numFmtId="0" fontId="8" fillId="12" borderId="35" xfId="5" applyFill="1" applyBorder="1"/>
    <xf numFmtId="0" fontId="8" fillId="12" borderId="31" xfId="5" applyFill="1" applyBorder="1"/>
    <xf numFmtId="0" fontId="8" fillId="12" borderId="36" xfId="5" applyFill="1" applyBorder="1"/>
    <xf numFmtId="0" fontId="4" fillId="13" borderId="31" xfId="10" applyFont="1" applyFill="1" applyBorder="1"/>
    <xf numFmtId="0" fontId="4" fillId="13" borderId="36" xfId="10" applyFont="1" applyFill="1" applyBorder="1"/>
    <xf numFmtId="0" fontId="4" fillId="13" borderId="37" xfId="10" applyFont="1" applyFill="1" applyBorder="1"/>
    <xf numFmtId="0" fontId="4" fillId="13" borderId="38" xfId="10" applyFont="1" applyFill="1" applyBorder="1"/>
    <xf numFmtId="0" fontId="4" fillId="13" borderId="39" xfId="10" applyFont="1" applyFill="1" applyBorder="1"/>
    <xf numFmtId="0" fontId="8" fillId="14" borderId="30" xfId="5" applyFill="1" applyBorder="1"/>
    <xf numFmtId="0" fontId="8" fillId="14" borderId="34" xfId="5" applyFill="1" applyBorder="1"/>
    <xf numFmtId="0" fontId="8" fillId="14" borderId="35" xfId="5" applyFill="1" applyBorder="1"/>
    <xf numFmtId="0" fontId="8" fillId="14" borderId="31" xfId="5" applyFill="1" applyBorder="1"/>
    <xf numFmtId="0" fontId="8" fillId="14" borderId="36" xfId="5" applyFill="1" applyBorder="1"/>
    <xf numFmtId="0" fontId="4" fillId="11" borderId="31" xfId="10" applyFont="1" applyFill="1" applyBorder="1"/>
    <xf numFmtId="0" fontId="4" fillId="11" borderId="36" xfId="10" applyFont="1" applyFill="1" applyBorder="1"/>
    <xf numFmtId="0" fontId="4" fillId="11" borderId="37" xfId="10" applyFont="1" applyFill="1" applyBorder="1"/>
    <xf numFmtId="0" fontId="4" fillId="11" borderId="38" xfId="10" applyFont="1" applyFill="1" applyBorder="1"/>
    <xf numFmtId="0" fontId="4" fillId="11" borderId="39" xfId="10" applyFont="1" applyFill="1" applyBorder="1"/>
    <xf numFmtId="0" fontId="4" fillId="11" borderId="32" xfId="10" applyFont="1" applyFill="1" applyBorder="1"/>
    <xf numFmtId="0" fontId="8" fillId="14" borderId="32" xfId="5" applyFill="1" applyBorder="1"/>
    <xf numFmtId="0" fontId="4" fillId="13" borderId="32" xfId="10" applyFont="1" applyFill="1" applyBorder="1"/>
    <xf numFmtId="0" fontId="8" fillId="12" borderId="32" xfId="5" applyFill="1" applyBorder="1"/>
    <xf numFmtId="0" fontId="4" fillId="12" borderId="40" xfId="0" applyFont="1" applyFill="1" applyBorder="1"/>
    <xf numFmtId="0" fontId="4" fillId="12" borderId="41" xfId="0" applyFont="1" applyFill="1" applyBorder="1"/>
    <xf numFmtId="0" fontId="4" fillId="12" borderId="42" xfId="0" applyFont="1" applyFill="1" applyBorder="1"/>
    <xf numFmtId="0" fontId="4" fillId="12" borderId="25" xfId="0" applyFont="1" applyFill="1" applyBorder="1"/>
    <xf numFmtId="0" fontId="4" fillId="11" borderId="40" xfId="0" applyFont="1" applyFill="1" applyBorder="1"/>
    <xf numFmtId="0" fontId="4" fillId="11" borderId="41" xfId="0" applyFont="1" applyFill="1" applyBorder="1"/>
    <xf numFmtId="0" fontId="4" fillId="11" borderId="42" xfId="0" applyFont="1" applyFill="1" applyBorder="1"/>
    <xf numFmtId="0" fontId="4" fillId="11" borderId="25" xfId="0" applyFont="1" applyFill="1" applyBorder="1"/>
    <xf numFmtId="0" fontId="4" fillId="0" borderId="26" xfId="0" applyFont="1" applyBorder="1"/>
    <xf numFmtId="0" fontId="4" fillId="0" borderId="24" xfId="0" applyFont="1" applyBorder="1"/>
    <xf numFmtId="0" fontId="0" fillId="12" borderId="33" xfId="0" applyFill="1" applyBorder="1"/>
    <xf numFmtId="0" fontId="12" fillId="12" borderId="33" xfId="0" applyFont="1" applyFill="1" applyBorder="1"/>
    <xf numFmtId="0" fontId="12" fillId="11" borderId="33" xfId="0" applyFont="1" applyFill="1" applyBorder="1"/>
    <xf numFmtId="0" fontId="0" fillId="11" borderId="33" xfId="0" applyFill="1" applyBorder="1"/>
    <xf numFmtId="0" fontId="0" fillId="12" borderId="34" xfId="0" applyFill="1" applyBorder="1"/>
    <xf numFmtId="0" fontId="12" fillId="12" borderId="34" xfId="0" applyFont="1" applyFill="1" applyBorder="1"/>
    <xf numFmtId="0" fontId="0" fillId="12" borderId="35" xfId="0" applyFill="1" applyBorder="1"/>
    <xf numFmtId="0" fontId="0" fillId="12" borderId="36" xfId="0" applyFill="1" applyBorder="1"/>
    <xf numFmtId="0" fontId="0" fillId="12" borderId="37" xfId="0" applyFill="1" applyBorder="1"/>
    <xf numFmtId="0" fontId="0" fillId="12" borderId="38" xfId="0" applyFill="1" applyBorder="1"/>
    <xf numFmtId="0" fontId="12" fillId="12" borderId="38" xfId="0" applyFont="1" applyFill="1" applyBorder="1"/>
    <xf numFmtId="0" fontId="0" fillId="12" borderId="39" xfId="0" applyFill="1" applyBorder="1"/>
    <xf numFmtId="0" fontId="12" fillId="11" borderId="30" xfId="0" applyFont="1" applyFill="1" applyBorder="1"/>
    <xf numFmtId="0" fontId="0" fillId="11" borderId="34" xfId="0" applyFill="1" applyBorder="1"/>
    <xf numFmtId="0" fontId="12" fillId="11" borderId="34" xfId="0" applyFont="1" applyFill="1" applyBorder="1"/>
    <xf numFmtId="0" fontId="0" fillId="11" borderId="35" xfId="0" applyFill="1" applyBorder="1"/>
    <xf numFmtId="0" fontId="12" fillId="11" borderId="31" xfId="0" applyFont="1" applyFill="1" applyBorder="1"/>
    <xf numFmtId="0" fontId="0" fillId="11" borderId="36" xfId="0" applyFill="1" applyBorder="1"/>
    <xf numFmtId="0" fontId="12" fillId="11" borderId="37" xfId="0" applyFont="1" applyFill="1" applyBorder="1"/>
    <xf numFmtId="0" fontId="0" fillId="11" borderId="38" xfId="0" applyFill="1" applyBorder="1"/>
    <xf numFmtId="0" fontId="12" fillId="11" borderId="38" xfId="0" applyFont="1" applyFill="1" applyBorder="1"/>
    <xf numFmtId="0" fontId="0" fillId="11" borderId="39" xfId="0" applyFill="1" applyBorder="1"/>
    <xf numFmtId="0" fontId="12" fillId="12" borderId="30" xfId="0" applyFont="1" applyFill="1" applyBorder="1"/>
    <xf numFmtId="0" fontId="12" fillId="12" borderId="31" xfId="0" applyFont="1" applyFill="1" applyBorder="1"/>
    <xf numFmtId="0" fontId="12" fillId="12" borderId="37" xfId="0" applyFont="1" applyFill="1" applyBorder="1"/>
    <xf numFmtId="0" fontId="12" fillId="12" borderId="43" xfId="0" applyFont="1" applyFill="1" applyBorder="1"/>
    <xf numFmtId="0" fontId="12" fillId="12" borderId="44" xfId="0" applyFont="1" applyFill="1" applyBorder="1"/>
    <xf numFmtId="0" fontId="12" fillId="12" borderId="45" xfId="0" applyFont="1" applyFill="1" applyBorder="1"/>
    <xf numFmtId="0" fontId="12" fillId="11" borderId="43" xfId="0" applyFont="1" applyFill="1" applyBorder="1"/>
    <xf numFmtId="0" fontId="12" fillId="11" borderId="44" xfId="0" applyFont="1" applyFill="1" applyBorder="1"/>
    <xf numFmtId="0" fontId="12" fillId="11" borderId="45" xfId="0" applyFont="1" applyFill="1" applyBorder="1"/>
    <xf numFmtId="0" fontId="4" fillId="12" borderId="52" xfId="0" applyFont="1" applyFill="1" applyBorder="1"/>
    <xf numFmtId="0" fontId="0" fillId="11" borderId="30" xfId="0" applyFill="1" applyBorder="1"/>
    <xf numFmtId="0" fontId="0" fillId="11" borderId="37" xfId="0" applyFill="1" applyBorder="1"/>
    <xf numFmtId="0" fontId="4" fillId="11" borderId="48" xfId="0" applyFont="1" applyFill="1" applyBorder="1"/>
    <xf numFmtId="0" fontId="4" fillId="11" borderId="49" xfId="0" applyFont="1" applyFill="1" applyBorder="1"/>
    <xf numFmtId="0" fontId="8" fillId="12" borderId="43" xfId="5" applyFill="1" applyBorder="1"/>
    <xf numFmtId="0" fontId="8" fillId="12" borderId="44" xfId="5" applyFill="1" applyBorder="1"/>
    <xf numFmtId="0" fontId="4" fillId="13" borderId="44" xfId="10" applyFont="1" applyFill="1" applyBorder="1"/>
    <xf numFmtId="0" fontId="4" fillId="13" borderId="45" xfId="10" applyFont="1" applyFill="1" applyBorder="1"/>
    <xf numFmtId="0" fontId="8" fillId="14" borderId="43" xfId="5" applyFill="1" applyBorder="1"/>
    <xf numFmtId="0" fontId="8" fillId="14" borderId="44" xfId="5" applyFill="1" applyBorder="1"/>
    <xf numFmtId="0" fontId="4" fillId="11" borderId="44" xfId="10" applyFont="1" applyFill="1" applyBorder="1"/>
    <xf numFmtId="0" fontId="4" fillId="11" borderId="45" xfId="10" applyFont="1" applyFill="1" applyBorder="1"/>
    <xf numFmtId="0" fontId="8" fillId="12" borderId="50" xfId="5" applyFill="1" applyBorder="1"/>
    <xf numFmtId="0" fontId="8" fillId="12" borderId="53" xfId="5" applyFill="1" applyBorder="1"/>
    <xf numFmtId="0" fontId="4" fillId="13" borderId="53" xfId="10" applyFont="1" applyFill="1" applyBorder="1"/>
    <xf numFmtId="0" fontId="4" fillId="13" borderId="51" xfId="10" applyFont="1" applyFill="1" applyBorder="1"/>
    <xf numFmtId="0" fontId="8" fillId="14" borderId="50" xfId="5" applyFill="1" applyBorder="1"/>
    <xf numFmtId="0" fontId="8" fillId="14" borderId="53" xfId="5" applyFill="1" applyBorder="1"/>
    <xf numFmtId="0" fontId="4" fillId="11" borderId="53" xfId="10" applyFont="1" applyFill="1" applyBorder="1"/>
    <xf numFmtId="0" fontId="4" fillId="11" borderId="51" xfId="10" applyFont="1" applyFill="1" applyBorder="1"/>
    <xf numFmtId="0" fontId="0" fillId="14" borderId="31" xfId="0" applyFill="1" applyBorder="1"/>
    <xf numFmtId="0" fontId="0" fillId="14" borderId="36" xfId="0" applyFill="1" applyBorder="1"/>
    <xf numFmtId="0" fontId="8" fillId="12" borderId="27" xfId="5" applyFill="1" applyBorder="1"/>
    <xf numFmtId="0" fontId="10" fillId="0" borderId="25" xfId="1" applyFont="1" applyFill="1" applyBorder="1"/>
    <xf numFmtId="0" fontId="10" fillId="0" borderId="46" xfId="1" applyFont="1" applyFill="1" applyBorder="1"/>
    <xf numFmtId="0" fontId="10" fillId="0" borderId="47" xfId="1" applyFont="1" applyFill="1" applyBorder="1"/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</cellXfs>
  <cellStyles count="11">
    <cellStyle name="20% - Accent1" xfId="7" builtinId="30"/>
    <cellStyle name="20% - Accent2" xfId="8" builtinId="34"/>
    <cellStyle name="20% - Accent4" xfId="9" builtinId="42"/>
    <cellStyle name="40% - Accent5" xfId="10" builtinId="47"/>
    <cellStyle name="Bad" xfId="2" builtinId="27"/>
    <cellStyle name="Calculation" xfId="3" builtinId="22"/>
    <cellStyle name="Good" xfId="1" builtinId="26"/>
    <cellStyle name="Input" xfId="4" builtinId="20"/>
    <cellStyle name="Normal" xfId="0" builtinId="0"/>
    <cellStyle name="Note" xfId="6" builtinId="10"/>
    <cellStyle name="Output" xfId="5" builtinId="21"/>
  </cellStyles>
  <dxfs count="0"/>
  <tableStyles count="0" defaultTableStyle="TableStyleMedium2" defaultPivotStyle="PivotStyleMedium9"/>
  <colors>
    <mruColors>
      <color rgb="FFF1E2D9"/>
      <color rgb="FFF7F7F7"/>
      <color rgb="FFF0E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4"/>
  <sheetViews>
    <sheetView topLeftCell="A77" zoomScale="40" zoomScaleNormal="40" workbookViewId="0">
      <selection activeCell="T95" sqref="T95:BC101"/>
    </sheetView>
  </sheetViews>
  <sheetFormatPr baseColWidth="10" defaultColWidth="9.1640625" defaultRowHeight="15" x14ac:dyDescent="0.2"/>
  <cols>
    <col min="1" max="1" width="18.5" customWidth="1"/>
    <col min="2" max="2" width="15" customWidth="1"/>
    <col min="3" max="3" width="11.6640625" customWidth="1"/>
    <col min="4" max="4" width="19.33203125" customWidth="1"/>
    <col min="5" max="5" width="21.33203125" customWidth="1"/>
    <col min="6" max="7" width="23.33203125" customWidth="1"/>
    <col min="8" max="8" width="17.5" customWidth="1"/>
    <col min="9" max="9" width="11.83203125" customWidth="1"/>
    <col min="10" max="10" width="16" customWidth="1"/>
    <col min="14" max="14" width="13.5" customWidth="1"/>
  </cols>
  <sheetData>
    <row r="1" spans="1:15" x14ac:dyDescent="0.2">
      <c r="A1" t="s">
        <v>19</v>
      </c>
      <c r="F1" t="s">
        <v>26</v>
      </c>
    </row>
    <row r="2" spans="1:15" x14ac:dyDescent="0.2">
      <c r="A2" s="4" t="s">
        <v>10</v>
      </c>
      <c r="B2" t="s">
        <v>18</v>
      </c>
    </row>
    <row r="3" spans="1:15" x14ac:dyDescent="0.2">
      <c r="A3" s="4" t="s">
        <v>11</v>
      </c>
      <c r="B3" t="s">
        <v>21</v>
      </c>
    </row>
    <row r="4" spans="1:15" x14ac:dyDescent="0.2">
      <c r="A4" s="4" t="s">
        <v>12</v>
      </c>
      <c r="B4" t="s">
        <v>22</v>
      </c>
    </row>
    <row r="5" spans="1:15" x14ac:dyDescent="0.2">
      <c r="A5" s="4" t="s">
        <v>13</v>
      </c>
      <c r="B5" s="8">
        <v>43529</v>
      </c>
    </row>
    <row r="7" spans="1:15" ht="16" x14ac:dyDescent="0.2">
      <c r="A7" s="1" t="s">
        <v>15</v>
      </c>
      <c r="B7" s="1" t="s">
        <v>0</v>
      </c>
      <c r="C7" s="1" t="s">
        <v>1</v>
      </c>
      <c r="D7" s="1" t="s">
        <v>17</v>
      </c>
      <c r="E7" s="1" t="s">
        <v>2</v>
      </c>
      <c r="F7" s="1" t="s">
        <v>16</v>
      </c>
      <c r="G7" s="1" t="s">
        <v>14</v>
      </c>
      <c r="H7" s="1" t="s">
        <v>3</v>
      </c>
      <c r="I7" s="1" t="s">
        <v>4</v>
      </c>
      <c r="J7" s="1" t="s">
        <v>5</v>
      </c>
      <c r="K7" s="1" t="s">
        <v>6</v>
      </c>
      <c r="L7" s="1" t="s">
        <v>7</v>
      </c>
      <c r="M7" s="1" t="s">
        <v>8</v>
      </c>
      <c r="N7" s="1" t="s">
        <v>9</v>
      </c>
    </row>
    <row r="8" spans="1:15" ht="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ht="16" thickBot="1" x14ac:dyDescent="0.25">
      <c r="A9" s="5" t="s">
        <v>22</v>
      </c>
      <c r="B9" s="5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5" x14ac:dyDescent="0.2">
      <c r="A10" s="11">
        <v>1411</v>
      </c>
      <c r="B10" s="12">
        <v>2.48</v>
      </c>
      <c r="C10" s="13">
        <v>34.799999999999997</v>
      </c>
      <c r="D10" s="9">
        <v>20</v>
      </c>
      <c r="E10" s="2">
        <v>50</v>
      </c>
      <c r="F10" s="2">
        <v>3000</v>
      </c>
      <c r="G10" s="2">
        <f t="shared" ref="G10:G15" si="0">(1/30)*PI()*A10</f>
        <v>147.75957447383993</v>
      </c>
      <c r="H10" s="2">
        <f t="shared" ref="H10:H15" si="1">(1/100)*B10*G10^2</f>
        <v>541.45571784751826</v>
      </c>
      <c r="I10" s="2">
        <f t="shared" ref="I10:I15" si="2">((1/30*PI()*F10)-(1/30*PI()*E10))*B10/(100*D10)</f>
        <v>0.38306486422771546</v>
      </c>
      <c r="J10" s="2">
        <f t="shared" ref="J10:J15" si="3">(1/1000)*H10*C10</f>
        <v>18.842658981093631</v>
      </c>
      <c r="K10" s="2">
        <f t="shared" ref="K10:K15" si="4">(1/1000)*C10*I10</f>
        <v>1.3330657275124497E-2</v>
      </c>
      <c r="L10" s="2">
        <f t="shared" ref="L10:L22" si="5">SQRT(H10^2+I10*2)</f>
        <v>541.45642531924932</v>
      </c>
      <c r="M10" s="2">
        <f t="shared" ref="M10:M22" si="6">SQRT(J10^2+K10^2)</f>
        <v>18.84266369662771</v>
      </c>
      <c r="N10" s="2">
        <f>(M10/(C10*0.00981))</f>
        <v>55.194276590353823</v>
      </c>
      <c r="O10" s="5"/>
    </row>
    <row r="11" spans="1:15" x14ac:dyDescent="0.2">
      <c r="A11" s="14">
        <v>466</v>
      </c>
      <c r="B11" s="6">
        <v>1.53</v>
      </c>
      <c r="C11" s="15">
        <v>34.799999999999997</v>
      </c>
      <c r="D11" s="9">
        <v>20</v>
      </c>
      <c r="E11" s="2">
        <v>50</v>
      </c>
      <c r="F11" s="2">
        <v>3000</v>
      </c>
      <c r="G11" s="2">
        <f t="shared" si="0"/>
        <v>48.799405885761452</v>
      </c>
      <c r="H11" s="2">
        <f t="shared" si="1"/>
        <v>36.435144826490337</v>
      </c>
      <c r="I11" s="2">
        <f t="shared" si="2"/>
        <v>0.2363263073662922</v>
      </c>
      <c r="J11" s="2">
        <f t="shared" si="3"/>
        <v>1.2679430399618636</v>
      </c>
      <c r="K11" s="2">
        <f t="shared" si="4"/>
        <v>8.2241554963469674E-3</v>
      </c>
      <c r="L11" s="2">
        <f t="shared" si="5"/>
        <v>36.441630467667856</v>
      </c>
      <c r="M11" s="2">
        <f t="shared" si="6"/>
        <v>1.2679697115157602</v>
      </c>
      <c r="N11" s="2">
        <f t="shared" ref="N11:N23" si="7">(M11/(C11*0.00981))</f>
        <v>3.7141601682418841</v>
      </c>
      <c r="O11" s="5"/>
    </row>
    <row r="12" spans="1:15" x14ac:dyDescent="0.2">
      <c r="A12" s="14">
        <v>1217</v>
      </c>
      <c r="B12" s="6">
        <v>3.75</v>
      </c>
      <c r="C12" s="15">
        <v>34.799999999999997</v>
      </c>
      <c r="D12" s="9">
        <v>20</v>
      </c>
      <c r="E12" s="2">
        <v>50</v>
      </c>
      <c r="F12" s="2">
        <v>3000</v>
      </c>
      <c r="G12" s="2">
        <f t="shared" si="0"/>
        <v>127.44394198062594</v>
      </c>
      <c r="H12" s="2">
        <f t="shared" si="1"/>
        <v>609.07343803354308</v>
      </c>
      <c r="I12" s="2">
        <f t="shared" si="2"/>
        <v>0.57923114550561805</v>
      </c>
      <c r="J12" s="2">
        <f t="shared" si="3"/>
        <v>21.195755643567299</v>
      </c>
      <c r="K12" s="2">
        <f t="shared" si="4"/>
        <v>2.0157243863595506E-2</v>
      </c>
      <c r="L12" s="2">
        <f t="shared" si="5"/>
        <v>609.07438903658658</v>
      </c>
      <c r="M12" s="2">
        <f t="shared" si="6"/>
        <v>21.195765228372746</v>
      </c>
      <c r="N12" s="2">
        <f t="shared" si="7"/>
        <v>62.087024817429871</v>
      </c>
      <c r="O12" s="5"/>
    </row>
    <row r="13" spans="1:15" ht="16" thickBot="1" x14ac:dyDescent="0.25">
      <c r="A13" s="16">
        <v>1499</v>
      </c>
      <c r="B13" s="17">
        <v>3.51</v>
      </c>
      <c r="C13" s="18">
        <v>34.799999999999997</v>
      </c>
      <c r="D13" s="9">
        <v>20</v>
      </c>
      <c r="E13" s="2">
        <v>50</v>
      </c>
      <c r="F13" s="2">
        <v>3000</v>
      </c>
      <c r="G13" s="2">
        <f t="shared" si="0"/>
        <v>156.97491292436999</v>
      </c>
      <c r="H13" s="2">
        <f t="shared" si="1"/>
        <v>864.90342739523521</v>
      </c>
      <c r="I13" s="2">
        <f t="shared" si="2"/>
        <v>0.54216035219325853</v>
      </c>
      <c r="J13" s="2">
        <f t="shared" si="3"/>
        <v>30.098639273354181</v>
      </c>
      <c r="K13" s="2">
        <f t="shared" si="4"/>
        <v>1.8867180256325396E-2</v>
      </c>
      <c r="L13" s="2">
        <f t="shared" si="5"/>
        <v>864.90405423996549</v>
      </c>
      <c r="M13" s="2">
        <f t="shared" si="6"/>
        <v>30.098645186752002</v>
      </c>
      <c r="N13" s="2">
        <f t="shared" si="7"/>
        <v>88.165504314012225</v>
      </c>
      <c r="O13" s="5"/>
    </row>
    <row r="14" spans="1:15" x14ac:dyDescent="0.2">
      <c r="A14" s="20">
        <v>686</v>
      </c>
      <c r="B14" s="21">
        <v>2.8</v>
      </c>
      <c r="C14" s="22">
        <v>34.799999999999997</v>
      </c>
      <c r="D14" s="9">
        <v>20</v>
      </c>
      <c r="E14" s="2">
        <v>50</v>
      </c>
      <c r="F14" s="2">
        <v>3000</v>
      </c>
      <c r="G14" s="2">
        <f t="shared" si="0"/>
        <v>71.837752012086597</v>
      </c>
      <c r="H14" s="2">
        <f t="shared" si="1"/>
        <v>144.49855319620144</v>
      </c>
      <c r="I14" s="2">
        <f t="shared" si="2"/>
        <v>0.43249258864419482</v>
      </c>
      <c r="J14" s="2">
        <f t="shared" si="3"/>
        <v>5.0285496512278103</v>
      </c>
      <c r="K14" s="2">
        <f t="shared" si="4"/>
        <v>1.5050742084817978E-2</v>
      </c>
      <c r="L14" s="2">
        <f t="shared" si="5"/>
        <v>144.50154622346693</v>
      </c>
      <c r="M14" s="2">
        <f t="shared" si="6"/>
        <v>5.0285721750513472</v>
      </c>
      <c r="N14" s="2">
        <f t="shared" si="7"/>
        <v>14.729785976810396</v>
      </c>
      <c r="O14" s="23" t="s">
        <v>29</v>
      </c>
    </row>
    <row r="15" spans="1:15" x14ac:dyDescent="0.2">
      <c r="A15" s="14">
        <v>1038</v>
      </c>
      <c r="B15" s="6">
        <v>3.42</v>
      </c>
      <c r="C15" s="15">
        <v>34.799999999999997</v>
      </c>
      <c r="D15" s="9">
        <v>20</v>
      </c>
      <c r="E15" s="2">
        <v>50</v>
      </c>
      <c r="F15" s="2">
        <v>3000</v>
      </c>
      <c r="G15" s="2">
        <f t="shared" si="0"/>
        <v>108.69910581420683</v>
      </c>
      <c r="H15" s="2">
        <f t="shared" si="1"/>
        <v>404.08994968443818</v>
      </c>
      <c r="I15" s="2">
        <f t="shared" si="2"/>
        <v>0.52825880470112374</v>
      </c>
      <c r="J15" s="2">
        <f t="shared" si="3"/>
        <v>14.062330249018448</v>
      </c>
      <c r="K15" s="2">
        <f t="shared" si="4"/>
        <v>1.8383406403599103E-2</v>
      </c>
      <c r="L15" s="2">
        <f t="shared" si="5"/>
        <v>404.09125696255933</v>
      </c>
      <c r="M15" s="2">
        <f t="shared" si="6"/>
        <v>14.062342265145242</v>
      </c>
      <c r="N15" s="2">
        <f t="shared" si="7"/>
        <v>41.191671251318859</v>
      </c>
      <c r="O15" s="23"/>
    </row>
    <row r="16" spans="1:15" x14ac:dyDescent="0.2">
      <c r="A16" s="14">
        <v>1054</v>
      </c>
      <c r="B16" s="6">
        <v>2.31</v>
      </c>
      <c r="C16" s="15">
        <v>34.799999999999997</v>
      </c>
      <c r="D16" s="9">
        <v>20</v>
      </c>
      <c r="E16" s="2">
        <v>50</v>
      </c>
      <c r="F16" s="2">
        <v>3000</v>
      </c>
      <c r="G16" s="2">
        <f>(1/30)*PI()*A16</f>
        <v>110.3746218961214</v>
      </c>
      <c r="H16" s="2">
        <f>(1/100)*B16*G16^2</f>
        <v>281.41707036624172</v>
      </c>
      <c r="I16" s="2">
        <f>((1/30*PI()*F16)-(1/30*PI()*E16))*B16/(100*D16)</f>
        <v>0.35680638563146078</v>
      </c>
      <c r="J16" s="2">
        <f>(1/1000)*H16*C16</f>
        <v>9.7933140487452111</v>
      </c>
      <c r="K16" s="2">
        <f>(1/1000)*C16*I16</f>
        <v>1.2416862219974834E-2</v>
      </c>
      <c r="L16" s="2">
        <f t="shared" si="5"/>
        <v>281.41833825514908</v>
      </c>
      <c r="M16" s="2">
        <f t="shared" si="6"/>
        <v>9.7933219203607162</v>
      </c>
      <c r="N16" s="2">
        <f t="shared" si="7"/>
        <v>28.686778446696184</v>
      </c>
      <c r="O16" s="23"/>
    </row>
    <row r="17" spans="1:15" ht="16" thickBot="1" x14ac:dyDescent="0.25">
      <c r="A17" s="16">
        <v>1098</v>
      </c>
      <c r="B17" s="17">
        <v>2.72</v>
      </c>
      <c r="C17" s="18">
        <v>34.799999999999997</v>
      </c>
      <c r="D17" s="9">
        <v>20</v>
      </c>
      <c r="E17" s="2">
        <v>50</v>
      </c>
      <c r="F17" s="2">
        <v>3000</v>
      </c>
      <c r="G17" s="2">
        <f t="shared" ref="G17:G22" si="8">(1/30)*PI()*A17</f>
        <v>114.98229112138642</v>
      </c>
      <c r="H17" s="2">
        <f t="shared" ref="H17:H22" si="9">(1/100)*B17*G17^2</f>
        <v>359.60922178543268</v>
      </c>
      <c r="I17" s="2">
        <f t="shared" ref="I17:I22" si="10">((1/30*PI()*F17)-(1/30*PI()*E17))*B17/(100*D17)</f>
        <v>0.42013565754007504</v>
      </c>
      <c r="J17" s="2">
        <f t="shared" ref="J17:J22" si="11">(1/1000)*H17*C17</f>
        <v>12.514400918133056</v>
      </c>
      <c r="K17" s="2">
        <f t="shared" ref="K17:K22" si="12">(1/1000)*C17*I17</f>
        <v>1.4620720882394611E-2</v>
      </c>
      <c r="L17" s="2">
        <f t="shared" si="5"/>
        <v>359.6103900952246</v>
      </c>
      <c r="M17" s="2">
        <f t="shared" si="6"/>
        <v>12.514409458909702</v>
      </c>
      <c r="N17" s="2">
        <f t="shared" si="7"/>
        <v>36.657438043837814</v>
      </c>
      <c r="O17" s="23"/>
    </row>
    <row r="18" spans="1:15" x14ac:dyDescent="0.2">
      <c r="A18" s="20">
        <v>679</v>
      </c>
      <c r="B18" s="21">
        <v>2.6</v>
      </c>
      <c r="C18" s="22">
        <v>34.799999999999997</v>
      </c>
      <c r="D18" s="9">
        <v>20</v>
      </c>
      <c r="E18" s="2">
        <v>50</v>
      </c>
      <c r="F18" s="2">
        <v>3000</v>
      </c>
      <c r="G18" s="2">
        <f t="shared" si="8"/>
        <v>71.104713726248974</v>
      </c>
      <c r="H18" s="2">
        <f t="shared" si="9"/>
        <v>131.45288816638731</v>
      </c>
      <c r="I18" s="2">
        <f t="shared" si="10"/>
        <v>0.40160026088389528</v>
      </c>
      <c r="J18" s="2">
        <f t="shared" si="11"/>
        <v>4.5745605081902783</v>
      </c>
      <c r="K18" s="2">
        <f t="shared" si="12"/>
        <v>1.3975689078759554E-2</v>
      </c>
      <c r="L18" s="2">
        <f t="shared" si="5"/>
        <v>131.45594321979701</v>
      </c>
      <c r="M18" s="2">
        <f t="shared" si="6"/>
        <v>4.5745818566268239</v>
      </c>
      <c r="N18" s="2">
        <f t="shared" si="7"/>
        <v>13.399949197472742</v>
      </c>
      <c r="O18" s="25">
        <v>0.3</v>
      </c>
    </row>
    <row r="19" spans="1:15" x14ac:dyDescent="0.2">
      <c r="A19" s="14">
        <v>483</v>
      </c>
      <c r="B19" s="6">
        <v>2.83</v>
      </c>
      <c r="C19" s="15">
        <v>34.799999999999997</v>
      </c>
      <c r="D19" s="9">
        <v>20</v>
      </c>
      <c r="E19" s="2">
        <v>50</v>
      </c>
      <c r="F19" s="2">
        <v>3000</v>
      </c>
      <c r="G19" s="2">
        <f t="shared" si="8"/>
        <v>50.579641722795664</v>
      </c>
      <c r="H19" s="2">
        <f t="shared" si="9"/>
        <v>72.399894437620333</v>
      </c>
      <c r="I19" s="2">
        <f t="shared" si="10"/>
        <v>0.43712643780823979</v>
      </c>
      <c r="J19" s="2">
        <f t="shared" si="11"/>
        <v>2.5195163264291875</v>
      </c>
      <c r="K19" s="2">
        <f t="shared" si="12"/>
        <v>1.5212000035726744E-2</v>
      </c>
      <c r="L19" s="2">
        <f t="shared" si="5"/>
        <v>72.405931852674783</v>
      </c>
      <c r="M19" s="2">
        <f t="shared" si="6"/>
        <v>2.5195622485043541</v>
      </c>
      <c r="N19" s="2">
        <f t="shared" si="7"/>
        <v>7.380348016053154</v>
      </c>
      <c r="O19" s="25"/>
    </row>
    <row r="20" spans="1:15" ht="16" thickBot="1" x14ac:dyDescent="0.25">
      <c r="A20" s="16">
        <v>593</v>
      </c>
      <c r="B20" s="17">
        <v>3.26</v>
      </c>
      <c r="C20" s="18">
        <v>34.799999999999997</v>
      </c>
      <c r="D20" s="9">
        <v>20</v>
      </c>
      <c r="E20" s="2">
        <v>50</v>
      </c>
      <c r="F20" s="2">
        <v>3000</v>
      </c>
      <c r="G20" s="2">
        <f t="shared" si="8"/>
        <v>62.09881478595824</v>
      </c>
      <c r="H20" s="2">
        <f t="shared" si="9"/>
        <v>125.7141672089563</v>
      </c>
      <c r="I20" s="2">
        <f t="shared" si="10"/>
        <v>0.50354494249288395</v>
      </c>
      <c r="J20" s="2">
        <f t="shared" si="11"/>
        <v>4.3748530188716792</v>
      </c>
      <c r="K20" s="2">
        <f t="shared" si="12"/>
        <v>1.7523363998752359E-2</v>
      </c>
      <c r="L20" s="2">
        <f t="shared" si="5"/>
        <v>125.71817262005683</v>
      </c>
      <c r="M20" s="2">
        <f t="shared" si="6"/>
        <v>4.3748881134283284</v>
      </c>
      <c r="N20" s="2">
        <f t="shared" si="7"/>
        <v>12.815002617046671</v>
      </c>
      <c r="O20" s="25"/>
    </row>
    <row r="21" spans="1:15" x14ac:dyDescent="0.2">
      <c r="A21" s="20">
        <v>636</v>
      </c>
      <c r="B21" s="21">
        <v>2.95</v>
      </c>
      <c r="C21" s="22">
        <v>34.799999999999997</v>
      </c>
      <c r="D21" s="9">
        <v>20</v>
      </c>
      <c r="E21" s="2">
        <v>50</v>
      </c>
      <c r="F21" s="2">
        <v>3000</v>
      </c>
      <c r="G21" s="2">
        <f t="shared" si="8"/>
        <v>66.601764256103607</v>
      </c>
      <c r="H21" s="2">
        <f t="shared" si="9"/>
        <v>130.85595255975522</v>
      </c>
      <c r="I21" s="2">
        <f t="shared" si="10"/>
        <v>0.4556618344644196</v>
      </c>
      <c r="J21" s="2">
        <f t="shared" si="11"/>
        <v>4.5537871490794819</v>
      </c>
      <c r="K21" s="2">
        <f t="shared" si="12"/>
        <v>1.5857031839361799E-2</v>
      </c>
      <c r="L21" s="2">
        <f t="shared" si="5"/>
        <v>130.85943467702219</v>
      </c>
      <c r="M21" s="2">
        <f t="shared" si="6"/>
        <v>4.5538147573853056</v>
      </c>
      <c r="N21" s="2">
        <f t="shared" si="7"/>
        <v>13.339117828937473</v>
      </c>
      <c r="O21" s="26" t="s">
        <v>32</v>
      </c>
    </row>
    <row r="22" spans="1:15" x14ac:dyDescent="0.2">
      <c r="A22" s="14">
        <v>786</v>
      </c>
      <c r="B22" s="6">
        <v>2.12</v>
      </c>
      <c r="C22" s="15">
        <v>34.799999999999997</v>
      </c>
      <c r="D22" s="9">
        <v>20</v>
      </c>
      <c r="E22" s="2">
        <v>50</v>
      </c>
      <c r="F22" s="2">
        <v>3000</v>
      </c>
      <c r="G22" s="2">
        <f t="shared" si="8"/>
        <v>82.309727524052576</v>
      </c>
      <c r="H22" s="2">
        <f t="shared" si="9"/>
        <v>143.6276943957761</v>
      </c>
      <c r="I22" s="2">
        <f t="shared" si="10"/>
        <v>0.32745867425917613</v>
      </c>
      <c r="J22" s="2">
        <f t="shared" si="11"/>
        <v>4.998243764973008</v>
      </c>
      <c r="K22" s="2">
        <f t="shared" si="12"/>
        <v>1.1395561864219328E-2</v>
      </c>
      <c r="L22" s="2">
        <f t="shared" si="5"/>
        <v>143.6299742908665</v>
      </c>
      <c r="M22" s="2">
        <f t="shared" si="6"/>
        <v>4.9982567554020028</v>
      </c>
      <c r="N22" s="2">
        <f t="shared" si="7"/>
        <v>14.640985492758981</v>
      </c>
      <c r="O22" s="26"/>
    </row>
    <row r="23" spans="1:15" x14ac:dyDescent="0.2">
      <c r="A23" s="14">
        <v>858</v>
      </c>
      <c r="B23" s="6">
        <v>3.86</v>
      </c>
      <c r="C23" s="15">
        <v>34.799999999999997</v>
      </c>
      <c r="D23" s="9">
        <v>20</v>
      </c>
      <c r="E23" s="2">
        <v>50</v>
      </c>
      <c r="F23" s="2">
        <v>3000</v>
      </c>
      <c r="G23" s="2">
        <f t="shared" ref="G23" si="13">(1/30)*PI()*A23</f>
        <v>89.84954989266808</v>
      </c>
      <c r="H23" s="2">
        <f t="shared" ref="H23" si="14">(1/100)*B23*G23^2</f>
        <v>311.61554637432096</v>
      </c>
      <c r="I23" s="2">
        <f t="shared" ref="I23" si="15">((1/30*PI()*F23)-(1/30*PI()*E23))*B23/(100*D23)</f>
        <v>0.59622192577378297</v>
      </c>
      <c r="J23" s="2">
        <f t="shared" ref="J23" si="16">(1/1000)*H23*C23</f>
        <v>10.844221013826369</v>
      </c>
      <c r="K23" s="2">
        <f t="shared" ref="K23" si="17">(1/1000)*C23*I23</f>
        <v>2.0748523016927645E-2</v>
      </c>
      <c r="L23" s="2">
        <f t="shared" ref="L23" si="18">SQRT(H23^2+I23*2)</f>
        <v>311.61745969380166</v>
      </c>
      <c r="M23" s="2">
        <f t="shared" ref="M23" si="19">SQRT(J23^2+K23^2)</f>
        <v>10.844240863145783</v>
      </c>
      <c r="N23" s="2">
        <f t="shared" si="7"/>
        <v>31.765149516520161</v>
      </c>
      <c r="O23" s="26"/>
    </row>
    <row r="24" spans="1:15" ht="16" thickBot="1" x14ac:dyDescent="0.25">
      <c r="A24" s="16">
        <v>741</v>
      </c>
      <c r="B24" s="17">
        <v>2.68</v>
      </c>
      <c r="C24" s="18">
        <v>34.799999999999997</v>
      </c>
      <c r="D24" s="9">
        <v>20</v>
      </c>
      <c r="E24" s="2">
        <v>50</v>
      </c>
      <c r="F24" s="2">
        <v>3000</v>
      </c>
      <c r="G24" s="2">
        <f t="shared" ref="G24" si="20">(1/30)*PI()*A24</f>
        <v>77.597338543667888</v>
      </c>
      <c r="H24" s="2">
        <f t="shared" ref="H24" si="21">(1/100)*B24*G24^2</f>
        <v>161.37209823482425</v>
      </c>
      <c r="I24" s="2">
        <f t="shared" ref="I24" si="22">((1/30*PI()*F24)-(1/30*PI()*E24))*B24/(100*D24)</f>
        <v>0.41395719198801512</v>
      </c>
      <c r="J24" s="2">
        <f t="shared" ref="J24" si="23">(1/1000)*H24*C24</f>
        <v>5.6157490185718837</v>
      </c>
      <c r="K24" s="2">
        <f t="shared" ref="K24" si="24">(1/1000)*C24*I24</f>
        <v>1.4405710281182925E-2</v>
      </c>
      <c r="L24" s="2">
        <f t="shared" ref="L24" si="25">SQRT(H24^2+I24*2)</f>
        <v>161.37466344842906</v>
      </c>
      <c r="M24" s="2">
        <f t="shared" ref="M24" si="26">SQRT(J24^2+K24^2)</f>
        <v>5.6157674955503438</v>
      </c>
      <c r="N24" s="2">
        <f t="shared" ref="N24" si="27">(M24/(C24*0.00981))</f>
        <v>16.449809294850272</v>
      </c>
      <c r="O24" s="26"/>
    </row>
    <row r="25" spans="1:15" x14ac:dyDescent="0.2">
      <c r="A25" s="20">
        <v>960</v>
      </c>
      <c r="B25" s="21">
        <v>1.64</v>
      </c>
      <c r="C25" s="22">
        <v>34.799999999999997</v>
      </c>
      <c r="D25" s="9">
        <v>20</v>
      </c>
      <c r="E25" s="2">
        <v>50</v>
      </c>
      <c r="F25" s="2">
        <v>3000</v>
      </c>
      <c r="G25" s="2">
        <f t="shared" ref="G25:G26" si="28">(1/30)*PI()*A25</f>
        <v>100.53096491487338</v>
      </c>
      <c r="H25" s="2">
        <f t="shared" ref="H25:H26" si="29">(1/100)*B25*G25^2</f>
        <v>165.74618847013423</v>
      </c>
      <c r="I25" s="2">
        <f t="shared" ref="I25:I26" si="30">((1/30*PI()*F25)-(1/30*PI()*E25))*B25/(100*D25)</f>
        <v>0.25331708763445698</v>
      </c>
      <c r="J25" s="2">
        <f t="shared" ref="J25:J26" si="31">(1/1000)*H25*C25</f>
        <v>5.7679673587606706</v>
      </c>
      <c r="K25" s="2">
        <f t="shared" ref="K25:K26" si="32">(1/1000)*C25*I25</f>
        <v>8.8154346496791026E-3</v>
      </c>
      <c r="L25" s="2">
        <f t="shared" ref="L25:L26" si="33">SQRT(H25^2+I25*2)</f>
        <v>165.74771680645415</v>
      </c>
      <c r="M25" s="2">
        <f t="shared" ref="M25:M26" si="34">SQRT(J25^2+K25^2)</f>
        <v>5.7679740952622707</v>
      </c>
      <c r="N25" s="2">
        <f t="shared" ref="N25:N26" si="35">(M25/(C25*0.00981))</f>
        <v>16.895655662361509</v>
      </c>
      <c r="O25" t="s">
        <v>33</v>
      </c>
    </row>
    <row r="26" spans="1:15" x14ac:dyDescent="0.2">
      <c r="A26" s="14">
        <v>1002</v>
      </c>
      <c r="B26" s="6">
        <v>2.86</v>
      </c>
      <c r="C26" s="15">
        <v>34.799999999999997</v>
      </c>
      <c r="D26" s="9">
        <v>20</v>
      </c>
      <c r="E26" s="2">
        <v>50</v>
      </c>
      <c r="F26" s="2">
        <v>3000</v>
      </c>
      <c r="G26" s="2">
        <f t="shared" si="28"/>
        <v>104.92919462989909</v>
      </c>
      <c r="H26" s="2">
        <f t="shared" si="29"/>
        <v>314.88988633042635</v>
      </c>
      <c r="I26" s="2">
        <f t="shared" si="30"/>
        <v>0.44176028697228475</v>
      </c>
      <c r="J26" s="2">
        <f t="shared" si="31"/>
        <v>10.958168044298837</v>
      </c>
      <c r="K26" s="2">
        <f t="shared" si="32"/>
        <v>1.5373257986635509E-2</v>
      </c>
      <c r="L26" s="2">
        <f t="shared" si="33"/>
        <v>314.89128923131994</v>
      </c>
      <c r="M26" s="2">
        <f t="shared" si="34"/>
        <v>10.958178827896235</v>
      </c>
      <c r="N26" s="2">
        <f t="shared" si="35"/>
        <v>32.098898695608035</v>
      </c>
    </row>
    <row r="27" spans="1:15" x14ac:dyDescent="0.2">
      <c r="A27" s="14">
        <v>673</v>
      </c>
      <c r="B27" s="6">
        <v>2.8</v>
      </c>
      <c r="C27" s="15">
        <v>34.799999999999997</v>
      </c>
      <c r="D27" s="9">
        <v>20</v>
      </c>
      <c r="E27" s="2">
        <v>50</v>
      </c>
      <c r="F27" s="2">
        <v>3000</v>
      </c>
      <c r="G27" s="2">
        <f t="shared" ref="G27:G33" si="36">(1/30)*PI()*A27</f>
        <v>70.476395195531026</v>
      </c>
      <c r="H27" s="2">
        <f t="shared" ref="H27:H33" si="37">(1/100)*B27*G27^2</f>
        <v>139.07382383318671</v>
      </c>
      <c r="I27" s="2">
        <f t="shared" ref="I27:I33" si="38">((1/30*PI()*F27)-(1/30*PI()*E27))*B27/(100*D27)</f>
        <v>0.43249258864419482</v>
      </c>
      <c r="J27" s="2">
        <f t="shared" ref="J27:J33" si="39">(1/1000)*H27*C27</f>
        <v>4.8397690693948965</v>
      </c>
      <c r="K27" s="2">
        <f t="shared" ref="K27:K33" si="40">(1/1000)*C27*I27</f>
        <v>1.5050742084817978E-2</v>
      </c>
      <c r="L27" s="2">
        <f t="shared" ref="L27:L33" si="41">SQRT(H27^2+I27*2)</f>
        <v>139.07693360425208</v>
      </c>
      <c r="M27" s="2">
        <f t="shared" ref="M27:M33" si="42">SQRT(J27^2+K27^2)</f>
        <v>4.8397924717810827</v>
      </c>
      <c r="N27" s="2">
        <f t="shared" ref="N27:N33" si="43">(M27/(C27*0.00981))</f>
        <v>14.176809002604319</v>
      </c>
    </row>
    <row r="28" spans="1:15" ht="16" thickBot="1" x14ac:dyDescent="0.25">
      <c r="A28" s="16">
        <v>919</v>
      </c>
      <c r="B28" s="17">
        <v>1.71</v>
      </c>
      <c r="C28" s="18">
        <v>34.799999999999997</v>
      </c>
      <c r="D28" s="9">
        <v>20</v>
      </c>
      <c r="E28" s="2">
        <v>50</v>
      </c>
      <c r="F28" s="2">
        <v>3000</v>
      </c>
      <c r="G28" s="2">
        <f t="shared" si="36"/>
        <v>96.237454954967319</v>
      </c>
      <c r="H28" s="2">
        <f t="shared" si="37"/>
        <v>158.37417628918016</v>
      </c>
      <c r="I28" s="2">
        <f t="shared" si="38"/>
        <v>0.26412940235056187</v>
      </c>
      <c r="J28" s="2">
        <f t="shared" si="39"/>
        <v>5.5114213348634689</v>
      </c>
      <c r="K28" s="2">
        <f t="shared" si="40"/>
        <v>9.1917032017995517E-3</v>
      </c>
      <c r="L28" s="2">
        <f t="shared" si="41"/>
        <v>158.37584403589145</v>
      </c>
      <c r="M28" s="2">
        <f t="shared" si="42"/>
        <v>5.5114289996148882</v>
      </c>
      <c r="N28" s="2">
        <f t="shared" si="43"/>
        <v>16.144179056132284</v>
      </c>
    </row>
    <row r="29" spans="1:15" x14ac:dyDescent="0.2">
      <c r="A29" s="20">
        <v>1097</v>
      </c>
      <c r="B29" s="21">
        <v>3.34</v>
      </c>
      <c r="C29" s="22">
        <v>34.799999999999997</v>
      </c>
      <c r="D29" s="9">
        <v>20</v>
      </c>
      <c r="E29" s="2">
        <v>50</v>
      </c>
      <c r="F29" s="2">
        <v>3000</v>
      </c>
      <c r="G29" s="2">
        <f t="shared" si="36"/>
        <v>114.87757136626676</v>
      </c>
      <c r="H29" s="2">
        <f t="shared" si="37"/>
        <v>440.77500386059126</v>
      </c>
      <c r="I29" s="2">
        <f t="shared" si="38"/>
        <v>0.51590187359700379</v>
      </c>
      <c r="J29" s="2">
        <f t="shared" si="39"/>
        <v>15.338970134348575</v>
      </c>
      <c r="K29" s="2">
        <f t="shared" si="40"/>
        <v>1.7953385201175731E-2</v>
      </c>
      <c r="L29" s="2">
        <f t="shared" si="41"/>
        <v>440.77617430171</v>
      </c>
      <c r="M29" s="2">
        <f t="shared" si="42"/>
        <v>15.338980641049057</v>
      </c>
      <c r="N29" s="2">
        <f t="shared" si="43"/>
        <v>44.931223830506809</v>
      </c>
      <c r="O29" t="s">
        <v>34</v>
      </c>
    </row>
    <row r="30" spans="1:15" x14ac:dyDescent="0.2">
      <c r="A30" s="14">
        <v>1493</v>
      </c>
      <c r="B30" s="6">
        <v>2.86</v>
      </c>
      <c r="C30" s="15">
        <v>34.799999999999997</v>
      </c>
      <c r="D30" s="9">
        <v>20</v>
      </c>
      <c r="E30" s="2">
        <v>50</v>
      </c>
      <c r="F30" s="2">
        <v>3000</v>
      </c>
      <c r="G30" s="2">
        <f t="shared" si="36"/>
        <v>156.34659439365203</v>
      </c>
      <c r="H30" s="2">
        <f t="shared" si="37"/>
        <v>699.10576674490392</v>
      </c>
      <c r="I30" s="2">
        <f t="shared" si="38"/>
        <v>0.44176028697228475</v>
      </c>
      <c r="J30" s="2">
        <f t="shared" si="39"/>
        <v>24.328880682722652</v>
      </c>
      <c r="K30" s="2">
        <f t="shared" si="40"/>
        <v>1.5373257986635509E-2</v>
      </c>
      <c r="L30" s="2">
        <f t="shared" si="41"/>
        <v>699.10639863797121</v>
      </c>
      <c r="M30" s="2">
        <f t="shared" si="42"/>
        <v>24.328885539851932</v>
      </c>
      <c r="N30" s="2">
        <f t="shared" si="43"/>
        <v>71.264618380997376</v>
      </c>
    </row>
    <row r="31" spans="1:15" x14ac:dyDescent="0.2">
      <c r="A31" s="14">
        <v>1138</v>
      </c>
      <c r="B31" s="6">
        <v>2.89</v>
      </c>
      <c r="C31" s="15">
        <v>34.799999999999997</v>
      </c>
      <c r="D31" s="9">
        <v>20</v>
      </c>
      <c r="E31" s="2">
        <v>50</v>
      </c>
      <c r="F31" s="2">
        <v>3000</v>
      </c>
      <c r="G31" s="2">
        <f t="shared" si="36"/>
        <v>119.17108132617281</v>
      </c>
      <c r="H31" s="2">
        <f t="shared" si="37"/>
        <v>410.43047744658463</v>
      </c>
      <c r="I31" s="2">
        <f t="shared" si="38"/>
        <v>0.44639413613632972</v>
      </c>
      <c r="J31" s="2">
        <f t="shared" si="39"/>
        <v>14.282980615141144</v>
      </c>
      <c r="K31" s="2">
        <f t="shared" si="40"/>
        <v>1.5534515937544274E-2</v>
      </c>
      <c r="L31" s="2">
        <f t="shared" si="41"/>
        <v>410.43156506938362</v>
      </c>
      <c r="M31" s="2">
        <f t="shared" si="42"/>
        <v>14.282989062996691</v>
      </c>
      <c r="N31" s="2">
        <f t="shared" si="43"/>
        <v>41.83799390428689</v>
      </c>
    </row>
    <row r="32" spans="1:15" ht="16" thickBot="1" x14ac:dyDescent="0.25">
      <c r="A32" s="16">
        <v>1185</v>
      </c>
      <c r="B32" s="17">
        <v>2.4</v>
      </c>
      <c r="C32" s="18">
        <v>34.799999999999997</v>
      </c>
      <c r="D32" s="9">
        <v>20</v>
      </c>
      <c r="E32" s="2">
        <v>50</v>
      </c>
      <c r="F32" s="2">
        <v>3000</v>
      </c>
      <c r="G32" s="2">
        <f t="shared" si="36"/>
        <v>124.09290981679682</v>
      </c>
      <c r="H32" s="2">
        <f t="shared" si="37"/>
        <v>369.57720640319206</v>
      </c>
      <c r="I32" s="2">
        <f t="shared" si="38"/>
        <v>0.37070793312359557</v>
      </c>
      <c r="J32" s="2">
        <f t="shared" si="39"/>
        <v>12.861286782831083</v>
      </c>
      <c r="K32" s="2">
        <f t="shared" si="40"/>
        <v>1.2900636072701125E-2</v>
      </c>
      <c r="L32" s="2">
        <f t="shared" si="41"/>
        <v>369.57820946134507</v>
      </c>
      <c r="M32" s="2">
        <f t="shared" si="42"/>
        <v>12.861293252882332</v>
      </c>
      <c r="N32" s="2">
        <f t="shared" si="43"/>
        <v>37.673536424485725</v>
      </c>
    </row>
    <row r="33" spans="1:15" x14ac:dyDescent="0.2">
      <c r="A33" s="10">
        <v>1547</v>
      </c>
      <c r="B33" s="10">
        <v>2.12</v>
      </c>
      <c r="C33" s="10">
        <v>34.799999999999997</v>
      </c>
      <c r="D33" s="2">
        <v>20</v>
      </c>
      <c r="E33" s="2">
        <v>50</v>
      </c>
      <c r="F33" s="2">
        <v>3000</v>
      </c>
      <c r="G33" s="2">
        <f t="shared" si="36"/>
        <v>162.00146117011366</v>
      </c>
      <c r="H33" s="2">
        <f t="shared" si="37"/>
        <v>556.38283653053907</v>
      </c>
      <c r="I33" s="2">
        <f t="shared" si="38"/>
        <v>0.32745867425917613</v>
      </c>
      <c r="J33" s="2">
        <f t="shared" si="39"/>
        <v>19.36212271126276</v>
      </c>
      <c r="K33" s="2">
        <f t="shared" si="40"/>
        <v>1.1395561864219328E-2</v>
      </c>
      <c r="L33" s="2">
        <f t="shared" si="41"/>
        <v>556.38342507942946</v>
      </c>
      <c r="M33" s="2">
        <f t="shared" si="42"/>
        <v>19.362126064686887</v>
      </c>
      <c r="N33" s="2">
        <f t="shared" si="43"/>
        <v>56.715895300030724</v>
      </c>
      <c r="O33" t="s">
        <v>35</v>
      </c>
    </row>
    <row r="34" spans="1:15" x14ac:dyDescent="0.2">
      <c r="A34" s="6">
        <v>1268</v>
      </c>
      <c r="B34" s="6">
        <v>2.68</v>
      </c>
      <c r="C34" s="6">
        <v>34.799999999999997</v>
      </c>
      <c r="D34" s="2">
        <v>20</v>
      </c>
      <c r="E34" s="2">
        <v>50</v>
      </c>
      <c r="F34" s="2">
        <v>3000</v>
      </c>
      <c r="G34" s="2">
        <f t="shared" ref="G34:G36" si="44">(1/30)*PI()*A34</f>
        <v>132.78464949172857</v>
      </c>
      <c r="H34" s="2">
        <f t="shared" ref="H34:H36" si="45">(1/100)*B34*G34^2</f>
        <v>472.5312521691846</v>
      </c>
      <c r="I34" s="2">
        <f t="shared" ref="I34:I36" si="46">((1/30*PI()*F34)-(1/30*PI()*E34))*B34/(100*D34)</f>
        <v>0.41395719198801512</v>
      </c>
      <c r="J34" s="2">
        <f t="shared" ref="J34:J36" si="47">(1/1000)*H34*C34</f>
        <v>16.444087575487625</v>
      </c>
      <c r="K34" s="2">
        <f t="shared" ref="K34:K36" si="48">(1/1000)*C34*I34</f>
        <v>1.4405710281182925E-2</v>
      </c>
      <c r="L34" s="2">
        <f t="shared" ref="L34:L36" si="49">SQRT(H34^2+I34*2)</f>
        <v>472.5321282103065</v>
      </c>
      <c r="M34" s="2">
        <f t="shared" ref="M34:M36" si="50">SQRT(J34^2+K34^2)</f>
        <v>16.444093885489561</v>
      </c>
      <c r="N34" s="2">
        <f t="shared" ref="N34:N36" si="51">(M34/(C34*0.00981))</f>
        <v>48.168341844146724</v>
      </c>
    </row>
    <row r="35" spans="1:15" x14ac:dyDescent="0.2">
      <c r="A35" s="6">
        <v>1113</v>
      </c>
      <c r="B35" s="6">
        <v>2.36</v>
      </c>
      <c r="C35" s="6">
        <v>34.799999999999997</v>
      </c>
      <c r="D35" s="2">
        <v>20</v>
      </c>
      <c r="E35" s="2">
        <v>50</v>
      </c>
      <c r="F35" s="2">
        <v>3000</v>
      </c>
      <c r="G35" s="2">
        <f t="shared" si="44"/>
        <v>116.55308744818132</v>
      </c>
      <c r="H35" s="2">
        <f t="shared" si="45"/>
        <v>320.59708377140026</v>
      </c>
      <c r="I35" s="2">
        <f t="shared" si="46"/>
        <v>0.36452946757153565</v>
      </c>
      <c r="J35" s="2">
        <f t="shared" si="47"/>
        <v>11.15677851524473</v>
      </c>
      <c r="K35" s="2">
        <f t="shared" si="48"/>
        <v>1.268562547148944E-2</v>
      </c>
      <c r="L35" s="2">
        <f t="shared" si="49"/>
        <v>320.59822080239525</v>
      </c>
      <c r="M35" s="2">
        <f t="shared" si="50"/>
        <v>11.156785727229863</v>
      </c>
      <c r="N35" s="2">
        <f t="shared" si="51"/>
        <v>32.680661673022669</v>
      </c>
    </row>
    <row r="36" spans="1:15" x14ac:dyDescent="0.2">
      <c r="A36" s="6">
        <v>1164</v>
      </c>
      <c r="B36" s="6">
        <v>3.01</v>
      </c>
      <c r="C36" s="6">
        <v>34.799999999999997</v>
      </c>
      <c r="D36" s="2">
        <v>20</v>
      </c>
      <c r="E36" s="2">
        <v>50</v>
      </c>
      <c r="F36" s="2">
        <v>3000</v>
      </c>
      <c r="G36" s="2">
        <f t="shared" si="44"/>
        <v>121.89379495928397</v>
      </c>
      <c r="H36" s="2">
        <f t="shared" si="45"/>
        <v>447.22872721223644</v>
      </c>
      <c r="I36" s="2">
        <f t="shared" si="46"/>
        <v>0.46492953279250948</v>
      </c>
      <c r="J36" s="2">
        <f t="shared" si="47"/>
        <v>15.563559706985828</v>
      </c>
      <c r="K36" s="2">
        <f t="shared" si="48"/>
        <v>1.6179547741179329E-2</v>
      </c>
      <c r="L36" s="2">
        <f t="shared" si="49"/>
        <v>447.22976678989357</v>
      </c>
      <c r="M36" s="2">
        <f t="shared" si="50"/>
        <v>15.563568116941497</v>
      </c>
      <c r="N36" s="2">
        <f t="shared" si="51"/>
        <v>45.589089589972403</v>
      </c>
    </row>
    <row r="39" spans="1:15" x14ac:dyDescent="0.2">
      <c r="A39" s="7">
        <v>43529.490277777775</v>
      </c>
    </row>
    <row r="40" spans="1:15" x14ac:dyDescent="0.2">
      <c r="A40" s="4" t="s">
        <v>10</v>
      </c>
      <c r="B40" t="s">
        <v>20</v>
      </c>
    </row>
    <row r="41" spans="1:15" x14ac:dyDescent="0.2">
      <c r="A41" s="4" t="s">
        <v>11</v>
      </c>
      <c r="B41" t="s">
        <v>21</v>
      </c>
    </row>
    <row r="42" spans="1:15" x14ac:dyDescent="0.2">
      <c r="A42" s="4" t="s">
        <v>12</v>
      </c>
      <c r="B42" t="s">
        <v>22</v>
      </c>
    </row>
    <row r="43" spans="1:15" x14ac:dyDescent="0.2">
      <c r="A43" s="4" t="s">
        <v>13</v>
      </c>
      <c r="B43" s="8">
        <v>43529</v>
      </c>
    </row>
    <row r="45" spans="1:15" ht="16" x14ac:dyDescent="0.2">
      <c r="A45" s="1" t="s">
        <v>15</v>
      </c>
      <c r="B45" s="1" t="s">
        <v>0</v>
      </c>
      <c r="C45" s="1" t="s">
        <v>1</v>
      </c>
      <c r="D45" s="1" t="s">
        <v>17</v>
      </c>
      <c r="E45" s="1" t="s">
        <v>2</v>
      </c>
      <c r="F45" s="1" t="s">
        <v>16</v>
      </c>
      <c r="G45" s="1" t="s">
        <v>14</v>
      </c>
      <c r="H45" s="1" t="s">
        <v>3</v>
      </c>
      <c r="I45" s="1" t="s">
        <v>4</v>
      </c>
      <c r="J45" s="1" t="s">
        <v>5</v>
      </c>
      <c r="K45" s="1" t="s">
        <v>6</v>
      </c>
      <c r="L45" s="1" t="s">
        <v>7</v>
      </c>
      <c r="M45" s="1" t="s">
        <v>8</v>
      </c>
      <c r="N45" s="1" t="s">
        <v>9</v>
      </c>
    </row>
    <row r="46" spans="1:15" ht="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5" ht="16" thickBot="1" x14ac:dyDescent="0.25">
      <c r="A47" s="5" t="s">
        <v>22</v>
      </c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5" x14ac:dyDescent="0.2">
      <c r="A48" s="11">
        <v>529</v>
      </c>
      <c r="B48" s="12">
        <v>1.78</v>
      </c>
      <c r="C48" s="13">
        <v>42.6</v>
      </c>
      <c r="D48" s="9">
        <v>20</v>
      </c>
      <c r="E48" s="2">
        <v>50</v>
      </c>
      <c r="F48" s="2">
        <v>1000</v>
      </c>
      <c r="G48" s="2">
        <f t="shared" ref="G48:G53" si="52">(1/30)*PI()*A48</f>
        <v>55.396750458300019</v>
      </c>
      <c r="H48" s="2">
        <f t="shared" ref="H48:H53" si="53">(1/100)*B48*G48^2</f>
        <v>54.624639311837107</v>
      </c>
      <c r="I48" s="2">
        <f t="shared" ref="I48:I53" si="54">((1/30*PI()*F48)-(1/30*PI()*E48))*B48/(100*D48)</f>
        <v>8.854055295367233E-2</v>
      </c>
      <c r="J48" s="2">
        <f t="shared" ref="J48:J53" si="55">(1/1000)*H48*C48</f>
        <v>2.327009634684261</v>
      </c>
      <c r="K48" s="2">
        <f t="shared" ref="K48:K53" si="56">(1/1000)*C48*I48</f>
        <v>3.771827555826441E-3</v>
      </c>
      <c r="L48" s="2">
        <f t="shared" ref="L48:L61" si="57">SQRT(H48^2+I48*2)</f>
        <v>54.626260178179933</v>
      </c>
      <c r="M48" s="2">
        <f t="shared" ref="M48:M61" si="58">SQRT(J48^2+K48^2)</f>
        <v>2.3270126915417735</v>
      </c>
      <c r="N48" s="2">
        <f>(M48/(C48*0.00981))</f>
        <v>5.5682682027579729</v>
      </c>
      <c r="O48" s="5"/>
    </row>
    <row r="49" spans="1:15" x14ac:dyDescent="0.2">
      <c r="A49" s="14">
        <v>1578</v>
      </c>
      <c r="B49" s="6">
        <v>2.2599999999999998</v>
      </c>
      <c r="C49" s="15">
        <v>42.6</v>
      </c>
      <c r="D49" s="9">
        <v>20</v>
      </c>
      <c r="E49" s="2">
        <v>50</v>
      </c>
      <c r="F49" s="2">
        <v>3000</v>
      </c>
      <c r="G49" s="2">
        <f t="shared" si="52"/>
        <v>165.24777357882311</v>
      </c>
      <c r="H49" s="2">
        <f t="shared" si="53"/>
        <v>617.1342828043305</v>
      </c>
      <c r="I49" s="2">
        <f t="shared" si="54"/>
        <v>0.34908330369138585</v>
      </c>
      <c r="J49" s="2">
        <f t="shared" si="55"/>
        <v>26.289920447464478</v>
      </c>
      <c r="K49" s="2">
        <f t="shared" si="56"/>
        <v>1.4870948737253037E-2</v>
      </c>
      <c r="L49" s="2">
        <f t="shared" si="57"/>
        <v>617.13484845617222</v>
      </c>
      <c r="M49" s="2">
        <f t="shared" si="58"/>
        <v>26.289924653355843</v>
      </c>
      <c r="N49" s="2">
        <f t="shared" ref="N49:N61" si="59">(M49/(C49*0.00981))</f>
        <v>62.908703520303234</v>
      </c>
      <c r="O49" s="5"/>
    </row>
    <row r="50" spans="1:15" x14ac:dyDescent="0.2">
      <c r="A50" s="14">
        <v>1574</v>
      </c>
      <c r="B50" s="6">
        <v>1.94</v>
      </c>
      <c r="C50" s="15">
        <v>42.6</v>
      </c>
      <c r="D50" s="9">
        <v>20</v>
      </c>
      <c r="E50" s="2">
        <v>50</v>
      </c>
      <c r="F50" s="2">
        <v>3000</v>
      </c>
      <c r="G50" s="2">
        <f t="shared" si="52"/>
        <v>164.82889455834447</v>
      </c>
      <c r="H50" s="2">
        <f t="shared" si="53"/>
        <v>527.07015093772134</v>
      </c>
      <c r="I50" s="2">
        <f t="shared" si="54"/>
        <v>0.29965557927490644</v>
      </c>
      <c r="J50" s="2">
        <f t="shared" si="55"/>
        <v>22.45318842994693</v>
      </c>
      <c r="K50" s="2">
        <f t="shared" si="56"/>
        <v>1.2765327677111013E-2</v>
      </c>
      <c r="L50" s="2">
        <f t="shared" si="57"/>
        <v>527.07071946814779</v>
      </c>
      <c r="M50" s="2">
        <f t="shared" si="58"/>
        <v>22.453192058687186</v>
      </c>
      <c r="N50" s="2">
        <f t="shared" si="59"/>
        <v>53.727852815435014</v>
      </c>
      <c r="O50" s="5"/>
    </row>
    <row r="51" spans="1:15" x14ac:dyDescent="0.2">
      <c r="A51" s="14">
        <v>1443</v>
      </c>
      <c r="B51" s="6">
        <v>2.4</v>
      </c>
      <c r="C51" s="15">
        <v>42.6</v>
      </c>
      <c r="D51" s="9">
        <v>20</v>
      </c>
      <c r="E51" s="2">
        <v>50</v>
      </c>
      <c r="F51" s="2">
        <v>3000</v>
      </c>
      <c r="G51" s="2">
        <f t="shared" si="52"/>
        <v>151.11060663766904</v>
      </c>
      <c r="H51" s="2">
        <f t="shared" si="53"/>
        <v>548.02597052170438</v>
      </c>
      <c r="I51" s="2">
        <f t="shared" si="54"/>
        <v>0.37070793312359557</v>
      </c>
      <c r="J51" s="2">
        <f t="shared" si="55"/>
        <v>23.345906344224609</v>
      </c>
      <c r="K51" s="2">
        <f t="shared" si="56"/>
        <v>1.5792157951065172E-2</v>
      </c>
      <c r="L51" s="2">
        <f t="shared" si="57"/>
        <v>548.02664696355987</v>
      </c>
      <c r="M51" s="2">
        <f t="shared" si="58"/>
        <v>23.345911685465605</v>
      </c>
      <c r="N51" s="2">
        <f t="shared" si="59"/>
        <v>55.86402608592747</v>
      </c>
      <c r="O51" s="5"/>
    </row>
    <row r="52" spans="1:15" x14ac:dyDescent="0.2">
      <c r="A52" s="14">
        <v>1171</v>
      </c>
      <c r="B52" s="6">
        <v>2.6</v>
      </c>
      <c r="C52" s="15">
        <v>42.6</v>
      </c>
      <c r="D52" s="9">
        <v>20</v>
      </c>
      <c r="E52" s="2">
        <v>50</v>
      </c>
      <c r="F52" s="2">
        <v>3000</v>
      </c>
      <c r="G52" s="2">
        <f t="shared" si="52"/>
        <v>122.62683324512159</v>
      </c>
      <c r="H52" s="2">
        <f t="shared" si="53"/>
        <v>390.97084602489832</v>
      </c>
      <c r="I52" s="2">
        <f t="shared" si="54"/>
        <v>0.40160026088389528</v>
      </c>
      <c r="J52" s="2">
        <f t="shared" si="55"/>
        <v>16.655358040660669</v>
      </c>
      <c r="K52" s="2">
        <f t="shared" si="56"/>
        <v>1.7108171113653939E-2</v>
      </c>
      <c r="L52" s="2">
        <f t="shared" si="57"/>
        <v>390.97187321078036</v>
      </c>
      <c r="M52" s="2">
        <f t="shared" si="58"/>
        <v>16.655366827305812</v>
      </c>
      <c r="N52" s="2">
        <f t="shared" si="59"/>
        <v>39.854337643646687</v>
      </c>
      <c r="O52" s="5"/>
    </row>
    <row r="53" spans="1:15" x14ac:dyDescent="0.2">
      <c r="A53" s="14">
        <v>1089</v>
      </c>
      <c r="B53" s="6">
        <v>2.7</v>
      </c>
      <c r="C53" s="15">
        <v>42.6</v>
      </c>
      <c r="D53" s="9">
        <v>20</v>
      </c>
      <c r="E53" s="2">
        <v>50</v>
      </c>
      <c r="F53" s="2">
        <v>3000</v>
      </c>
      <c r="G53" s="2">
        <f t="shared" si="52"/>
        <v>114.03981332530948</v>
      </c>
      <c r="H53" s="2">
        <f t="shared" si="53"/>
        <v>351.13713362832874</v>
      </c>
      <c r="I53" s="2">
        <f t="shared" si="54"/>
        <v>0.41704642476404508</v>
      </c>
      <c r="J53" s="2">
        <f t="shared" si="55"/>
        <v>14.958441892566807</v>
      </c>
      <c r="K53" s="2">
        <f t="shared" si="56"/>
        <v>1.7766177694948319E-2</v>
      </c>
      <c r="L53" s="2">
        <f t="shared" si="57"/>
        <v>351.13832132874404</v>
      </c>
      <c r="M53" s="2">
        <f t="shared" si="58"/>
        <v>14.958452443029243</v>
      </c>
      <c r="N53" s="2">
        <f t="shared" si="59"/>
        <v>35.793820722911953</v>
      </c>
      <c r="O53" s="5"/>
    </row>
    <row r="54" spans="1:15" x14ac:dyDescent="0.2">
      <c r="A54" s="14">
        <v>1409</v>
      </c>
      <c r="B54" s="6">
        <v>1.78</v>
      </c>
      <c r="C54" s="15">
        <v>42.6</v>
      </c>
      <c r="D54" s="9">
        <v>20</v>
      </c>
      <c r="E54" s="2">
        <v>50</v>
      </c>
      <c r="F54" s="2">
        <v>3000</v>
      </c>
      <c r="G54" s="2">
        <f>(1/30)*PI()*A54</f>
        <v>147.55013496360061</v>
      </c>
      <c r="H54" s="2">
        <f>(1/100)*B54*G54^2</f>
        <v>387.52455343442625</v>
      </c>
      <c r="I54" s="2">
        <f>((1/30*PI()*F54)-(1/30*PI()*E54))*B54/(100*D54)</f>
        <v>0.27494171706666676</v>
      </c>
      <c r="J54" s="2">
        <f>(1/1000)*H54*C54</f>
        <v>16.508545976306561</v>
      </c>
      <c r="K54" s="2">
        <f>(1/1000)*C54*I54</f>
        <v>1.1712517147040004E-2</v>
      </c>
      <c r="L54" s="2">
        <f t="shared" si="57"/>
        <v>387.5252629158332</v>
      </c>
      <c r="M54" s="2">
        <f t="shared" si="58"/>
        <v>16.508550131216413</v>
      </c>
      <c r="N54" s="2">
        <f t="shared" si="59"/>
        <v>39.503022524721857</v>
      </c>
      <c r="O54" s="5"/>
    </row>
    <row r="55" spans="1:15" x14ac:dyDescent="0.2">
      <c r="A55" s="14">
        <v>1236</v>
      </c>
      <c r="B55" s="6">
        <v>2.52</v>
      </c>
      <c r="C55" s="15">
        <v>42.6</v>
      </c>
      <c r="D55" s="9">
        <v>20</v>
      </c>
      <c r="E55" s="2">
        <v>50</v>
      </c>
      <c r="F55" s="2">
        <v>3000</v>
      </c>
      <c r="G55" s="2">
        <f t="shared" ref="G55:G67" si="60">(1/30)*PI()*A55</f>
        <v>129.43361732789947</v>
      </c>
      <c r="H55" s="2">
        <f t="shared" ref="H55:H67" si="61">(1/100)*B55*G55^2</f>
        <v>422.17714462354496</v>
      </c>
      <c r="I55" s="2">
        <f t="shared" ref="I55:I67" si="62">((1/30*PI()*F55)-(1/30*PI()*E55))*B55/(100*D55)</f>
        <v>0.38924332977977538</v>
      </c>
      <c r="J55" s="2">
        <f t="shared" ref="J55:J67" si="63">(1/1000)*H55*C55</f>
        <v>17.984746360963019</v>
      </c>
      <c r="K55" s="2">
        <f t="shared" ref="K55:K67" si="64">(1/1000)*C55*I55</f>
        <v>1.6581765848618431E-2</v>
      </c>
      <c r="L55" s="2">
        <f t="shared" si="57"/>
        <v>422.17806661306929</v>
      </c>
      <c r="M55" s="2">
        <f t="shared" si="58"/>
        <v>17.984754005076947</v>
      </c>
      <c r="N55" s="2">
        <f t="shared" si="59"/>
        <v>43.03540510324558</v>
      </c>
      <c r="O55" s="5"/>
    </row>
    <row r="56" spans="1:15" x14ac:dyDescent="0.2">
      <c r="A56" s="14">
        <v>1133</v>
      </c>
      <c r="B56" s="6">
        <v>2.31</v>
      </c>
      <c r="C56" s="15">
        <v>42.6</v>
      </c>
      <c r="D56" s="9">
        <v>20</v>
      </c>
      <c r="E56" s="2">
        <v>50</v>
      </c>
      <c r="F56" s="2">
        <v>3000</v>
      </c>
      <c r="G56" s="2">
        <f t="shared" si="60"/>
        <v>118.64748255057451</v>
      </c>
      <c r="H56" s="2">
        <f t="shared" si="61"/>
        <v>325.18390017010324</v>
      </c>
      <c r="I56" s="2">
        <f t="shared" si="62"/>
        <v>0.35680638563146078</v>
      </c>
      <c r="J56" s="2">
        <f t="shared" si="63"/>
        <v>13.852834147246398</v>
      </c>
      <c r="K56" s="2">
        <f t="shared" si="64"/>
        <v>1.5199952027900228E-2</v>
      </c>
      <c r="L56" s="2">
        <f t="shared" si="57"/>
        <v>325.18499741318163</v>
      </c>
      <c r="M56" s="2">
        <f t="shared" si="58"/>
        <v>13.852842486279034</v>
      </c>
      <c r="N56" s="2">
        <f t="shared" si="59"/>
        <v>33.148225884000311</v>
      </c>
      <c r="O56" s="5"/>
    </row>
    <row r="57" spans="1:15" x14ac:dyDescent="0.2">
      <c r="A57" s="14">
        <v>1194</v>
      </c>
      <c r="B57" s="6">
        <v>3.26</v>
      </c>
      <c r="C57" s="15">
        <v>42.6</v>
      </c>
      <c r="D57" s="9">
        <v>20</v>
      </c>
      <c r="E57" s="2">
        <v>50</v>
      </c>
      <c r="F57" s="2">
        <v>3000</v>
      </c>
      <c r="G57" s="2">
        <f t="shared" si="60"/>
        <v>125.03538761287376</v>
      </c>
      <c r="H57" s="2">
        <f t="shared" si="61"/>
        <v>509.66344986935167</v>
      </c>
      <c r="I57" s="2">
        <f t="shared" si="62"/>
        <v>0.50354494249288395</v>
      </c>
      <c r="J57" s="2">
        <f t="shared" si="63"/>
        <v>21.711662964434382</v>
      </c>
      <c r="K57" s="2">
        <f t="shared" si="64"/>
        <v>2.1451014550196854E-2</v>
      </c>
      <c r="L57" s="2">
        <f t="shared" si="57"/>
        <v>509.66443786339863</v>
      </c>
      <c r="M57" s="2">
        <f t="shared" si="58"/>
        <v>21.711673561179403</v>
      </c>
      <c r="N57" s="2">
        <f t="shared" si="59"/>
        <v>51.953486097781322</v>
      </c>
      <c r="O57" s="5"/>
    </row>
    <row r="58" spans="1:15" x14ac:dyDescent="0.2">
      <c r="A58" s="14">
        <v>1547</v>
      </c>
      <c r="B58" s="6">
        <v>2.52</v>
      </c>
      <c r="C58" s="15">
        <v>42.6</v>
      </c>
      <c r="D58" s="9">
        <v>20</v>
      </c>
      <c r="E58" s="2">
        <v>50</v>
      </c>
      <c r="F58" s="2">
        <v>3000</v>
      </c>
      <c r="G58" s="2">
        <f t="shared" si="60"/>
        <v>162.00146117011366</v>
      </c>
      <c r="H58" s="2">
        <f t="shared" si="61"/>
        <v>661.36073021554637</v>
      </c>
      <c r="I58" s="2">
        <f t="shared" si="62"/>
        <v>0.38924332977977538</v>
      </c>
      <c r="J58" s="2">
        <f t="shared" si="63"/>
        <v>28.173967107182278</v>
      </c>
      <c r="K58" s="2">
        <f t="shared" si="64"/>
        <v>1.6581765848618431E-2</v>
      </c>
      <c r="L58" s="2">
        <f t="shared" si="57"/>
        <v>661.3613187644861</v>
      </c>
      <c r="M58" s="2">
        <f t="shared" si="58"/>
        <v>28.173971986774379</v>
      </c>
      <c r="N58" s="2">
        <f t="shared" si="59"/>
        <v>67.417007620791225</v>
      </c>
      <c r="O58" s="5"/>
    </row>
    <row r="59" spans="1:15" x14ac:dyDescent="0.2">
      <c r="A59" s="14">
        <v>915</v>
      </c>
      <c r="B59" s="6">
        <v>2.92</v>
      </c>
      <c r="C59" s="15">
        <v>42.6</v>
      </c>
      <c r="D59" s="9">
        <v>20</v>
      </c>
      <c r="E59" s="2">
        <v>50</v>
      </c>
      <c r="F59" s="2">
        <v>3000</v>
      </c>
      <c r="G59" s="2">
        <f t="shared" si="60"/>
        <v>95.818575934488692</v>
      </c>
      <c r="H59" s="2">
        <f t="shared" si="61"/>
        <v>268.0910252281106</v>
      </c>
      <c r="I59" s="2">
        <f t="shared" si="62"/>
        <v>0.45102798530037469</v>
      </c>
      <c r="J59" s="2">
        <f t="shared" si="63"/>
        <v>11.420677674717513</v>
      </c>
      <c r="K59" s="2">
        <f t="shared" si="64"/>
        <v>1.9213792173795961E-2</v>
      </c>
      <c r="L59" s="2">
        <f t="shared" si="57"/>
        <v>268.09270759166509</v>
      </c>
      <c r="M59" s="2">
        <f t="shared" si="58"/>
        <v>11.420693837048637</v>
      </c>
      <c r="N59" s="2">
        <f t="shared" si="59"/>
        <v>27.328379676407224</v>
      </c>
      <c r="O59" s="5"/>
    </row>
    <row r="60" spans="1:15" x14ac:dyDescent="0.2">
      <c r="A60" s="14">
        <v>1264</v>
      </c>
      <c r="B60" s="6">
        <v>2.89</v>
      </c>
      <c r="C60" s="15">
        <v>42.6</v>
      </c>
      <c r="D60" s="9">
        <v>20</v>
      </c>
      <c r="E60" s="2">
        <v>50</v>
      </c>
      <c r="F60" s="2">
        <v>3000</v>
      </c>
      <c r="G60" s="2">
        <f t="shared" si="60"/>
        <v>132.36577047124993</v>
      </c>
      <c r="H60" s="2">
        <f t="shared" si="61"/>
        <v>506.34814886173626</v>
      </c>
      <c r="I60" s="2">
        <f t="shared" si="62"/>
        <v>0.44639413613632972</v>
      </c>
      <c r="J60" s="2">
        <f t="shared" si="63"/>
        <v>21.570431141509967</v>
      </c>
      <c r="K60" s="2">
        <f t="shared" si="64"/>
        <v>1.9016390199407644E-2</v>
      </c>
      <c r="L60" s="2">
        <f t="shared" si="57"/>
        <v>506.34903045624498</v>
      </c>
      <c r="M60" s="2">
        <f t="shared" si="58"/>
        <v>21.570439523888226</v>
      </c>
      <c r="N60" s="2">
        <f t="shared" si="59"/>
        <v>51.615529626012133</v>
      </c>
      <c r="O60" s="5"/>
    </row>
    <row r="61" spans="1:15" ht="16" thickBot="1" x14ac:dyDescent="0.25">
      <c r="A61" s="16">
        <v>1088</v>
      </c>
      <c r="B61" s="17">
        <v>3.6</v>
      </c>
      <c r="C61" s="18">
        <v>42.6</v>
      </c>
      <c r="D61" s="9">
        <v>20</v>
      </c>
      <c r="E61" s="2">
        <v>50</v>
      </c>
      <c r="F61" s="2">
        <v>3000</v>
      </c>
      <c r="G61" s="2">
        <f t="shared" si="60"/>
        <v>113.93509357018982</v>
      </c>
      <c r="H61" s="2">
        <f t="shared" si="61"/>
        <v>467.32339968652479</v>
      </c>
      <c r="I61" s="2">
        <f t="shared" si="62"/>
        <v>0.55606189968539343</v>
      </c>
      <c r="J61" s="2">
        <f t="shared" si="63"/>
        <v>19.907976826645957</v>
      </c>
      <c r="K61" s="2">
        <f t="shared" si="64"/>
        <v>2.3688236926597758E-2</v>
      </c>
      <c r="L61" s="2">
        <f t="shared" si="57"/>
        <v>467.32458957171383</v>
      </c>
      <c r="M61" s="2">
        <f t="shared" si="58"/>
        <v>19.907990919800046</v>
      </c>
      <c r="N61" s="2">
        <f t="shared" si="59"/>
        <v>47.637485271329069</v>
      </c>
      <c r="O61" s="5"/>
    </row>
    <row r="62" spans="1:15" x14ac:dyDescent="0.2">
      <c r="A62" s="11">
        <v>775</v>
      </c>
      <c r="B62" s="12">
        <v>1.63</v>
      </c>
      <c r="C62" s="13">
        <v>42.6</v>
      </c>
      <c r="D62" s="9">
        <v>20</v>
      </c>
      <c r="E62" s="2">
        <v>50</v>
      </c>
      <c r="F62" s="2">
        <v>3000</v>
      </c>
      <c r="G62" s="2">
        <f t="shared" si="60"/>
        <v>81.157810217736312</v>
      </c>
      <c r="H62" s="2">
        <f t="shared" si="61"/>
        <v>107.3614195972111</v>
      </c>
      <c r="I62" s="2">
        <f t="shared" si="62"/>
        <v>0.25177247124644198</v>
      </c>
      <c r="J62" s="2">
        <f t="shared" si="63"/>
        <v>4.5735964748411932</v>
      </c>
      <c r="K62" s="2">
        <f t="shared" si="64"/>
        <v>1.0725507275098427E-2</v>
      </c>
      <c r="L62" s="2">
        <f t="shared" ref="L62:L75" si="65">SQRT(H62^2+I62*2)</f>
        <v>107.36376466420556</v>
      </c>
      <c r="M62" s="2">
        <f t="shared" ref="M62:M75" si="66">SQRT(J62^2+K62^2)</f>
        <v>4.5736090509778053</v>
      </c>
      <c r="N62" s="2">
        <f>(M62/(C62*0.00981))</f>
        <v>10.944109562862954</v>
      </c>
      <c r="O62" s="23" t="s">
        <v>29</v>
      </c>
    </row>
    <row r="63" spans="1:15" x14ac:dyDescent="0.2">
      <c r="A63" s="14">
        <v>531</v>
      </c>
      <c r="B63" s="6">
        <v>2.44</v>
      </c>
      <c r="C63" s="15">
        <v>42.6</v>
      </c>
      <c r="D63" s="9">
        <v>20</v>
      </c>
      <c r="E63" s="2">
        <v>50</v>
      </c>
      <c r="F63" s="2">
        <v>3000</v>
      </c>
      <c r="G63" s="2">
        <f t="shared" si="60"/>
        <v>55.606189968539333</v>
      </c>
      <c r="H63" s="2">
        <f t="shared" si="61"/>
        <v>75.445980052741746</v>
      </c>
      <c r="I63" s="2">
        <f t="shared" si="62"/>
        <v>0.37688639867565554</v>
      </c>
      <c r="J63" s="2">
        <f t="shared" si="63"/>
        <v>3.2139987502467986</v>
      </c>
      <c r="K63" s="2">
        <f t="shared" si="64"/>
        <v>1.6055360583582926E-2</v>
      </c>
      <c r="L63" s="2">
        <f t="shared" si="65"/>
        <v>75.450975334425308</v>
      </c>
      <c r="M63" s="2">
        <f t="shared" si="66"/>
        <v>3.214038851848473</v>
      </c>
      <c r="N63" s="2">
        <f t="shared" ref="N63:N75" si="67">(M63/(C63*0.00981))</f>
        <v>7.6908176763398304</v>
      </c>
      <c r="O63" s="23"/>
    </row>
    <row r="64" spans="1:15" x14ac:dyDescent="0.2">
      <c r="A64" s="14">
        <v>703</v>
      </c>
      <c r="B64" s="6">
        <v>2.25</v>
      </c>
      <c r="C64" s="15">
        <v>42.6</v>
      </c>
      <c r="D64" s="9">
        <v>20</v>
      </c>
      <c r="E64" s="2">
        <v>50</v>
      </c>
      <c r="F64" s="2">
        <v>3000</v>
      </c>
      <c r="G64" s="2">
        <f t="shared" si="60"/>
        <v>73.617987849120809</v>
      </c>
      <c r="H64" s="2">
        <f t="shared" si="61"/>
        <v>121.94118303644922</v>
      </c>
      <c r="I64" s="2">
        <f t="shared" si="62"/>
        <v>0.34753868730337084</v>
      </c>
      <c r="J64" s="2">
        <f t="shared" si="63"/>
        <v>5.1946943973527366</v>
      </c>
      <c r="K64" s="2">
        <f t="shared" si="64"/>
        <v>1.4805148079123597E-2</v>
      </c>
      <c r="L64" s="2">
        <f t="shared" si="65"/>
        <v>121.94403305493638</v>
      </c>
      <c r="M64" s="2">
        <f t="shared" si="66"/>
        <v>5.1947154950293051</v>
      </c>
      <c r="N64" s="2">
        <f t="shared" si="67"/>
        <v>12.430344371770937</v>
      </c>
      <c r="O64" s="23"/>
    </row>
    <row r="65" spans="1:15" ht="16" thickBot="1" x14ac:dyDescent="0.25">
      <c r="A65" s="16">
        <v>656</v>
      </c>
      <c r="B65" s="17">
        <v>2.5</v>
      </c>
      <c r="C65" s="18">
        <v>42.6</v>
      </c>
      <c r="D65" s="9">
        <v>20</v>
      </c>
      <c r="E65" s="2">
        <v>50</v>
      </c>
      <c r="F65" s="2">
        <v>3000</v>
      </c>
      <c r="G65" s="2">
        <f t="shared" si="60"/>
        <v>68.6961593584968</v>
      </c>
      <c r="H65" s="2">
        <f t="shared" si="61"/>
        <v>117.9790577651997</v>
      </c>
      <c r="I65" s="2">
        <f t="shared" si="62"/>
        <v>0.38615409700374537</v>
      </c>
      <c r="J65" s="2">
        <f t="shared" si="63"/>
        <v>5.0259078607975081</v>
      </c>
      <c r="K65" s="2">
        <f t="shared" si="64"/>
        <v>1.6450164532359552E-2</v>
      </c>
      <c r="L65" s="2">
        <f t="shared" si="65"/>
        <v>117.98233079304009</v>
      </c>
      <c r="M65" s="2">
        <f t="shared" si="66"/>
        <v>5.0259347820220794</v>
      </c>
      <c r="N65" s="2">
        <f t="shared" si="67"/>
        <v>12.026471938718467</v>
      </c>
      <c r="O65" s="23"/>
    </row>
    <row r="66" spans="1:15" x14ac:dyDescent="0.2">
      <c r="A66" s="20">
        <v>482</v>
      </c>
      <c r="B66" s="21">
        <v>1.94</v>
      </c>
      <c r="C66" s="22">
        <v>42.6</v>
      </c>
      <c r="D66" s="9">
        <v>20</v>
      </c>
      <c r="E66" s="2">
        <v>50</v>
      </c>
      <c r="F66" s="2">
        <v>3000</v>
      </c>
      <c r="G66" s="2">
        <f t="shared" si="60"/>
        <v>50.474921967676011</v>
      </c>
      <c r="H66" s="2">
        <f t="shared" si="61"/>
        <v>49.425724304273864</v>
      </c>
      <c r="I66" s="2">
        <f t="shared" si="62"/>
        <v>0.29965557927490644</v>
      </c>
      <c r="J66" s="2">
        <f t="shared" si="63"/>
        <v>2.1055358553620667</v>
      </c>
      <c r="K66" s="2">
        <f t="shared" si="64"/>
        <v>1.2765327677111013E-2</v>
      </c>
      <c r="L66" s="2">
        <f t="shared" si="65"/>
        <v>49.431786677811253</v>
      </c>
      <c r="M66" s="2">
        <f t="shared" si="66"/>
        <v>2.1055745514718716</v>
      </c>
      <c r="N66" s="2">
        <f t="shared" si="67"/>
        <v>5.0383927282017282</v>
      </c>
      <c r="O66" s="25" t="s">
        <v>31</v>
      </c>
    </row>
    <row r="67" spans="1:15" x14ac:dyDescent="0.2">
      <c r="A67" s="14">
        <v>432</v>
      </c>
      <c r="B67" s="6">
        <v>2.68</v>
      </c>
      <c r="C67" s="15">
        <v>42.6</v>
      </c>
      <c r="D67" s="9">
        <v>20</v>
      </c>
      <c r="E67" s="2">
        <v>50</v>
      </c>
      <c r="F67" s="2">
        <v>3000</v>
      </c>
      <c r="G67" s="2">
        <f t="shared" si="60"/>
        <v>45.238934211693021</v>
      </c>
      <c r="H67" s="2">
        <f t="shared" si="61"/>
        <v>54.847839318745031</v>
      </c>
      <c r="I67" s="2">
        <f t="shared" si="62"/>
        <v>0.41395719198801512</v>
      </c>
      <c r="J67" s="2">
        <f t="shared" si="63"/>
        <v>2.3365179549785386</v>
      </c>
      <c r="K67" s="2">
        <f t="shared" si="64"/>
        <v>1.7634576378689443E-2</v>
      </c>
      <c r="L67" s="2">
        <f t="shared" si="65"/>
        <v>54.855386174183927</v>
      </c>
      <c r="M67" s="2">
        <f t="shared" si="66"/>
        <v>2.3365845014082303</v>
      </c>
      <c r="N67" s="2">
        <f t="shared" si="67"/>
        <v>5.591172420133308</v>
      </c>
      <c r="O67" s="25"/>
    </row>
    <row r="68" spans="1:15" x14ac:dyDescent="0.2">
      <c r="A68" s="14">
        <v>310</v>
      </c>
      <c r="B68" s="6">
        <v>2.38</v>
      </c>
      <c r="C68" s="15">
        <v>42.6</v>
      </c>
      <c r="D68" s="9">
        <v>20</v>
      </c>
      <c r="E68" s="2">
        <v>50</v>
      </c>
      <c r="F68" s="2">
        <v>3000</v>
      </c>
      <c r="G68" s="2">
        <f>(1/30)*PI()*A68</f>
        <v>32.463124087094528</v>
      </c>
      <c r="H68" s="2">
        <f>(1/100)*B68*G68^2</f>
        <v>25.081735326759503</v>
      </c>
      <c r="I68" s="2">
        <f>((1/30*PI()*F68)-(1/30*PI()*E68))*B68/(100*D68)</f>
        <v>0.36761870034756561</v>
      </c>
      <c r="J68" s="2">
        <f>(1/1000)*H68*C68</f>
        <v>1.0684819249199549</v>
      </c>
      <c r="K68" s="2">
        <f>(1/1000)*C68*I68</f>
        <v>1.5660556634806293E-2</v>
      </c>
      <c r="L68" s="2">
        <f t="shared" si="65"/>
        <v>25.096387875594981</v>
      </c>
      <c r="M68" s="2">
        <f t="shared" si="66"/>
        <v>1.0685966858056242</v>
      </c>
      <c r="N68" s="2">
        <f t="shared" si="67"/>
        <v>2.5570264265304261</v>
      </c>
      <c r="O68" s="25"/>
    </row>
    <row r="69" spans="1:15" ht="16" thickBot="1" x14ac:dyDescent="0.25">
      <c r="A69" s="16">
        <v>361</v>
      </c>
      <c r="B69" s="17">
        <v>2.19</v>
      </c>
      <c r="C69" s="18">
        <v>42.6</v>
      </c>
      <c r="D69" s="9">
        <v>20</v>
      </c>
      <c r="E69" s="2">
        <v>50</v>
      </c>
      <c r="F69" s="2">
        <v>3000</v>
      </c>
      <c r="G69" s="2">
        <f t="shared" ref="G69:G75" si="68">(1/30)*PI()*A69</f>
        <v>37.803831598197178</v>
      </c>
      <c r="H69" s="2">
        <f t="shared" ref="H69:H75" si="69">(1/100)*B69*G69^2</f>
        <v>31.297940068756244</v>
      </c>
      <c r="I69" s="2">
        <f t="shared" ref="I69:I75" si="70">((1/30*PI()*F69)-(1/30*PI()*E69))*B69/(100*D69)</f>
        <v>0.33827098897528102</v>
      </c>
      <c r="J69" s="2">
        <f t="shared" ref="J69:J75" si="71">(1/1000)*H69*C69</f>
        <v>1.3332922469290163</v>
      </c>
      <c r="K69" s="2">
        <f t="shared" ref="K69:K75" si="72">(1/1000)*C69*I69</f>
        <v>1.4410344130346971E-2</v>
      </c>
      <c r="L69" s="2">
        <f t="shared" si="65"/>
        <v>31.308746294372892</v>
      </c>
      <c r="M69" s="2">
        <f t="shared" si="66"/>
        <v>1.3333701188113449</v>
      </c>
      <c r="N69" s="2">
        <f t="shared" si="67"/>
        <v>3.190598169950527</v>
      </c>
      <c r="O69" s="25"/>
    </row>
    <row r="70" spans="1:15" x14ac:dyDescent="0.2">
      <c r="A70" s="20">
        <v>622</v>
      </c>
      <c r="B70" s="21">
        <v>2.1</v>
      </c>
      <c r="C70" s="22">
        <v>42.6</v>
      </c>
      <c r="D70" s="9">
        <v>20</v>
      </c>
      <c r="E70" s="2">
        <v>50</v>
      </c>
      <c r="F70" s="2">
        <v>3000</v>
      </c>
      <c r="G70" s="2">
        <f t="shared" si="68"/>
        <v>65.135687684428376</v>
      </c>
      <c r="H70" s="2">
        <f t="shared" si="69"/>
        <v>89.095814012591291</v>
      </c>
      <c r="I70" s="2">
        <f t="shared" si="70"/>
        <v>0.32436944148314617</v>
      </c>
      <c r="J70" s="2">
        <f t="shared" si="71"/>
        <v>3.7954816769363893</v>
      </c>
      <c r="K70" s="2">
        <f t="shared" si="72"/>
        <v>1.3818138207182027E-2</v>
      </c>
      <c r="L70" s="2">
        <f t="shared" si="65"/>
        <v>89.099454619258054</v>
      </c>
      <c r="M70" s="2">
        <f t="shared" si="66"/>
        <v>3.7955068305699804</v>
      </c>
      <c r="N70" s="2">
        <f t="shared" si="67"/>
        <v>9.0822022908739779</v>
      </c>
      <c r="O70" s="26" t="s">
        <v>32</v>
      </c>
    </row>
    <row r="71" spans="1:15" x14ac:dyDescent="0.2">
      <c r="A71" s="14">
        <v>680</v>
      </c>
      <c r="B71" s="6">
        <v>2.0499999999999998</v>
      </c>
      <c r="C71" s="15">
        <v>42.6</v>
      </c>
      <c r="D71" s="9">
        <v>20</v>
      </c>
      <c r="E71" s="2">
        <v>50</v>
      </c>
      <c r="F71" s="2">
        <v>3000</v>
      </c>
      <c r="G71" s="2">
        <f t="shared" si="68"/>
        <v>71.209433481368634</v>
      </c>
      <c r="H71" s="2">
        <f t="shared" si="69"/>
        <v>103.95106004311801</v>
      </c>
      <c r="I71" s="2">
        <f t="shared" si="70"/>
        <v>0.31664635954307124</v>
      </c>
      <c r="J71" s="2">
        <f t="shared" si="71"/>
        <v>4.4283151578368276</v>
      </c>
      <c r="K71" s="2">
        <f t="shared" si="72"/>
        <v>1.3489134916534834E-2</v>
      </c>
      <c r="L71" s="2">
        <f t="shared" si="65"/>
        <v>103.95410610845063</v>
      </c>
      <c r="M71" s="2">
        <f t="shared" si="66"/>
        <v>4.4283357024832934</v>
      </c>
      <c r="N71" s="2">
        <f t="shared" si="67"/>
        <v>10.596487493559062</v>
      </c>
      <c r="O71" s="26"/>
    </row>
    <row r="72" spans="1:15" x14ac:dyDescent="0.2">
      <c r="A72" s="14">
        <v>430</v>
      </c>
      <c r="B72" s="6">
        <v>2.56</v>
      </c>
      <c r="C72" s="15">
        <v>42.6</v>
      </c>
      <c r="D72" s="9">
        <v>20</v>
      </c>
      <c r="E72" s="2">
        <v>50</v>
      </c>
      <c r="F72" s="2">
        <v>3000</v>
      </c>
      <c r="G72" s="2">
        <f t="shared" si="68"/>
        <v>45.0294947014537</v>
      </c>
      <c r="H72" s="2">
        <f t="shared" si="69"/>
        <v>51.907978062547123</v>
      </c>
      <c r="I72" s="2">
        <f t="shared" si="70"/>
        <v>0.3954217953318353</v>
      </c>
      <c r="J72" s="2">
        <f t="shared" si="71"/>
        <v>2.2112798654645074</v>
      </c>
      <c r="K72" s="2">
        <f t="shared" si="72"/>
        <v>1.6844968481136185E-2</v>
      </c>
      <c r="L72" s="2">
        <f t="shared" si="65"/>
        <v>51.915595249717953</v>
      </c>
      <c r="M72" s="2">
        <f t="shared" si="66"/>
        <v>2.2113440248798604</v>
      </c>
      <c r="N72" s="2">
        <f t="shared" si="67"/>
        <v>5.2914866617848517</v>
      </c>
      <c r="O72" s="26"/>
    </row>
    <row r="73" spans="1:15" x14ac:dyDescent="0.2">
      <c r="A73" s="14">
        <v>664</v>
      </c>
      <c r="B73" s="6">
        <v>2.2000000000000002</v>
      </c>
      <c r="C73" s="15">
        <v>42.6</v>
      </c>
      <c r="D73" s="9">
        <v>20</v>
      </c>
      <c r="E73" s="2">
        <v>50</v>
      </c>
      <c r="F73" s="2">
        <v>3000</v>
      </c>
      <c r="G73" s="2">
        <f t="shared" si="68"/>
        <v>69.533917399454083</v>
      </c>
      <c r="H73" s="2">
        <f t="shared" si="69"/>
        <v>106.36924471611027</v>
      </c>
      <c r="I73" s="2">
        <f t="shared" si="70"/>
        <v>0.33981560536329602</v>
      </c>
      <c r="J73" s="2">
        <f t="shared" si="71"/>
        <v>4.5313298249062974</v>
      </c>
      <c r="K73" s="2">
        <f t="shared" si="72"/>
        <v>1.4476144788476411E-2</v>
      </c>
      <c r="L73" s="2">
        <f t="shared" si="65"/>
        <v>106.37243934725987</v>
      </c>
      <c r="M73" s="2">
        <f t="shared" si="66"/>
        <v>4.5313529481660639</v>
      </c>
      <c r="N73" s="2">
        <f t="shared" si="67"/>
        <v>10.842995669279848</v>
      </c>
      <c r="O73" s="26"/>
    </row>
    <row r="74" spans="1:15" ht="16" thickBot="1" x14ac:dyDescent="0.25">
      <c r="A74" s="16">
        <v>463</v>
      </c>
      <c r="B74" s="17">
        <v>2.89</v>
      </c>
      <c r="C74" s="18">
        <v>42.6</v>
      </c>
      <c r="D74" s="9">
        <v>20</v>
      </c>
      <c r="E74" s="2">
        <v>50</v>
      </c>
      <c r="F74" s="2">
        <v>3000</v>
      </c>
      <c r="G74" s="2">
        <f t="shared" si="68"/>
        <v>48.485246620402471</v>
      </c>
      <c r="H74" s="2">
        <f t="shared" si="69"/>
        <v>67.93867314141211</v>
      </c>
      <c r="I74" s="2">
        <f t="shared" si="70"/>
        <v>0.44639413613632972</v>
      </c>
      <c r="J74" s="2">
        <f t="shared" si="71"/>
        <v>2.8941874758241561</v>
      </c>
      <c r="K74" s="2">
        <f t="shared" si="72"/>
        <v>1.9016390199407644E-2</v>
      </c>
      <c r="L74" s="2">
        <f t="shared" si="65"/>
        <v>67.945243369112333</v>
      </c>
      <c r="M74" s="2">
        <f t="shared" si="66"/>
        <v>2.8942499491774405</v>
      </c>
      <c r="N74" s="2">
        <f t="shared" si="67"/>
        <v>6.9256003722785522</v>
      </c>
      <c r="O74" s="26"/>
    </row>
    <row r="75" spans="1:15" x14ac:dyDescent="0.2">
      <c r="A75" s="20">
        <v>615</v>
      </c>
      <c r="B75" s="21">
        <v>2.75</v>
      </c>
      <c r="C75" s="22">
        <v>42.6</v>
      </c>
      <c r="D75" s="9">
        <v>20</v>
      </c>
      <c r="E75" s="2">
        <v>50</v>
      </c>
      <c r="F75" s="2">
        <v>3000</v>
      </c>
      <c r="G75" s="2">
        <f t="shared" si="68"/>
        <v>64.402649398590754</v>
      </c>
      <c r="H75" s="2">
        <f t="shared" si="69"/>
        <v>114.06178436283956</v>
      </c>
      <c r="I75" s="2">
        <f t="shared" si="70"/>
        <v>0.42476950670412</v>
      </c>
      <c r="J75" s="2">
        <f t="shared" si="71"/>
        <v>4.8590320138569654</v>
      </c>
      <c r="K75" s="2">
        <f t="shared" si="72"/>
        <v>1.809518098559551E-2</v>
      </c>
      <c r="L75" s="2">
        <f t="shared" si="65"/>
        <v>114.06550833204716</v>
      </c>
      <c r="M75" s="2">
        <f t="shared" si="66"/>
        <v>4.8590657072385612</v>
      </c>
      <c r="N75" s="2">
        <f t="shared" si="67"/>
        <v>11.627173831528049</v>
      </c>
      <c r="O75" t="s">
        <v>33</v>
      </c>
    </row>
    <row r="76" spans="1:15" x14ac:dyDescent="0.2">
      <c r="A76" s="14">
        <v>674</v>
      </c>
      <c r="B76" s="6">
        <v>1.96</v>
      </c>
      <c r="C76" s="15">
        <v>42.6</v>
      </c>
      <c r="D76" s="9">
        <v>20</v>
      </c>
      <c r="E76" s="2">
        <v>50</v>
      </c>
      <c r="F76" s="2">
        <v>3000</v>
      </c>
      <c r="G76" s="2">
        <f t="shared" ref="G76:G84" si="73">(1/30)*PI()*A76</f>
        <v>70.581114950650687</v>
      </c>
      <c r="H76" s="2">
        <f t="shared" ref="H76:H84" si="74">(1/100)*B76*G76^2</f>
        <v>97.641198238468533</v>
      </c>
      <c r="I76" s="2">
        <f t="shared" ref="I76:I84" si="75">((1/30*PI()*F76)-(1/30*PI()*E76))*B76/(100*D76)</f>
        <v>0.3027448120509364</v>
      </c>
      <c r="J76" s="2">
        <f t="shared" ref="J76:J84" si="76">(1/1000)*H76*C76</f>
        <v>4.1595150449587601</v>
      </c>
      <c r="K76" s="2">
        <f t="shared" ref="K76:K84" si="77">(1/1000)*C76*I76</f>
        <v>1.289692899336989E-2</v>
      </c>
      <c r="L76" s="2">
        <f t="shared" ref="L76:L84" si="78">SQRT(H76^2+I76*2)</f>
        <v>97.6442987740094</v>
      </c>
      <c r="M76" s="2">
        <f t="shared" ref="M76:M84" si="79">SQRT(J76^2+K76^2)</f>
        <v>4.159535038921506</v>
      </c>
      <c r="N76" s="2">
        <f t="shared" ref="N76:N84" si="80">(M76/(C76*0.00981))</f>
        <v>9.9532790601750296</v>
      </c>
    </row>
    <row r="77" spans="1:15" x14ac:dyDescent="0.2">
      <c r="A77" s="14">
        <v>784</v>
      </c>
      <c r="B77" s="6">
        <v>2.25</v>
      </c>
      <c r="C77" s="15">
        <v>42.6</v>
      </c>
      <c r="D77" s="9">
        <v>20</v>
      </c>
      <c r="E77" s="2">
        <v>50</v>
      </c>
      <c r="F77" s="2">
        <v>3000</v>
      </c>
      <c r="G77" s="2">
        <f t="shared" si="73"/>
        <v>82.100288013813255</v>
      </c>
      <c r="H77" s="2">
        <f t="shared" si="74"/>
        <v>151.66028906889949</v>
      </c>
      <c r="I77" s="2">
        <f t="shared" si="75"/>
        <v>0.34753868730337084</v>
      </c>
      <c r="J77" s="2">
        <f t="shared" si="76"/>
        <v>6.4607283143351193</v>
      </c>
      <c r="K77" s="2">
        <f t="shared" si="77"/>
        <v>1.4805148079123597E-2</v>
      </c>
      <c r="L77" s="2">
        <f t="shared" si="78"/>
        <v>151.66258061181986</v>
      </c>
      <c r="M77" s="2">
        <f t="shared" si="79"/>
        <v>6.4607452777571375</v>
      </c>
      <c r="N77" s="2">
        <f t="shared" si="80"/>
        <v>15.459805022558033</v>
      </c>
    </row>
    <row r="78" spans="1:15" x14ac:dyDescent="0.2">
      <c r="A78" s="14">
        <v>485</v>
      </c>
      <c r="B78" s="6">
        <v>2.42</v>
      </c>
      <c r="C78" s="15">
        <v>42.6</v>
      </c>
      <c r="D78" s="9">
        <v>20</v>
      </c>
      <c r="E78" s="2">
        <v>50</v>
      </c>
      <c r="F78" s="2">
        <v>3000</v>
      </c>
      <c r="G78" s="2">
        <f t="shared" si="73"/>
        <v>50.789081233034985</v>
      </c>
      <c r="H78" s="2">
        <f t="shared" si="74"/>
        <v>62.424644694398999</v>
      </c>
      <c r="I78" s="2">
        <f t="shared" si="75"/>
        <v>0.37379716589962553</v>
      </c>
      <c r="J78" s="2">
        <f t="shared" si="76"/>
        <v>2.6592898639813973</v>
      </c>
      <c r="K78" s="2">
        <f t="shared" si="77"/>
        <v>1.5923759267324047E-2</v>
      </c>
      <c r="L78" s="2">
        <f t="shared" si="78"/>
        <v>62.430632381498079</v>
      </c>
      <c r="M78" s="2">
        <f t="shared" si="79"/>
        <v>2.6593375390843867</v>
      </c>
      <c r="N78" s="2">
        <f t="shared" si="80"/>
        <v>6.363482551301936</v>
      </c>
    </row>
    <row r="79" spans="1:15" ht="16" thickBot="1" x14ac:dyDescent="0.25">
      <c r="A79" s="16">
        <v>562</v>
      </c>
      <c r="B79" s="17">
        <v>2.65</v>
      </c>
      <c r="C79" s="18">
        <v>42.6</v>
      </c>
      <c r="D79" s="9">
        <v>20</v>
      </c>
      <c r="E79" s="2">
        <v>50</v>
      </c>
      <c r="F79" s="2">
        <v>3000</v>
      </c>
      <c r="G79" s="2">
        <f t="shared" si="73"/>
        <v>58.85250237724879</v>
      </c>
      <c r="H79" s="2">
        <f t="shared" si="74"/>
        <v>91.785851455697966</v>
      </c>
      <c r="I79" s="2">
        <f t="shared" si="75"/>
        <v>0.40932334282397009</v>
      </c>
      <c r="J79" s="2">
        <f t="shared" si="76"/>
        <v>3.9100772720127335</v>
      </c>
      <c r="K79" s="2">
        <f t="shared" si="77"/>
        <v>1.7437174404301127E-2</v>
      </c>
      <c r="L79" s="2">
        <f t="shared" si="78"/>
        <v>91.790310894631475</v>
      </c>
      <c r="M79" s="2">
        <f t="shared" si="79"/>
        <v>3.9101161527711357</v>
      </c>
      <c r="N79" s="2">
        <f t="shared" si="80"/>
        <v>9.3564489449089887</v>
      </c>
    </row>
    <row r="80" spans="1:15" x14ac:dyDescent="0.2">
      <c r="A80" s="20">
        <v>762</v>
      </c>
      <c r="B80" s="21">
        <v>2.42</v>
      </c>
      <c r="C80" s="22">
        <v>42.6</v>
      </c>
      <c r="D80" s="9">
        <v>20</v>
      </c>
      <c r="E80" s="2">
        <v>50</v>
      </c>
      <c r="F80" s="2">
        <v>3000</v>
      </c>
      <c r="G80" s="2">
        <f t="shared" si="73"/>
        <v>79.796453401180742</v>
      </c>
      <c r="H80" s="2">
        <f t="shared" si="74"/>
        <v>154.09287020484479</v>
      </c>
      <c r="I80" s="2">
        <f t="shared" si="75"/>
        <v>0.37379716589962553</v>
      </c>
      <c r="J80" s="2">
        <f t="shared" si="76"/>
        <v>6.5643562707263889</v>
      </c>
      <c r="K80" s="2">
        <f t="shared" si="77"/>
        <v>1.5923759267324047E-2</v>
      </c>
      <c r="L80" s="2">
        <f t="shared" si="78"/>
        <v>154.09529597719373</v>
      </c>
      <c r="M80" s="2">
        <f t="shared" si="79"/>
        <v>6.5643755845574576</v>
      </c>
      <c r="N80" s="2">
        <f t="shared" si="80"/>
        <v>15.707780181565848</v>
      </c>
      <c r="O80" t="s">
        <v>34</v>
      </c>
    </row>
    <row r="81" spans="1:15" x14ac:dyDescent="0.2">
      <c r="A81" s="14">
        <v>598</v>
      </c>
      <c r="B81" s="6">
        <v>2.11</v>
      </c>
      <c r="C81" s="15">
        <v>42.6</v>
      </c>
      <c r="D81" s="9">
        <v>20</v>
      </c>
      <c r="E81" s="2">
        <v>50</v>
      </c>
      <c r="F81" s="2">
        <v>3000</v>
      </c>
      <c r="G81" s="2">
        <f t="shared" si="73"/>
        <v>62.622413561556542</v>
      </c>
      <c r="H81" s="2">
        <f t="shared" si="74"/>
        <v>82.745056953794489</v>
      </c>
      <c r="I81" s="2">
        <f t="shared" si="75"/>
        <v>0.32591405787116112</v>
      </c>
      <c r="J81" s="2">
        <f t="shared" si="76"/>
        <v>3.5249394262316454</v>
      </c>
      <c r="K81" s="2">
        <f t="shared" si="77"/>
        <v>1.3883938865311463E-2</v>
      </c>
      <c r="L81" s="2">
        <f t="shared" si="78"/>
        <v>82.7489956337987</v>
      </c>
      <c r="M81" s="2">
        <f t="shared" si="79"/>
        <v>3.5249667689725381</v>
      </c>
      <c r="N81" s="2">
        <f t="shared" si="80"/>
        <v>8.4348316821786202</v>
      </c>
    </row>
    <row r="82" spans="1:15" x14ac:dyDescent="0.2">
      <c r="A82" s="14">
        <v>1182</v>
      </c>
      <c r="B82" s="6">
        <v>2.31</v>
      </c>
      <c r="C82" s="15">
        <v>42.6</v>
      </c>
      <c r="D82" s="9">
        <v>20</v>
      </c>
      <c r="E82" s="2">
        <v>50</v>
      </c>
      <c r="F82" s="2">
        <v>3000</v>
      </c>
      <c r="G82" s="2">
        <f t="shared" si="73"/>
        <v>123.77875055143784</v>
      </c>
      <c r="H82" s="2">
        <f t="shared" si="74"/>
        <v>353.91923693453418</v>
      </c>
      <c r="I82" s="2">
        <f t="shared" si="75"/>
        <v>0.35680638563146078</v>
      </c>
      <c r="J82" s="2">
        <f t="shared" si="76"/>
        <v>15.076959493411158</v>
      </c>
      <c r="K82" s="2">
        <f t="shared" si="77"/>
        <v>1.5199952027900228E-2</v>
      </c>
      <c r="L82" s="2">
        <f t="shared" si="78"/>
        <v>353.92024509074668</v>
      </c>
      <c r="M82" s="2">
        <f t="shared" si="79"/>
        <v>15.076967155383157</v>
      </c>
      <c r="N82" s="2">
        <f t="shared" si="80"/>
        <v>36.077412517128629</v>
      </c>
    </row>
    <row r="83" spans="1:15" ht="16" thickBot="1" x14ac:dyDescent="0.25">
      <c r="A83" s="16">
        <v>605</v>
      </c>
      <c r="B83" s="17">
        <v>2.78</v>
      </c>
      <c r="C83" s="18">
        <v>42.6</v>
      </c>
      <c r="D83" s="9">
        <v>20</v>
      </c>
      <c r="E83" s="2">
        <v>50</v>
      </c>
      <c r="F83" s="2">
        <v>3000</v>
      </c>
      <c r="G83" s="2">
        <f t="shared" si="73"/>
        <v>63.355451847394157</v>
      </c>
      <c r="H83" s="2">
        <f t="shared" si="74"/>
        <v>111.58678915029192</v>
      </c>
      <c r="I83" s="2">
        <f t="shared" si="75"/>
        <v>0.42940335586816486</v>
      </c>
      <c r="J83" s="2">
        <f t="shared" si="76"/>
        <v>4.7535972178024357</v>
      </c>
      <c r="K83" s="2">
        <f t="shared" si="77"/>
        <v>1.8292582959983823E-2</v>
      </c>
      <c r="L83" s="2">
        <f t="shared" si="78"/>
        <v>111.59063723979465</v>
      </c>
      <c r="M83" s="2">
        <f t="shared" si="79"/>
        <v>4.7536324140272361</v>
      </c>
      <c r="N83" s="2">
        <f t="shared" si="80"/>
        <v>11.374884337691338</v>
      </c>
    </row>
    <row r="84" spans="1:15" x14ac:dyDescent="0.2">
      <c r="A84" s="10">
        <v>1167</v>
      </c>
      <c r="B84" s="10">
        <v>3.65</v>
      </c>
      <c r="C84" s="10">
        <v>42.6</v>
      </c>
      <c r="D84" s="2">
        <v>20</v>
      </c>
      <c r="E84" s="2">
        <v>50</v>
      </c>
      <c r="F84" s="2">
        <v>3000</v>
      </c>
      <c r="G84" s="2">
        <f t="shared" si="73"/>
        <v>122.20795422464295</v>
      </c>
      <c r="H84" s="2">
        <f t="shared" si="74"/>
        <v>545.11961876569353</v>
      </c>
      <c r="I84" s="2">
        <f t="shared" si="75"/>
        <v>0.56378498162546831</v>
      </c>
      <c r="J84" s="2">
        <f t="shared" si="76"/>
        <v>23.222095759418547</v>
      </c>
      <c r="K84" s="2">
        <f t="shared" si="77"/>
        <v>2.401724021724495E-2</v>
      </c>
      <c r="L84" s="2">
        <f t="shared" si="78"/>
        <v>545.12065300556924</v>
      </c>
      <c r="M84" s="2">
        <f t="shared" si="79"/>
        <v>23.222108179220779</v>
      </c>
      <c r="N84" s="2">
        <f t="shared" si="80"/>
        <v>55.567778828781542</v>
      </c>
      <c r="O84" t="s">
        <v>35</v>
      </c>
    </row>
    <row r="85" spans="1:15" x14ac:dyDescent="0.2">
      <c r="A85" s="6">
        <v>1257</v>
      </c>
      <c r="B85" s="6">
        <v>2.48</v>
      </c>
      <c r="C85" s="6">
        <v>42.6</v>
      </c>
      <c r="D85" s="2">
        <v>20</v>
      </c>
      <c r="E85" s="2">
        <v>50</v>
      </c>
      <c r="F85" s="2">
        <v>3000</v>
      </c>
      <c r="G85" s="2">
        <f t="shared" ref="G85:G87" si="81">(1/30)*PI()*A85</f>
        <v>131.63273218541232</v>
      </c>
      <c r="H85" s="2">
        <f t="shared" ref="H85:H87" si="82">(1/100)*B85*G85^2</f>
        <v>429.71396932839281</v>
      </c>
      <c r="I85" s="2">
        <f t="shared" ref="I85:I87" si="83">((1/30*PI()*F85)-(1/30*PI()*E85))*B85/(100*D85)</f>
        <v>0.38306486422771546</v>
      </c>
      <c r="J85" s="2">
        <f t="shared" ref="J85:J87" si="84">(1/1000)*H85*C85</f>
        <v>18.305815093389537</v>
      </c>
      <c r="K85" s="2">
        <f t="shared" ref="K85:K87" si="85">(1/1000)*C85*I85</f>
        <v>1.6318563216100677E-2</v>
      </c>
      <c r="L85" s="2">
        <f t="shared" ref="L85:L87" si="86">SQRT(H85^2+I85*2)</f>
        <v>429.71486076896548</v>
      </c>
      <c r="M85" s="2">
        <f t="shared" ref="M85:M87" si="87">SQRT(J85^2+K85^2)</f>
        <v>18.305822366910306</v>
      </c>
      <c r="N85" s="2">
        <f t="shared" ref="N85:N87" si="88">(M85/(C85*0.00981))</f>
        <v>43.803684002886548</v>
      </c>
    </row>
    <row r="86" spans="1:15" x14ac:dyDescent="0.2">
      <c r="A86" s="6">
        <v>947</v>
      </c>
      <c r="B86" s="6">
        <v>3.6</v>
      </c>
      <c r="C86" s="6">
        <v>42.6</v>
      </c>
      <c r="D86" s="2">
        <v>20</v>
      </c>
      <c r="E86" s="2">
        <v>50</v>
      </c>
      <c r="F86" s="2">
        <v>3000</v>
      </c>
      <c r="G86" s="2">
        <f t="shared" si="81"/>
        <v>99.169608098317795</v>
      </c>
      <c r="H86" s="2">
        <f t="shared" si="82"/>
        <v>354.04600213346185</v>
      </c>
      <c r="I86" s="2">
        <f t="shared" si="83"/>
        <v>0.55606189968539343</v>
      </c>
      <c r="J86" s="2">
        <f t="shared" si="84"/>
        <v>15.082359690885477</v>
      </c>
      <c r="K86" s="2">
        <f t="shared" si="85"/>
        <v>2.3688236926597758E-2</v>
      </c>
      <c r="L86" s="2">
        <f t="shared" si="86"/>
        <v>354.04757272220729</v>
      </c>
      <c r="M86" s="2">
        <f t="shared" si="87"/>
        <v>15.082378293154424</v>
      </c>
      <c r="N86" s="2">
        <f t="shared" si="88"/>
        <v>36.090360734601617</v>
      </c>
    </row>
    <row r="87" spans="1:15" x14ac:dyDescent="0.2">
      <c r="A87" s="6">
        <v>1070</v>
      </c>
      <c r="B87" s="6">
        <v>3.42</v>
      </c>
      <c r="C87" s="6">
        <v>42.6</v>
      </c>
      <c r="D87" s="2">
        <v>20</v>
      </c>
      <c r="E87" s="2">
        <v>50</v>
      </c>
      <c r="F87" s="2">
        <v>3000</v>
      </c>
      <c r="G87" s="2">
        <f t="shared" si="81"/>
        <v>112.05013797803595</v>
      </c>
      <c r="H87" s="2">
        <f t="shared" si="82"/>
        <v>429.38898299467377</v>
      </c>
      <c r="I87" s="2">
        <f t="shared" si="83"/>
        <v>0.52825880470112374</v>
      </c>
      <c r="J87" s="2">
        <f t="shared" si="84"/>
        <v>18.291970675573104</v>
      </c>
      <c r="K87" s="2">
        <f t="shared" si="85"/>
        <v>2.250382508026787E-2</v>
      </c>
      <c r="L87" s="2">
        <f t="shared" si="86"/>
        <v>429.39021324991751</v>
      </c>
      <c r="M87" s="2">
        <f t="shared" si="87"/>
        <v>18.291984518312102</v>
      </c>
      <c r="N87" s="2">
        <f t="shared" si="88"/>
        <v>43.770571655616578</v>
      </c>
    </row>
    <row r="90" spans="1:15" x14ac:dyDescent="0.2">
      <c r="A90" s="4" t="s">
        <v>10</v>
      </c>
      <c r="B90" t="s">
        <v>23</v>
      </c>
    </row>
    <row r="91" spans="1:15" x14ac:dyDescent="0.2">
      <c r="A91" s="4" t="s">
        <v>11</v>
      </c>
      <c r="B91" t="s">
        <v>21</v>
      </c>
    </row>
    <row r="92" spans="1:15" x14ac:dyDescent="0.2">
      <c r="A92" s="4" t="s">
        <v>12</v>
      </c>
      <c r="B92" t="s">
        <v>22</v>
      </c>
    </row>
    <row r="93" spans="1:15" x14ac:dyDescent="0.2">
      <c r="A93" s="4" t="s">
        <v>13</v>
      </c>
      <c r="B93" s="8">
        <v>43529</v>
      </c>
    </row>
    <row r="95" spans="1:15" ht="16" x14ac:dyDescent="0.2">
      <c r="A95" s="1" t="s">
        <v>15</v>
      </c>
      <c r="B95" s="1" t="s">
        <v>0</v>
      </c>
      <c r="C95" s="1" t="s">
        <v>1</v>
      </c>
      <c r="D95" s="1" t="s">
        <v>17</v>
      </c>
      <c r="E95" s="1" t="s">
        <v>2</v>
      </c>
      <c r="F95" s="1" t="s">
        <v>16</v>
      </c>
      <c r="G95" s="1" t="s">
        <v>14</v>
      </c>
      <c r="H95" s="1" t="s">
        <v>3</v>
      </c>
      <c r="I95" s="1" t="s">
        <v>4</v>
      </c>
      <c r="J95" s="1" t="s">
        <v>5</v>
      </c>
      <c r="K95" s="1" t="s">
        <v>6</v>
      </c>
      <c r="L95" s="1" t="s">
        <v>7</v>
      </c>
      <c r="M95" s="1" t="s">
        <v>8</v>
      </c>
      <c r="N95" s="1" t="s">
        <v>9</v>
      </c>
    </row>
    <row r="96" spans="1:15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45" ht="16" thickBot="1" x14ac:dyDescent="0.25">
      <c r="A97" s="5" t="s">
        <v>22</v>
      </c>
      <c r="B97" s="5"/>
      <c r="C97" s="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45" x14ac:dyDescent="0.2">
      <c r="A98" s="11">
        <v>311</v>
      </c>
      <c r="B98" s="12">
        <v>1.7</v>
      </c>
      <c r="C98" s="13">
        <v>37.4</v>
      </c>
      <c r="D98" s="9">
        <v>20</v>
      </c>
      <c r="E98" s="2">
        <v>50</v>
      </c>
      <c r="F98" s="2">
        <v>3000</v>
      </c>
      <c r="G98" s="2">
        <f t="shared" ref="G98:G102" si="89">(1/30)*PI()*A98</f>
        <v>32.567843842214188</v>
      </c>
      <c r="H98" s="2">
        <f t="shared" ref="H98:H102" si="90">(1/100)*B98*G98^2</f>
        <v>18.031295693024429</v>
      </c>
      <c r="I98" s="2">
        <f t="shared" ref="I98:I102" si="91">((1/30*PI()*F98)-(1/30*PI()*E98))*B98/(100*D98)</f>
        <v>0.26258478596254692</v>
      </c>
      <c r="J98" s="2">
        <f t="shared" ref="J98:J102" si="92">(1/1000)*H98*C98</f>
        <v>0.67437045891911362</v>
      </c>
      <c r="K98" s="2">
        <f t="shared" ref="K98:K102" si="93">(1/1000)*C98*I98</f>
        <v>9.820670994999255E-3</v>
      </c>
      <c r="L98" s="2">
        <f t="shared" ref="L98:L110" si="94">SQRT(H98^2+I98*2)</f>
        <v>18.045852541268491</v>
      </c>
      <c r="M98" s="2">
        <f t="shared" ref="M98:M110" si="95">SQRT(J98^2+K98^2)</f>
        <v>0.67444196298982462</v>
      </c>
      <c r="N98" s="2">
        <f>(M98/(C98*0.00981))</f>
        <v>1.838247458366244</v>
      </c>
      <c r="O98" s="5"/>
    </row>
    <row r="99" spans="1:45" x14ac:dyDescent="0.2">
      <c r="A99" s="14">
        <v>1424</v>
      </c>
      <c r="B99" s="6">
        <v>3.51</v>
      </c>
      <c r="C99" s="15">
        <v>37.4</v>
      </c>
      <c r="D99" s="9">
        <v>20</v>
      </c>
      <c r="E99" s="2">
        <v>50</v>
      </c>
      <c r="F99" s="2">
        <v>3000</v>
      </c>
      <c r="G99" s="2">
        <f t="shared" si="89"/>
        <v>149.1209312903955</v>
      </c>
      <c r="H99" s="2">
        <f t="shared" si="90"/>
        <v>780.52053042691148</v>
      </c>
      <c r="I99" s="2">
        <f t="shared" si="91"/>
        <v>0.54216035219325853</v>
      </c>
      <c r="J99" s="2">
        <f t="shared" si="92"/>
        <v>29.191467837966488</v>
      </c>
      <c r="K99" s="2">
        <f t="shared" si="93"/>
        <v>2.027679717202787E-2</v>
      </c>
      <c r="L99" s="2">
        <f t="shared" si="94"/>
        <v>780.5212250404287</v>
      </c>
      <c r="M99" s="2">
        <f t="shared" si="95"/>
        <v>29.191474880237472</v>
      </c>
      <c r="N99" s="2">
        <f t="shared" ref="N99:N110" si="96">(M99/(C99*0.00981))</f>
        <v>79.563783763805006</v>
      </c>
      <c r="O99" s="5"/>
    </row>
    <row r="100" spans="1:45" x14ac:dyDescent="0.2">
      <c r="A100" s="14">
        <v>1229</v>
      </c>
      <c r="B100" s="6">
        <v>3.7</v>
      </c>
      <c r="C100" s="15">
        <v>37.4</v>
      </c>
      <c r="D100" s="9">
        <v>20</v>
      </c>
      <c r="E100" s="2">
        <v>50</v>
      </c>
      <c r="F100" s="2">
        <v>3000</v>
      </c>
      <c r="G100" s="2">
        <f t="shared" si="89"/>
        <v>128.70057904206186</v>
      </c>
      <c r="H100" s="2">
        <f t="shared" si="90"/>
        <v>612.86204469319455</v>
      </c>
      <c r="I100" s="2">
        <f t="shared" si="91"/>
        <v>0.57150806356554329</v>
      </c>
      <c r="J100" s="2">
        <f t="shared" si="92"/>
        <v>22.921040471525476</v>
      </c>
      <c r="K100" s="2">
        <f t="shared" si="93"/>
        <v>2.1374401577351321E-2</v>
      </c>
      <c r="L100" s="2">
        <f t="shared" si="94"/>
        <v>612.86297721566632</v>
      </c>
      <c r="M100" s="2">
        <f t="shared" si="95"/>
        <v>22.921050437585787</v>
      </c>
      <c r="N100" s="2">
        <f t="shared" si="96"/>
        <v>62.473222341018904</v>
      </c>
      <c r="O100" s="5"/>
    </row>
    <row r="101" spans="1:45" ht="16" thickBot="1" x14ac:dyDescent="0.25">
      <c r="A101" s="16">
        <v>1321</v>
      </c>
      <c r="B101" s="17">
        <v>3.34</v>
      </c>
      <c r="C101" s="18">
        <v>37.4</v>
      </c>
      <c r="D101" s="9">
        <v>20</v>
      </c>
      <c r="E101" s="2">
        <v>50</v>
      </c>
      <c r="F101" s="2">
        <v>3000</v>
      </c>
      <c r="G101" s="2">
        <f t="shared" si="89"/>
        <v>138.33479651307056</v>
      </c>
      <c r="H101" s="2">
        <f t="shared" si="90"/>
        <v>639.15963193884204</v>
      </c>
      <c r="I101" s="2">
        <f t="shared" si="91"/>
        <v>0.51590187359700379</v>
      </c>
      <c r="J101" s="2">
        <f t="shared" si="92"/>
        <v>23.904570234512693</v>
      </c>
      <c r="K101" s="2">
        <f t="shared" si="93"/>
        <v>1.9294730072527942E-2</v>
      </c>
      <c r="L101" s="2">
        <f t="shared" si="94"/>
        <v>639.160439094867</v>
      </c>
      <c r="M101" s="2">
        <f t="shared" si="95"/>
        <v>23.904578021445158</v>
      </c>
      <c r="N101" s="2">
        <f t="shared" si="96"/>
        <v>65.153908271721974</v>
      </c>
      <c r="O101" s="5"/>
    </row>
    <row r="102" spans="1:45" x14ac:dyDescent="0.2">
      <c r="A102" s="20">
        <v>630</v>
      </c>
      <c r="B102" s="21">
        <v>3.81</v>
      </c>
      <c r="C102" s="22">
        <v>37.4</v>
      </c>
      <c r="D102" s="9">
        <v>20</v>
      </c>
      <c r="E102" s="2">
        <v>50</v>
      </c>
      <c r="F102" s="2">
        <v>3000</v>
      </c>
      <c r="G102" s="2">
        <f t="shared" si="89"/>
        <v>65.973445725385659</v>
      </c>
      <c r="H102" s="2">
        <f t="shared" si="90"/>
        <v>165.83008010754352</v>
      </c>
      <c r="I102" s="2">
        <f t="shared" si="91"/>
        <v>0.5884988438337081</v>
      </c>
      <c r="J102" s="2">
        <f t="shared" si="92"/>
        <v>6.2020449960221278</v>
      </c>
      <c r="K102" s="2">
        <f t="shared" si="93"/>
        <v>2.2009856759380685E-2</v>
      </c>
      <c r="L102" s="2">
        <f t="shared" si="94"/>
        <v>165.83362887593688</v>
      </c>
      <c r="M102" s="2">
        <f t="shared" si="95"/>
        <v>6.2020840502590486</v>
      </c>
      <c r="N102" s="2">
        <f t="shared" si="96"/>
        <v>16.904294020232136</v>
      </c>
      <c r="O102" s="23" t="s">
        <v>29</v>
      </c>
      <c r="AO102" s="30">
        <v>854</v>
      </c>
      <c r="AP102" s="30">
        <v>2.75</v>
      </c>
      <c r="AQ102" s="30">
        <v>37.4</v>
      </c>
      <c r="AR102" s="30">
        <v>8.2257988126850474</v>
      </c>
      <c r="AS102" s="30">
        <v>22.420096302160974</v>
      </c>
    </row>
    <row r="103" spans="1:45" x14ac:dyDescent="0.2">
      <c r="A103" s="14">
        <v>766</v>
      </c>
      <c r="B103" s="6">
        <v>2.38</v>
      </c>
      <c r="C103" s="15">
        <v>37.4</v>
      </c>
      <c r="D103" s="9">
        <v>20</v>
      </c>
      <c r="E103" s="2">
        <v>50</v>
      </c>
      <c r="F103" s="2">
        <v>3000</v>
      </c>
      <c r="G103" s="2">
        <f>(1/30)*PI()*A103</f>
        <v>80.215332421659383</v>
      </c>
      <c r="H103" s="2">
        <f>(1/100)*B103*G103^2</f>
        <v>153.14108942131219</v>
      </c>
      <c r="I103" s="2">
        <f>((1/30*PI()*F103)-(1/30*PI()*E103))*B103/(100*D103)</f>
        <v>0.36761870034756561</v>
      </c>
      <c r="J103" s="2">
        <f>(1/1000)*H103*C103</f>
        <v>5.7274767443570758</v>
      </c>
      <c r="K103" s="2">
        <f>(1/1000)*C103*I103</f>
        <v>1.3748939392998955E-2</v>
      </c>
      <c r="L103" s="2">
        <f t="shared" si="94"/>
        <v>153.14348992545206</v>
      </c>
      <c r="M103" s="2">
        <f t="shared" si="95"/>
        <v>5.7274932466556043</v>
      </c>
      <c r="N103" s="2">
        <f t="shared" si="96"/>
        <v>15.610757457618837</v>
      </c>
      <c r="O103" s="23"/>
    </row>
    <row r="104" spans="1:45" x14ac:dyDescent="0.2">
      <c r="A104" s="14">
        <v>833</v>
      </c>
      <c r="B104" s="6">
        <v>2.78</v>
      </c>
      <c r="C104" s="15">
        <v>37.4</v>
      </c>
      <c r="D104" s="9">
        <v>20</v>
      </c>
      <c r="E104" s="2">
        <v>50</v>
      </c>
      <c r="F104" s="2">
        <v>3000</v>
      </c>
      <c r="G104" s="2">
        <f t="shared" ref="G104:G110" si="97">(1/30)*PI()*A104</f>
        <v>87.231556014676585</v>
      </c>
      <c r="H104" s="2">
        <f t="shared" ref="H104:H110" si="98">(1/100)*B104*G104^2</f>
        <v>211.53977333981811</v>
      </c>
      <c r="I104" s="2">
        <f t="shared" ref="I104:I110" si="99">((1/30*PI()*F104)-(1/30*PI()*E104))*B104/(100*D104)</f>
        <v>0.42940335586816486</v>
      </c>
      <c r="J104" s="2">
        <f t="shared" ref="J104:J110" si="100">(1/1000)*H104*C104</f>
        <v>7.9115875229091968</v>
      </c>
      <c r="K104" s="2">
        <f t="shared" ref="K104:K110" si="101">(1/1000)*C104*I104</f>
        <v>1.6059685509469367E-2</v>
      </c>
      <c r="L104" s="2">
        <f t="shared" si="94"/>
        <v>211.5418032242643</v>
      </c>
      <c r="M104" s="2">
        <f t="shared" si="95"/>
        <v>7.9116038226235226</v>
      </c>
      <c r="N104" s="2">
        <f t="shared" si="96"/>
        <v>21.563731820698958</v>
      </c>
      <c r="O104" s="23"/>
    </row>
    <row r="105" spans="1:45" ht="16" thickBot="1" x14ac:dyDescent="0.25">
      <c r="A105" s="16">
        <v>780</v>
      </c>
      <c r="B105" s="17">
        <v>2.65</v>
      </c>
      <c r="C105" s="18">
        <v>37.4</v>
      </c>
      <c r="D105" s="9">
        <v>20</v>
      </c>
      <c r="E105" s="2">
        <v>50</v>
      </c>
      <c r="F105" s="2">
        <v>3000</v>
      </c>
      <c r="G105" s="2">
        <f t="shared" si="97"/>
        <v>81.681408993334614</v>
      </c>
      <c r="H105" s="2">
        <f t="shared" si="98"/>
        <v>176.80409324111471</v>
      </c>
      <c r="I105" s="2">
        <f t="shared" si="99"/>
        <v>0.40932334282397009</v>
      </c>
      <c r="J105" s="2">
        <f t="shared" si="100"/>
        <v>6.6124730872176896</v>
      </c>
      <c r="K105" s="2">
        <f t="shared" si="101"/>
        <v>1.5308693021616483E-2</v>
      </c>
      <c r="L105" s="2">
        <f t="shared" si="94"/>
        <v>176.80640834963657</v>
      </c>
      <c r="M105" s="2">
        <f t="shared" si="95"/>
        <v>6.6124908079528</v>
      </c>
      <c r="N105" s="2">
        <f t="shared" si="96"/>
        <v>18.022891647050105</v>
      </c>
      <c r="O105" s="23"/>
    </row>
    <row r="106" spans="1:45" x14ac:dyDescent="0.2">
      <c r="A106" s="20">
        <v>604</v>
      </c>
      <c r="B106" s="21">
        <v>3.22</v>
      </c>
      <c r="C106" s="22">
        <v>37.4</v>
      </c>
      <c r="D106" s="9">
        <v>20</v>
      </c>
      <c r="E106" s="2">
        <v>50</v>
      </c>
      <c r="F106" s="2">
        <v>3000</v>
      </c>
      <c r="G106" s="2">
        <f t="shared" si="97"/>
        <v>63.250732092274497</v>
      </c>
      <c r="H106" s="2">
        <f t="shared" si="98"/>
        <v>128.82109454871957</v>
      </c>
      <c r="I106" s="2">
        <f t="shared" si="99"/>
        <v>0.49736647694082414</v>
      </c>
      <c r="J106" s="2">
        <f t="shared" si="100"/>
        <v>4.8179089361221115</v>
      </c>
      <c r="K106" s="2">
        <f t="shared" si="101"/>
        <v>1.8601506237586826E-2</v>
      </c>
      <c r="L106" s="2">
        <f t="shared" si="94"/>
        <v>128.82495539950335</v>
      </c>
      <c r="M106" s="2">
        <f t="shared" si="95"/>
        <v>4.8179448453463642</v>
      </c>
      <c r="N106" s="2">
        <f t="shared" si="96"/>
        <v>13.131707919307388</v>
      </c>
      <c r="O106" s="25" t="s">
        <v>31</v>
      </c>
    </row>
    <row r="107" spans="1:45" x14ac:dyDescent="0.2">
      <c r="A107" s="14">
        <v>632</v>
      </c>
      <c r="B107" s="6">
        <v>2.92</v>
      </c>
      <c r="C107" s="15">
        <v>37.4</v>
      </c>
      <c r="D107" s="9">
        <v>20</v>
      </c>
      <c r="E107" s="2">
        <v>50</v>
      </c>
      <c r="F107" s="2">
        <v>3000</v>
      </c>
      <c r="G107" s="2">
        <f t="shared" si="97"/>
        <v>66.182885235624966</v>
      </c>
      <c r="H107" s="2">
        <f t="shared" si="98"/>
        <v>127.90108950486763</v>
      </c>
      <c r="I107" s="2">
        <f t="shared" si="99"/>
        <v>0.45102798530037469</v>
      </c>
      <c r="J107" s="2">
        <f t="shared" si="100"/>
        <v>4.7835007474820497</v>
      </c>
      <c r="K107" s="2">
        <f t="shared" si="101"/>
        <v>1.6868446650234015E-2</v>
      </c>
      <c r="L107" s="2">
        <f t="shared" si="94"/>
        <v>127.90461583736045</v>
      </c>
      <c r="M107" s="2">
        <f t="shared" si="95"/>
        <v>4.7835304896753525</v>
      </c>
      <c r="N107" s="2">
        <f t="shared" si="96"/>
        <v>13.037908741149632</v>
      </c>
      <c r="O107" s="25"/>
    </row>
    <row r="108" spans="1:45" x14ac:dyDescent="0.2">
      <c r="A108" s="14">
        <v>388</v>
      </c>
      <c r="B108" s="6">
        <v>2.98</v>
      </c>
      <c r="C108" s="15">
        <v>37.4</v>
      </c>
      <c r="D108" s="9">
        <v>20</v>
      </c>
      <c r="E108" s="2">
        <v>50</v>
      </c>
      <c r="F108" s="2">
        <v>3000</v>
      </c>
      <c r="G108" s="2">
        <f t="shared" si="97"/>
        <v>40.631264986427986</v>
      </c>
      <c r="H108" s="2">
        <f t="shared" si="98"/>
        <v>49.1968108930404</v>
      </c>
      <c r="I108" s="2">
        <f t="shared" si="99"/>
        <v>0.46029568362846451</v>
      </c>
      <c r="J108" s="2">
        <f t="shared" si="100"/>
        <v>1.8399607273997109</v>
      </c>
      <c r="K108" s="2">
        <f t="shared" si="101"/>
        <v>1.7215058567704573E-2</v>
      </c>
      <c r="L108" s="2">
        <f t="shared" si="94"/>
        <v>49.206166213319598</v>
      </c>
      <c r="M108" s="2">
        <f t="shared" si="95"/>
        <v>1.8400412594870699</v>
      </c>
      <c r="N108" s="2">
        <f t="shared" si="96"/>
        <v>5.0151849293994184</v>
      </c>
      <c r="O108" s="25"/>
    </row>
    <row r="109" spans="1:45" ht="16" thickBot="1" x14ac:dyDescent="0.25">
      <c r="A109" s="16">
        <v>707</v>
      </c>
      <c r="B109" s="17">
        <v>2.86</v>
      </c>
      <c r="C109" s="18">
        <v>37.4</v>
      </c>
      <c r="D109" s="9">
        <v>20</v>
      </c>
      <c r="E109" s="2">
        <v>50</v>
      </c>
      <c r="F109" s="2">
        <v>3000</v>
      </c>
      <c r="G109" s="2">
        <f t="shared" si="97"/>
        <v>74.03686686959945</v>
      </c>
      <c r="H109" s="2">
        <f t="shared" si="98"/>
        <v>156.76968895779027</v>
      </c>
      <c r="I109" s="2">
        <f t="shared" si="99"/>
        <v>0.44176028697228475</v>
      </c>
      <c r="J109" s="2">
        <f t="shared" si="100"/>
        <v>5.8631863670213562</v>
      </c>
      <c r="K109" s="2">
        <f t="shared" si="101"/>
        <v>1.652183473276345E-2</v>
      </c>
      <c r="L109" s="2">
        <f t="shared" si="94"/>
        <v>156.77250682596184</v>
      </c>
      <c r="M109" s="2">
        <f t="shared" si="95"/>
        <v>5.8632096453604685</v>
      </c>
      <c r="N109" s="2">
        <f t="shared" si="96"/>
        <v>15.980663748549906</v>
      </c>
      <c r="O109" s="25"/>
    </row>
    <row r="110" spans="1:45" x14ac:dyDescent="0.2">
      <c r="A110" s="20">
        <v>591</v>
      </c>
      <c r="B110" s="21">
        <v>3.81</v>
      </c>
      <c r="C110" s="22">
        <v>37.4</v>
      </c>
      <c r="D110" s="9">
        <v>20</v>
      </c>
      <c r="E110" s="2">
        <v>50</v>
      </c>
      <c r="F110" s="2">
        <v>3000</v>
      </c>
      <c r="G110" s="2">
        <f t="shared" si="97"/>
        <v>61.889375275718919</v>
      </c>
      <c r="H110" s="2">
        <f t="shared" si="98"/>
        <v>145.93423081391506</v>
      </c>
      <c r="I110" s="2">
        <f t="shared" si="99"/>
        <v>0.5884988438337081</v>
      </c>
      <c r="J110" s="2">
        <f t="shared" si="100"/>
        <v>5.4579402324404231</v>
      </c>
      <c r="K110" s="2">
        <f t="shared" si="101"/>
        <v>2.2009856759380685E-2</v>
      </c>
      <c r="L110" s="2">
        <f t="shared" si="94"/>
        <v>145.93826338879296</v>
      </c>
      <c r="M110" s="2">
        <f t="shared" si="95"/>
        <v>5.4579846110708656</v>
      </c>
      <c r="N110" s="2">
        <f t="shared" si="96"/>
        <v>14.876189338258097</v>
      </c>
      <c r="O110" s="26" t="s">
        <v>32</v>
      </c>
    </row>
    <row r="111" spans="1:45" x14ac:dyDescent="0.2">
      <c r="A111" s="14">
        <v>627</v>
      </c>
      <c r="B111" s="6">
        <v>3.42</v>
      </c>
      <c r="C111" s="15">
        <v>37.4</v>
      </c>
      <c r="D111" s="9">
        <v>20</v>
      </c>
      <c r="E111" s="2">
        <v>50</v>
      </c>
      <c r="F111" s="2">
        <v>3000</v>
      </c>
      <c r="G111" s="2">
        <f t="shared" ref="G111:G112" si="102">(1/30)*PI()*A111</f>
        <v>65.659286460026678</v>
      </c>
      <c r="H111" s="2">
        <f t="shared" ref="H111:H112" si="103">(1/100)*B111*G111^2</f>
        <v>147.44105292664261</v>
      </c>
      <c r="I111" s="2">
        <f t="shared" ref="I111:I112" si="104">((1/30*PI()*F111)-(1/30*PI()*E111))*B111/(100*D111)</f>
        <v>0.52825880470112374</v>
      </c>
      <c r="J111" s="2">
        <f t="shared" ref="J111:J112" si="105">(1/1000)*H111*C111</f>
        <v>5.5142953794564331</v>
      </c>
      <c r="K111" s="2">
        <f t="shared" ref="K111:K112" si="106">(1/1000)*C111*I111</f>
        <v>1.9756879295822028E-2</v>
      </c>
      <c r="L111" s="2">
        <f t="shared" ref="L111:L112" si="107">SQRT(H111^2+I111*2)</f>
        <v>147.44463573059019</v>
      </c>
      <c r="M111" s="2">
        <f t="shared" ref="M111:M112" si="108">SQRT(J111^2+K111^2)</f>
        <v>5.5143307722854349</v>
      </c>
      <c r="N111" s="2">
        <f t="shared" ref="N111:N112" si="109">(M111/(C111*0.00981))</f>
        <v>15.029765469823534</v>
      </c>
      <c r="O111" s="26"/>
    </row>
    <row r="112" spans="1:45" x14ac:dyDescent="0.2">
      <c r="A112" s="14">
        <v>819</v>
      </c>
      <c r="B112" s="6">
        <v>2.68</v>
      </c>
      <c r="C112" s="15">
        <v>37.4</v>
      </c>
      <c r="D112" s="9">
        <v>20</v>
      </c>
      <c r="E112" s="2">
        <v>50</v>
      </c>
      <c r="F112" s="2">
        <v>3000</v>
      </c>
      <c r="G112" s="2">
        <f t="shared" si="102"/>
        <v>85.765479443001354</v>
      </c>
      <c r="H112" s="2">
        <f t="shared" si="103"/>
        <v>197.1332280375554</v>
      </c>
      <c r="I112" s="2">
        <f t="shared" si="104"/>
        <v>0.41395719198801512</v>
      </c>
      <c r="J112" s="2">
        <f t="shared" si="105"/>
        <v>7.3727827286045713</v>
      </c>
      <c r="K112" s="2">
        <f t="shared" si="106"/>
        <v>1.5481998980351767E-2</v>
      </c>
      <c r="L112" s="2">
        <f t="shared" si="107"/>
        <v>197.13532791179463</v>
      </c>
      <c r="M112" s="2">
        <f t="shared" si="108"/>
        <v>7.3727989837986421</v>
      </c>
      <c r="N112" s="2">
        <f t="shared" si="109"/>
        <v>20.095174583936078</v>
      </c>
      <c r="O112" s="26"/>
    </row>
    <row r="113" spans="1:15" ht="16" thickBot="1" x14ac:dyDescent="0.25">
      <c r="A113" s="16">
        <v>707</v>
      </c>
      <c r="B113" s="17">
        <v>2.89</v>
      </c>
      <c r="C113" s="18">
        <v>37.4</v>
      </c>
      <c r="D113" s="9">
        <v>20</v>
      </c>
      <c r="E113" s="2">
        <v>50</v>
      </c>
      <c r="F113" s="2">
        <v>3000</v>
      </c>
      <c r="G113" s="2">
        <f t="shared" ref="G113" si="110">(1/30)*PI()*A113</f>
        <v>74.03686686959945</v>
      </c>
      <c r="H113" s="2">
        <f t="shared" ref="H113" si="111">(1/100)*B113*G113^2</f>
        <v>158.4141262545503</v>
      </c>
      <c r="I113" s="2">
        <f t="shared" ref="I113" si="112">((1/30*PI()*F113)-(1/30*PI()*E113))*B113/(100*D113)</f>
        <v>0.44639413613632972</v>
      </c>
      <c r="J113" s="2">
        <f t="shared" ref="J113" si="113">(1/1000)*H113*C113</f>
        <v>5.9246883219201818</v>
      </c>
      <c r="K113" s="2">
        <f t="shared" ref="K113" si="114">(1/1000)*C113*I113</f>
        <v>1.6695140691498734E-2</v>
      </c>
      <c r="L113" s="2">
        <f t="shared" ref="L113" si="115">SQRT(H113^2+I113*2)</f>
        <v>158.41694412298475</v>
      </c>
      <c r="M113" s="2">
        <f t="shared" ref="M113" si="116">SQRT(J113^2+K113^2)</f>
        <v>5.9247118444376756</v>
      </c>
      <c r="N113" s="2">
        <f t="shared" ref="N113" si="117">(M113/(C113*0.00981))</f>
        <v>16.148293088569659</v>
      </c>
      <c r="O113" s="26"/>
    </row>
    <row r="114" spans="1:15" x14ac:dyDescent="0.2">
      <c r="A114" s="20">
        <v>794</v>
      </c>
      <c r="B114" s="21">
        <v>2.86</v>
      </c>
      <c r="C114" s="22">
        <v>37.4</v>
      </c>
      <c r="D114" s="9">
        <v>20</v>
      </c>
      <c r="E114" s="2">
        <v>50</v>
      </c>
      <c r="F114" s="2">
        <v>3000</v>
      </c>
      <c r="G114" s="2">
        <f t="shared" ref="G114" si="118">(1/30)*PI()*A114</f>
        <v>83.147485565009859</v>
      </c>
      <c r="H114" s="2">
        <f t="shared" ref="H114" si="119">(1/100)*B114*G114^2</f>
        <v>197.72622457540874</v>
      </c>
      <c r="I114" s="2">
        <f t="shared" ref="I114" si="120">((1/30*PI()*F114)-(1/30*PI()*E114))*B114/(100*D114)</f>
        <v>0.44176028697228475</v>
      </c>
      <c r="J114" s="2">
        <f t="shared" ref="J114" si="121">(1/1000)*H114*C114</f>
        <v>7.3949607991202857</v>
      </c>
      <c r="K114" s="2">
        <f t="shared" ref="K114" si="122">(1/1000)*C114*I114</f>
        <v>1.652183473276345E-2</v>
      </c>
      <c r="L114" s="2">
        <f t="shared" ref="L114" si="123">SQRT(H114^2+I114*2)</f>
        <v>197.72845876458683</v>
      </c>
      <c r="M114" s="2">
        <f t="shared" ref="M114" si="124">SQRT(J114^2+K114^2)</f>
        <v>7.3949792556537082</v>
      </c>
      <c r="N114" s="2">
        <f t="shared" ref="N114" si="125">(M114/(C114*0.00981))</f>
        <v>20.155628752865159</v>
      </c>
      <c r="O114" t="s">
        <v>33</v>
      </c>
    </row>
    <row r="115" spans="1:15" x14ac:dyDescent="0.2">
      <c r="A115" s="14">
        <v>783</v>
      </c>
      <c r="B115" s="6">
        <v>2.86</v>
      </c>
      <c r="C115" s="15">
        <v>37.4</v>
      </c>
      <c r="D115" s="9">
        <v>20</v>
      </c>
      <c r="E115" s="2">
        <v>50</v>
      </c>
      <c r="F115" s="2">
        <v>3000</v>
      </c>
      <c r="G115" s="2">
        <f t="shared" ref="G115:G122" si="126">(1/30)*PI()*A115</f>
        <v>81.995568258693595</v>
      </c>
      <c r="H115" s="2">
        <f t="shared" ref="H115:H122" si="127">(1/100)*B115*G115^2</f>
        <v>192.28561392228991</v>
      </c>
      <c r="I115" s="2">
        <f t="shared" ref="I115:I122" si="128">((1/30*PI()*F115)-(1/30*PI()*E115))*B115/(100*D115)</f>
        <v>0.44176028697228475</v>
      </c>
      <c r="J115" s="2">
        <f t="shared" ref="J115:J122" si="129">(1/1000)*H115*C115</f>
        <v>7.1914819606936424</v>
      </c>
      <c r="K115" s="2">
        <f t="shared" ref="K115:K122" si="130">(1/1000)*C115*I115</f>
        <v>1.652183473276345E-2</v>
      </c>
      <c r="L115" s="2">
        <f t="shared" ref="L115:L122" si="131">SQRT(H115^2+I115*2)</f>
        <v>192.28791132581858</v>
      </c>
      <c r="M115" s="2">
        <f t="shared" ref="M115:M122" si="132">SQRT(J115^2+K115^2)</f>
        <v>7.1915009394426841</v>
      </c>
      <c r="N115" s="2">
        <f t="shared" ref="N115:N122" si="133">(M115/(C115*0.00981))</f>
        <v>19.60103174061905</v>
      </c>
    </row>
    <row r="116" spans="1:15" x14ac:dyDescent="0.2">
      <c r="A116" s="14">
        <v>867</v>
      </c>
      <c r="B116" s="6">
        <v>2.0699999999999998</v>
      </c>
      <c r="C116" s="15">
        <v>37.4</v>
      </c>
      <c r="D116" s="9">
        <v>20</v>
      </c>
      <c r="E116" s="2">
        <v>50</v>
      </c>
      <c r="F116" s="2">
        <v>3000</v>
      </c>
      <c r="G116" s="2">
        <f t="shared" si="126"/>
        <v>90.792027688745023</v>
      </c>
      <c r="H116" s="2">
        <f t="shared" si="127"/>
        <v>170.63408044096053</v>
      </c>
      <c r="I116" s="2">
        <f t="shared" si="128"/>
        <v>0.31973559231910115</v>
      </c>
      <c r="J116" s="2">
        <f t="shared" si="129"/>
        <v>6.3817146084919241</v>
      </c>
      <c r="K116" s="2">
        <f t="shared" si="130"/>
        <v>1.1958111152734385E-2</v>
      </c>
      <c r="L116" s="2">
        <f t="shared" si="131"/>
        <v>170.6359542391838</v>
      </c>
      <c r="M116" s="2">
        <f t="shared" si="132"/>
        <v>6.3817258120873204</v>
      </c>
      <c r="N116" s="2">
        <f t="shared" si="133"/>
        <v>17.393922528270622</v>
      </c>
    </row>
    <row r="117" spans="1:15" x14ac:dyDescent="0.2">
      <c r="A117" s="14">
        <v>1031</v>
      </c>
      <c r="B117" s="6">
        <v>2.92</v>
      </c>
      <c r="C117" s="15">
        <v>37.4</v>
      </c>
      <c r="D117" s="9">
        <v>20</v>
      </c>
      <c r="E117" s="2">
        <v>50</v>
      </c>
      <c r="F117" s="2">
        <v>3000</v>
      </c>
      <c r="G117" s="2">
        <f t="shared" si="126"/>
        <v>107.96606752836922</v>
      </c>
      <c r="H117" s="2">
        <f t="shared" si="127"/>
        <v>340.37481473617919</v>
      </c>
      <c r="I117" s="2">
        <f t="shared" si="128"/>
        <v>0.45102798530037469</v>
      </c>
      <c r="J117" s="2">
        <f t="shared" si="129"/>
        <v>12.730018071133102</v>
      </c>
      <c r="K117" s="2">
        <f t="shared" si="130"/>
        <v>1.6868446650234015E-2</v>
      </c>
      <c r="L117" s="2">
        <f t="shared" si="131"/>
        <v>340.37613982572122</v>
      </c>
      <c r="M117" s="2">
        <f t="shared" si="132"/>
        <v>12.730029247251073</v>
      </c>
      <c r="N117" s="2">
        <f t="shared" si="133"/>
        <v>34.696749598660851</v>
      </c>
    </row>
    <row r="118" spans="1:15" ht="16" thickBot="1" x14ac:dyDescent="0.25">
      <c r="A118" s="16">
        <v>854</v>
      </c>
      <c r="B118" s="17">
        <v>2.75</v>
      </c>
      <c r="C118" s="18">
        <v>37.4</v>
      </c>
      <c r="D118" s="9">
        <v>20</v>
      </c>
      <c r="E118" s="2">
        <v>50</v>
      </c>
      <c r="F118" s="2">
        <v>3000</v>
      </c>
      <c r="G118" s="2">
        <f t="shared" si="126"/>
        <v>89.430670872189438</v>
      </c>
      <c r="H118" s="2">
        <f t="shared" si="127"/>
        <v>219.9407345478715</v>
      </c>
      <c r="I118" s="2">
        <f t="shared" si="128"/>
        <v>0.42476950670412</v>
      </c>
      <c r="J118" s="2">
        <f t="shared" si="129"/>
        <v>8.2257834720903933</v>
      </c>
      <c r="K118" s="2">
        <f t="shared" si="130"/>
        <v>1.5886379550734089E-2</v>
      </c>
      <c r="L118" s="2">
        <f t="shared" si="131"/>
        <v>219.94266583014465</v>
      </c>
      <c r="M118" s="2">
        <f t="shared" si="132"/>
        <v>8.2257988126850474</v>
      </c>
      <c r="N118" s="2">
        <f t="shared" si="133"/>
        <v>22.420096302160974</v>
      </c>
    </row>
    <row r="119" spans="1:15" x14ac:dyDescent="0.2">
      <c r="A119" s="20">
        <v>884</v>
      </c>
      <c r="B119" s="21">
        <v>2.75</v>
      </c>
      <c r="C119" s="22">
        <v>37.4</v>
      </c>
      <c r="D119" s="9">
        <v>20</v>
      </c>
      <c r="E119" s="2">
        <v>50</v>
      </c>
      <c r="F119" s="2">
        <v>3000</v>
      </c>
      <c r="G119" s="2">
        <f t="shared" si="126"/>
        <v>92.572263525779235</v>
      </c>
      <c r="H119" s="2">
        <f t="shared" si="127"/>
        <v>235.66465929287369</v>
      </c>
      <c r="I119" s="2">
        <f t="shared" si="128"/>
        <v>0.42476950670412</v>
      </c>
      <c r="J119" s="2">
        <f t="shared" si="129"/>
        <v>8.8138582575534752</v>
      </c>
      <c r="K119" s="2">
        <f t="shared" si="130"/>
        <v>1.5886379550734089E-2</v>
      </c>
      <c r="L119" s="2">
        <f t="shared" si="131"/>
        <v>235.66646171791106</v>
      </c>
      <c r="M119" s="2">
        <f t="shared" si="132"/>
        <v>8.813872574600726</v>
      </c>
      <c r="N119" s="2">
        <f t="shared" si="133"/>
        <v>24.022940071521276</v>
      </c>
      <c r="O119" t="s">
        <v>34</v>
      </c>
    </row>
    <row r="120" spans="1:15" x14ac:dyDescent="0.2">
      <c r="A120" s="14">
        <v>865</v>
      </c>
      <c r="B120" s="6">
        <v>3.46</v>
      </c>
      <c r="C120" s="15">
        <v>37.4</v>
      </c>
      <c r="D120" s="9">
        <v>20</v>
      </c>
      <c r="E120" s="2">
        <v>50</v>
      </c>
      <c r="F120" s="2">
        <v>3000</v>
      </c>
      <c r="G120" s="2">
        <f t="shared" si="126"/>
        <v>90.582588178505702</v>
      </c>
      <c r="H120" s="2">
        <f t="shared" si="127"/>
        <v>283.90010272663994</v>
      </c>
      <c r="I120" s="2">
        <f t="shared" si="128"/>
        <v>0.53443727025318366</v>
      </c>
      <c r="J120" s="2">
        <f t="shared" si="129"/>
        <v>10.617863841976334</v>
      </c>
      <c r="K120" s="2">
        <f t="shared" si="130"/>
        <v>1.9987953907469071E-2</v>
      </c>
      <c r="L120" s="2">
        <f t="shared" si="131"/>
        <v>283.90198520393835</v>
      </c>
      <c r="M120" s="2">
        <f t="shared" si="132"/>
        <v>10.617882655456777</v>
      </c>
      <c r="N120" s="2">
        <f t="shared" si="133"/>
        <v>28.939919037805957</v>
      </c>
    </row>
    <row r="121" spans="1:15" x14ac:dyDescent="0.2">
      <c r="A121" s="14">
        <v>729</v>
      </c>
      <c r="B121" s="6">
        <v>3.18</v>
      </c>
      <c r="C121" s="15">
        <v>37.4</v>
      </c>
      <c r="D121" s="9">
        <v>20</v>
      </c>
      <c r="E121" s="2">
        <v>50</v>
      </c>
      <c r="F121" s="2">
        <v>3000</v>
      </c>
      <c r="G121" s="2">
        <f t="shared" si="126"/>
        <v>76.340701482231964</v>
      </c>
      <c r="H121" s="2">
        <f t="shared" si="127"/>
        <v>185.32730594901628</v>
      </c>
      <c r="I121" s="2">
        <f t="shared" si="128"/>
        <v>0.49118801138876422</v>
      </c>
      <c r="J121" s="2">
        <f t="shared" si="129"/>
        <v>6.9312412424932086</v>
      </c>
      <c r="K121" s="2">
        <f t="shared" si="130"/>
        <v>1.8370431625939782E-2</v>
      </c>
      <c r="L121" s="2">
        <f t="shared" si="131"/>
        <v>185.32995631128568</v>
      </c>
      <c r="M121" s="2">
        <f t="shared" si="132"/>
        <v>6.9312655867739572</v>
      </c>
      <c r="N121" s="2">
        <f t="shared" si="133"/>
        <v>18.891738722284796</v>
      </c>
    </row>
    <row r="122" spans="1:15" ht="16" thickBot="1" x14ac:dyDescent="0.25">
      <c r="A122" s="16">
        <v>1090</v>
      </c>
      <c r="B122" s="17">
        <v>3.38</v>
      </c>
      <c r="C122" s="18">
        <v>37.4</v>
      </c>
      <c r="D122" s="9">
        <v>20</v>
      </c>
      <c r="E122" s="2">
        <v>50</v>
      </c>
      <c r="F122" s="2">
        <v>3000</v>
      </c>
      <c r="G122" s="2">
        <f t="shared" si="126"/>
        <v>114.14453308042914</v>
      </c>
      <c r="H122" s="2">
        <f t="shared" si="127"/>
        <v>440.37933580664236</v>
      </c>
      <c r="I122" s="2">
        <f t="shared" si="128"/>
        <v>0.52208033914906382</v>
      </c>
      <c r="J122" s="2">
        <f t="shared" si="129"/>
        <v>16.470187159168422</v>
      </c>
      <c r="K122" s="2">
        <f t="shared" si="130"/>
        <v>1.9525804684174988E-2</v>
      </c>
      <c r="L122" s="2">
        <f t="shared" si="131"/>
        <v>440.38052132919978</v>
      </c>
      <c r="M122" s="2">
        <f t="shared" si="132"/>
        <v>16.470198733320885</v>
      </c>
      <c r="N122" s="2">
        <f t="shared" si="133"/>
        <v>44.890891465439303</v>
      </c>
    </row>
    <row r="123" spans="1:15" x14ac:dyDescent="0.2">
      <c r="A123" s="10">
        <v>1307</v>
      </c>
      <c r="B123" s="10">
        <v>2.68</v>
      </c>
      <c r="C123" s="10">
        <v>37.4</v>
      </c>
      <c r="D123" s="2">
        <v>20</v>
      </c>
      <c r="E123" s="2">
        <v>50</v>
      </c>
      <c r="F123" s="2">
        <v>3000</v>
      </c>
      <c r="G123" s="2">
        <f t="shared" ref="G123:G126" si="134">(1/30)*PI()*A123</f>
        <v>136.86871994139531</v>
      </c>
      <c r="H123" s="2">
        <f t="shared" ref="H123:H126" si="135">(1/100)*B123*G123^2</f>
        <v>502.0456461570156</v>
      </c>
      <c r="I123" s="2">
        <f t="shared" ref="I123:I126" si="136">((1/30*PI()*F123)-(1/30*PI()*E123))*B123/(100*D123)</f>
        <v>0.41395719198801512</v>
      </c>
      <c r="J123" s="2">
        <f t="shared" ref="J123:J126" si="137">(1/1000)*H123*C123</f>
        <v>18.776507166272385</v>
      </c>
      <c r="K123" s="2">
        <f t="shared" ref="K123:K126" si="138">(1/1000)*C123*I123</f>
        <v>1.5481998980351767E-2</v>
      </c>
      <c r="L123" s="2">
        <f t="shared" ref="L123:L126" si="139">SQRT(H123^2+I123*2)</f>
        <v>502.04647069728446</v>
      </c>
      <c r="M123" s="2">
        <f t="shared" ref="M123:M126" si="140">SQRT(J123^2+K123^2)</f>
        <v>18.776513549042342</v>
      </c>
      <c r="N123" s="2">
        <f t="shared" ref="N123:N126" si="141">(M123/(C123*0.00981))</f>
        <v>51.176943610531502</v>
      </c>
      <c r="O123" t="s">
        <v>35</v>
      </c>
    </row>
    <row r="124" spans="1:15" x14ac:dyDescent="0.2">
      <c r="A124" s="6">
        <v>1151</v>
      </c>
      <c r="B124" s="6">
        <v>2.63</v>
      </c>
      <c r="C124" s="6">
        <v>37.4</v>
      </c>
      <c r="D124" s="2">
        <v>20</v>
      </c>
      <c r="E124" s="2">
        <v>50</v>
      </c>
      <c r="F124" s="2">
        <v>3000</v>
      </c>
      <c r="G124" s="2">
        <f t="shared" si="134"/>
        <v>120.5324381427284</v>
      </c>
      <c r="H124" s="2">
        <f t="shared" si="135"/>
        <v>382.08820535378601</v>
      </c>
      <c r="I124" s="2">
        <f t="shared" si="136"/>
        <v>0.40623411004794019</v>
      </c>
      <c r="J124" s="2">
        <f t="shared" si="137"/>
        <v>14.290098880231596</v>
      </c>
      <c r="K124" s="2">
        <f t="shared" si="138"/>
        <v>1.5193155715792965E-2</v>
      </c>
      <c r="L124" s="2">
        <f t="shared" si="139"/>
        <v>382.08926854688951</v>
      </c>
      <c r="M124" s="2">
        <f t="shared" si="140"/>
        <v>14.290106956869741</v>
      </c>
      <c r="N124" s="2">
        <f t="shared" si="141"/>
        <v>38.948870673463567</v>
      </c>
    </row>
    <row r="125" spans="1:15" x14ac:dyDescent="0.2">
      <c r="A125" s="6">
        <v>1194</v>
      </c>
      <c r="B125" s="6">
        <v>3.01</v>
      </c>
      <c r="C125" s="6">
        <v>37.4</v>
      </c>
      <c r="D125" s="2">
        <v>20</v>
      </c>
      <c r="E125" s="2">
        <v>50</v>
      </c>
      <c r="F125" s="2">
        <v>3000</v>
      </c>
      <c r="G125" s="2">
        <f t="shared" si="134"/>
        <v>125.03538761287376</v>
      </c>
      <c r="H125" s="2">
        <f t="shared" si="135"/>
        <v>470.57882948059773</v>
      </c>
      <c r="I125" s="2">
        <f t="shared" si="136"/>
        <v>0.46492953279250948</v>
      </c>
      <c r="J125" s="2">
        <f t="shared" si="137"/>
        <v>17.599648222574356</v>
      </c>
      <c r="K125" s="2">
        <f t="shared" si="138"/>
        <v>1.7388364526439857E-2</v>
      </c>
      <c r="L125" s="2">
        <f t="shared" si="139"/>
        <v>470.57981747456517</v>
      </c>
      <c r="M125" s="2">
        <f t="shared" si="140"/>
        <v>17.599656812380903</v>
      </c>
      <c r="N125" s="2">
        <f t="shared" si="141"/>
        <v>47.969323053472955</v>
      </c>
    </row>
    <row r="126" spans="1:15" x14ac:dyDescent="0.2">
      <c r="A126" s="6">
        <v>1328</v>
      </c>
      <c r="B126" s="6">
        <v>3.3</v>
      </c>
      <c r="C126" s="6">
        <v>37.4</v>
      </c>
      <c r="D126" s="2">
        <v>20</v>
      </c>
      <c r="E126" s="2">
        <v>50</v>
      </c>
      <c r="F126" s="2">
        <v>3000</v>
      </c>
      <c r="G126" s="2">
        <f t="shared" si="134"/>
        <v>139.06783479890817</v>
      </c>
      <c r="H126" s="2">
        <f t="shared" si="135"/>
        <v>638.21546829666158</v>
      </c>
      <c r="I126" s="2">
        <f t="shared" si="136"/>
        <v>0.50972340804494398</v>
      </c>
      <c r="J126" s="2">
        <f t="shared" si="137"/>
        <v>23.869258514295144</v>
      </c>
      <c r="K126" s="2">
        <f t="shared" si="138"/>
        <v>1.9063655460880905E-2</v>
      </c>
      <c r="L126" s="2">
        <f t="shared" si="139"/>
        <v>638.2162669659424</v>
      </c>
      <c r="M126" s="2">
        <f t="shared" si="140"/>
        <v>23.869266127076692</v>
      </c>
      <c r="N126" s="2">
        <f t="shared" si="141"/>
        <v>65.057662777468963</v>
      </c>
    </row>
    <row r="129" spans="1:15" x14ac:dyDescent="0.2">
      <c r="A129" s="4" t="s">
        <v>10</v>
      </c>
      <c r="B129" t="s">
        <v>24</v>
      </c>
    </row>
    <row r="130" spans="1:15" x14ac:dyDescent="0.2">
      <c r="A130" s="4" t="s">
        <v>11</v>
      </c>
      <c r="B130" t="s">
        <v>21</v>
      </c>
    </row>
    <row r="131" spans="1:15" x14ac:dyDescent="0.2">
      <c r="A131" s="4" t="s">
        <v>12</v>
      </c>
      <c r="B131" t="s">
        <v>22</v>
      </c>
    </row>
    <row r="132" spans="1:15" x14ac:dyDescent="0.2">
      <c r="A132" s="4" t="s">
        <v>13</v>
      </c>
      <c r="B132" s="8">
        <v>43529</v>
      </c>
      <c r="E132" t="s">
        <v>27</v>
      </c>
    </row>
    <row r="134" spans="1:15" ht="16" x14ac:dyDescent="0.2">
      <c r="A134" s="1" t="s">
        <v>15</v>
      </c>
      <c r="B134" s="1" t="s">
        <v>0</v>
      </c>
      <c r="C134" s="1" t="s">
        <v>1</v>
      </c>
      <c r="D134" s="1" t="s">
        <v>17</v>
      </c>
      <c r="E134" s="1" t="s">
        <v>2</v>
      </c>
      <c r="F134" s="1" t="s">
        <v>16</v>
      </c>
      <c r="G134" s="1" t="s">
        <v>14</v>
      </c>
      <c r="H134" s="1" t="s">
        <v>3</v>
      </c>
      <c r="I134" s="1" t="s">
        <v>4</v>
      </c>
      <c r="J134" s="1" t="s">
        <v>5</v>
      </c>
      <c r="K134" s="1" t="s">
        <v>6</v>
      </c>
      <c r="L134" s="1" t="s">
        <v>7</v>
      </c>
      <c r="M134" s="1" t="s">
        <v>8</v>
      </c>
      <c r="N134" s="1" t="s">
        <v>9</v>
      </c>
    </row>
    <row r="135" spans="1:15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5" x14ac:dyDescent="0.2">
      <c r="A136" s="5" t="s">
        <v>22</v>
      </c>
      <c r="B136" s="5"/>
      <c r="C136" s="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t="s">
        <v>28</v>
      </c>
    </row>
    <row r="137" spans="1:15" x14ac:dyDescent="0.2">
      <c r="A137" s="14">
        <v>1346</v>
      </c>
      <c r="B137" s="6">
        <v>2.44</v>
      </c>
      <c r="C137" s="15">
        <v>41.9</v>
      </c>
      <c r="D137" s="9">
        <v>20</v>
      </c>
      <c r="E137" s="2">
        <v>50</v>
      </c>
      <c r="F137" s="2">
        <v>3000</v>
      </c>
      <c r="G137" s="2">
        <f t="shared" ref="G137:G142" si="142">(1/30)*PI()*A137</f>
        <v>140.95279039106205</v>
      </c>
      <c r="H137" s="2">
        <f t="shared" ref="H137:H142" si="143">(1/100)*B137*G137^2</f>
        <v>484.77161450425092</v>
      </c>
      <c r="I137" s="2">
        <f t="shared" ref="I137:I142" si="144">((1/30*PI()*F137)-(1/30*PI()*E137))*B137/(100*D137)</f>
        <v>0.37688639867565554</v>
      </c>
      <c r="J137" s="2">
        <f t="shared" ref="J137:J142" si="145">(1/1000)*H137*C137</f>
        <v>20.311930647728115</v>
      </c>
      <c r="K137" s="2">
        <f t="shared" ref="K137:K142" si="146">(1/1000)*C137*I137</f>
        <v>1.5791540104509966E-2</v>
      </c>
      <c r="L137" s="2">
        <f t="shared" ref="L137:L149" si="147">SQRT(H137^2+I137*2)</f>
        <v>484.77239195508588</v>
      </c>
      <c r="M137" s="2">
        <f t="shared" ref="M137:M149" si="148">SQRT(J137^2+K137^2)</f>
        <v>20.311936786305129</v>
      </c>
      <c r="N137" s="2">
        <f t="shared" ref="N137:N149" si="149">(M137/(C137*0.00981))</f>
        <v>49.416081652361775</v>
      </c>
      <c r="O137" s="5"/>
    </row>
    <row r="138" spans="1:15" x14ac:dyDescent="0.2">
      <c r="A138" s="14">
        <v>1654</v>
      </c>
      <c r="B138" s="6">
        <v>2.35</v>
      </c>
      <c r="C138" s="15">
        <v>41.9</v>
      </c>
      <c r="D138" s="9">
        <v>20</v>
      </c>
      <c r="E138" s="2">
        <v>50</v>
      </c>
      <c r="F138" s="2">
        <v>3000</v>
      </c>
      <c r="G138" s="2">
        <f t="shared" si="142"/>
        <v>173.20647496791725</v>
      </c>
      <c r="H138" s="2">
        <f t="shared" si="143"/>
        <v>705.01134981407597</v>
      </c>
      <c r="I138" s="2">
        <f t="shared" si="144"/>
        <v>0.36298485118352075</v>
      </c>
      <c r="J138" s="2">
        <f t="shared" si="145"/>
        <v>29.539975557209782</v>
      </c>
      <c r="K138" s="2">
        <f t="shared" si="146"/>
        <v>1.5209065264589519E-2</v>
      </c>
      <c r="L138" s="2">
        <f t="shared" si="147"/>
        <v>705.01186467772845</v>
      </c>
      <c r="M138" s="2">
        <f t="shared" si="148"/>
        <v>29.539979472508399</v>
      </c>
      <c r="N138" s="2">
        <f t="shared" si="149"/>
        <v>71.86660991416484</v>
      </c>
      <c r="O138" s="5"/>
    </row>
    <row r="139" spans="1:15" ht="16" thickBot="1" x14ac:dyDescent="0.25">
      <c r="A139" s="16">
        <v>1569</v>
      </c>
      <c r="B139" s="17">
        <v>2</v>
      </c>
      <c r="C139" s="18">
        <v>41.9</v>
      </c>
      <c r="D139" s="9">
        <v>20</v>
      </c>
      <c r="E139" s="2">
        <v>50</v>
      </c>
      <c r="F139" s="2">
        <v>3000</v>
      </c>
      <c r="G139" s="2">
        <f t="shared" si="142"/>
        <v>164.30529578274619</v>
      </c>
      <c r="H139" s="2">
        <f t="shared" si="143"/>
        <v>539.92460444511426</v>
      </c>
      <c r="I139" s="2">
        <f t="shared" si="144"/>
        <v>0.30892327760299632</v>
      </c>
      <c r="J139" s="2">
        <f t="shared" si="145"/>
        <v>22.622840926250287</v>
      </c>
      <c r="K139" s="2">
        <f t="shared" si="146"/>
        <v>1.2943885331565546E-2</v>
      </c>
      <c r="L139" s="2">
        <f t="shared" si="147"/>
        <v>539.92517660484054</v>
      </c>
      <c r="M139" s="2">
        <f t="shared" si="148"/>
        <v>22.622844629236891</v>
      </c>
      <c r="N139" s="2">
        <f t="shared" si="149"/>
        <v>55.038194986940155</v>
      </c>
      <c r="O139" s="5"/>
    </row>
    <row r="140" spans="1:15" x14ac:dyDescent="0.2">
      <c r="A140" s="20">
        <v>177</v>
      </c>
      <c r="B140" s="21">
        <v>2.25</v>
      </c>
      <c r="C140" s="22">
        <v>41.9</v>
      </c>
      <c r="D140" s="9">
        <v>20</v>
      </c>
      <c r="E140" s="2">
        <v>50</v>
      </c>
      <c r="F140" s="2">
        <v>3000</v>
      </c>
      <c r="G140" s="2">
        <f t="shared" si="142"/>
        <v>18.535396656179778</v>
      </c>
      <c r="H140" s="2">
        <f t="shared" si="143"/>
        <v>7.7301209070432106</v>
      </c>
      <c r="I140" s="2">
        <f t="shared" si="144"/>
        <v>0.34753868730337084</v>
      </c>
      <c r="J140" s="2">
        <f t="shared" si="145"/>
        <v>0.3238920660051105</v>
      </c>
      <c r="K140" s="2">
        <f t="shared" si="146"/>
        <v>1.4561870998011239E-2</v>
      </c>
      <c r="L140" s="2">
        <f t="shared" si="147"/>
        <v>7.7749499427400357</v>
      </c>
      <c r="M140" s="2">
        <f t="shared" si="148"/>
        <v>0.3242192445059694</v>
      </c>
      <c r="N140" s="2">
        <f t="shared" si="149"/>
        <v>0.78877976178895304</v>
      </c>
      <c r="O140" s="23" t="s">
        <v>29</v>
      </c>
    </row>
    <row r="141" spans="1:15" x14ac:dyDescent="0.2">
      <c r="A141" s="14">
        <v>509</v>
      </c>
      <c r="B141" s="6">
        <v>2.75</v>
      </c>
      <c r="C141" s="15">
        <v>41.9</v>
      </c>
      <c r="D141" s="9">
        <v>20</v>
      </c>
      <c r="E141" s="2">
        <v>50</v>
      </c>
      <c r="F141" s="2">
        <v>3000</v>
      </c>
      <c r="G141" s="2">
        <f t="shared" si="142"/>
        <v>53.302355355906819</v>
      </c>
      <c r="H141" s="2">
        <f t="shared" si="143"/>
        <v>78.131379878402626</v>
      </c>
      <c r="I141" s="2">
        <f t="shared" si="144"/>
        <v>0.42476950670412</v>
      </c>
      <c r="J141" s="2">
        <f t="shared" si="145"/>
        <v>3.2737048169050702</v>
      </c>
      <c r="K141" s="2">
        <f t="shared" si="146"/>
        <v>1.7797842330902629E-2</v>
      </c>
      <c r="L141" s="2">
        <f t="shared" si="147"/>
        <v>78.136816294987781</v>
      </c>
      <c r="M141" s="2">
        <f t="shared" si="148"/>
        <v>3.2737531964732915</v>
      </c>
      <c r="N141" s="2">
        <f t="shared" si="149"/>
        <v>7.9645804813491958</v>
      </c>
      <c r="O141" s="23"/>
    </row>
    <row r="142" spans="1:15" x14ac:dyDescent="0.2">
      <c r="A142" s="14">
        <v>703</v>
      </c>
      <c r="B142" s="6">
        <v>1.71</v>
      </c>
      <c r="C142" s="15">
        <v>41.9</v>
      </c>
      <c r="D142" s="9">
        <v>20</v>
      </c>
      <c r="E142" s="2">
        <v>50</v>
      </c>
      <c r="F142" s="2">
        <v>3000</v>
      </c>
      <c r="G142" s="2">
        <f t="shared" si="142"/>
        <v>73.617987849120809</v>
      </c>
      <c r="H142" s="2">
        <f t="shared" si="143"/>
        <v>92.675299107701406</v>
      </c>
      <c r="I142" s="2">
        <f t="shared" si="144"/>
        <v>0.26412940235056187</v>
      </c>
      <c r="J142" s="2">
        <f t="shared" si="145"/>
        <v>3.883095032612689</v>
      </c>
      <c r="K142" s="2">
        <f t="shared" si="146"/>
        <v>1.1067021958488542E-2</v>
      </c>
      <c r="L142" s="2">
        <f t="shared" si="147"/>
        <v>92.678149115671403</v>
      </c>
      <c r="M142" s="2">
        <f t="shared" si="148"/>
        <v>3.8831108033735489</v>
      </c>
      <c r="N142" s="2">
        <f t="shared" si="149"/>
        <v>9.4470617225459126</v>
      </c>
      <c r="O142" s="23"/>
    </row>
    <row r="143" spans="1:15" x14ac:dyDescent="0.2">
      <c r="A143" s="14">
        <v>675</v>
      </c>
      <c r="B143" s="6">
        <v>3.55</v>
      </c>
      <c r="C143" s="15">
        <v>41.9</v>
      </c>
      <c r="D143" s="9">
        <v>20</v>
      </c>
      <c r="E143" s="2">
        <v>50</v>
      </c>
      <c r="F143" s="2">
        <v>3000</v>
      </c>
      <c r="G143" s="2">
        <f t="shared" ref="G143:G149" si="150">(1/30)*PI()*A143</f>
        <v>70.685834705770347</v>
      </c>
      <c r="H143" s="2">
        <f t="shared" ref="H143:H149" si="151">(1/100)*B143*G143^2</f>
        <v>177.37529659582779</v>
      </c>
      <c r="I143" s="2">
        <f t="shared" ref="I143:I149" si="152">((1/30*PI()*F143)-(1/30*PI()*E143))*B143/(100*D143)</f>
        <v>0.54833881774531845</v>
      </c>
      <c r="J143" s="2">
        <f t="shared" ref="J143:J149" si="153">(1/1000)*H143*C143</f>
        <v>7.4320249273651839</v>
      </c>
      <c r="K143" s="2">
        <f t="shared" ref="K143:K149" si="154">(1/1000)*C143*I143</f>
        <v>2.2975396463528842E-2</v>
      </c>
      <c r="L143" s="2">
        <f t="shared" si="147"/>
        <v>177.37838797354476</v>
      </c>
      <c r="M143" s="2">
        <f t="shared" si="148"/>
        <v>7.4320604404041362</v>
      </c>
      <c r="N143" s="2">
        <f t="shared" si="149"/>
        <v>18.081156387603457</v>
      </c>
      <c r="O143" s="23"/>
    </row>
    <row r="144" spans="1:15" ht="16" thickBot="1" x14ac:dyDescent="0.25">
      <c r="A144" s="16">
        <v>421</v>
      </c>
      <c r="B144" s="17">
        <v>2.56</v>
      </c>
      <c r="C144" s="18">
        <v>41.9</v>
      </c>
      <c r="D144" s="9">
        <v>20</v>
      </c>
      <c r="E144" s="2">
        <v>50</v>
      </c>
      <c r="F144" s="2">
        <v>3000</v>
      </c>
      <c r="G144" s="2">
        <f t="shared" si="150"/>
        <v>44.087016905376764</v>
      </c>
      <c r="H144" s="2">
        <f t="shared" si="151"/>
        <v>49.757825526143407</v>
      </c>
      <c r="I144" s="2">
        <f t="shared" si="152"/>
        <v>0.3954217953318353</v>
      </c>
      <c r="J144" s="2">
        <f t="shared" si="153"/>
        <v>2.0848528895454086</v>
      </c>
      <c r="K144" s="2">
        <f t="shared" si="154"/>
        <v>1.65681732244039E-2</v>
      </c>
      <c r="L144" s="2">
        <f t="shared" si="147"/>
        <v>49.765771818397354</v>
      </c>
      <c r="M144" s="2">
        <f t="shared" si="148"/>
        <v>2.0849187215356464</v>
      </c>
      <c r="N144" s="2">
        <f t="shared" si="149"/>
        <v>5.0723136284772172</v>
      </c>
      <c r="O144" s="23"/>
    </row>
    <row r="145" spans="1:15" x14ac:dyDescent="0.2">
      <c r="A145" s="20">
        <v>383</v>
      </c>
      <c r="B145" s="21">
        <v>2.58</v>
      </c>
      <c r="C145" s="22">
        <v>41.9</v>
      </c>
      <c r="D145" s="9">
        <v>20</v>
      </c>
      <c r="E145" s="2">
        <v>50</v>
      </c>
      <c r="F145" s="2">
        <v>3000</v>
      </c>
      <c r="G145" s="2">
        <f t="shared" si="150"/>
        <v>40.107666210829692</v>
      </c>
      <c r="H145" s="2">
        <f t="shared" si="151"/>
        <v>41.502522133086707</v>
      </c>
      <c r="I145" s="2">
        <f t="shared" si="152"/>
        <v>0.39851102810786526</v>
      </c>
      <c r="J145" s="2">
        <f t="shared" si="153"/>
        <v>1.7389556773763331</v>
      </c>
      <c r="K145" s="2">
        <f t="shared" si="154"/>
        <v>1.6697612077719554E-2</v>
      </c>
      <c r="L145" s="2">
        <f t="shared" si="147"/>
        <v>41.512123114381509</v>
      </c>
      <c r="M145" s="2">
        <f t="shared" si="148"/>
        <v>1.7390358415307257</v>
      </c>
      <c r="N145" s="2">
        <f t="shared" si="149"/>
        <v>4.2308292924290054</v>
      </c>
      <c r="O145" s="25" t="s">
        <v>31</v>
      </c>
    </row>
    <row r="146" spans="1:15" x14ac:dyDescent="0.2">
      <c r="A146" s="14">
        <v>454</v>
      </c>
      <c r="B146" s="6">
        <v>1.85</v>
      </c>
      <c r="C146" s="15">
        <v>41.9</v>
      </c>
      <c r="D146" s="9">
        <v>20</v>
      </c>
      <c r="E146" s="2">
        <v>50</v>
      </c>
      <c r="F146" s="2">
        <v>3000</v>
      </c>
      <c r="G146" s="2">
        <f t="shared" si="150"/>
        <v>47.542768824325535</v>
      </c>
      <c r="H146" s="2">
        <f t="shared" si="151"/>
        <v>41.815825048440317</v>
      </c>
      <c r="I146" s="2">
        <f t="shared" si="152"/>
        <v>0.28575403178277164</v>
      </c>
      <c r="J146" s="2">
        <f t="shared" si="153"/>
        <v>1.7520830695296492</v>
      </c>
      <c r="K146" s="2">
        <f t="shared" si="154"/>
        <v>1.1973093931698132E-2</v>
      </c>
      <c r="L146" s="2">
        <f t="shared" si="147"/>
        <v>41.822658123860734</v>
      </c>
      <c r="M146" s="2">
        <f t="shared" si="148"/>
        <v>1.752123978921222</v>
      </c>
      <c r="N146" s="2">
        <f t="shared" si="149"/>
        <v>4.2626708874856698</v>
      </c>
      <c r="O146" s="25"/>
    </row>
    <row r="147" spans="1:15" x14ac:dyDescent="0.2">
      <c r="A147" s="14">
        <v>418</v>
      </c>
      <c r="B147" s="6">
        <v>1.83</v>
      </c>
      <c r="C147" s="15">
        <v>41.9</v>
      </c>
      <c r="D147" s="9">
        <v>20</v>
      </c>
      <c r="E147" s="2">
        <v>50</v>
      </c>
      <c r="F147" s="2">
        <v>3000</v>
      </c>
      <c r="G147" s="2">
        <f t="shared" si="150"/>
        <v>43.772857640017783</v>
      </c>
      <c r="H147" s="2">
        <f t="shared" si="151"/>
        <v>35.063954107310721</v>
      </c>
      <c r="I147" s="2">
        <f t="shared" si="152"/>
        <v>0.28266479900674163</v>
      </c>
      <c r="J147" s="2">
        <f t="shared" si="153"/>
        <v>1.4691796770963192</v>
      </c>
      <c r="K147" s="2">
        <f t="shared" si="154"/>
        <v>1.1843655078382474E-2</v>
      </c>
      <c r="L147" s="2">
        <f t="shared" si="147"/>
        <v>35.072014587668129</v>
      </c>
      <c r="M147" s="2">
        <f t="shared" si="148"/>
        <v>1.4692274145817117</v>
      </c>
      <c r="N147" s="2">
        <f t="shared" si="149"/>
        <v>3.5744233870307003</v>
      </c>
      <c r="O147" s="25"/>
    </row>
    <row r="148" spans="1:15" ht="16" thickBot="1" x14ac:dyDescent="0.25">
      <c r="A148" s="16">
        <v>434</v>
      </c>
      <c r="B148" s="17">
        <v>2.23</v>
      </c>
      <c r="C148" s="18">
        <v>41.9</v>
      </c>
      <c r="D148" s="9">
        <v>20</v>
      </c>
      <c r="E148" s="2">
        <v>50</v>
      </c>
      <c r="F148" s="2">
        <v>3000</v>
      </c>
      <c r="G148" s="2">
        <f t="shared" si="150"/>
        <v>45.448373721932342</v>
      </c>
      <c r="H148" s="2">
        <f t="shared" si="151"/>
        <v>46.06186922949599</v>
      </c>
      <c r="I148" s="2">
        <f t="shared" si="152"/>
        <v>0.34444945452734088</v>
      </c>
      <c r="J148" s="2">
        <f t="shared" si="153"/>
        <v>1.929992320715882</v>
      </c>
      <c r="K148" s="2">
        <f t="shared" si="154"/>
        <v>1.4432432144695582E-2</v>
      </c>
      <c r="L148" s="2">
        <f t="shared" si="147"/>
        <v>46.069346596454395</v>
      </c>
      <c r="M148" s="2">
        <f t="shared" si="148"/>
        <v>1.9300462826367371</v>
      </c>
      <c r="N148" s="2">
        <f t="shared" si="149"/>
        <v>4.6955307954640251</v>
      </c>
      <c r="O148" s="25"/>
    </row>
    <row r="149" spans="1:15" x14ac:dyDescent="0.2">
      <c r="A149" s="20">
        <v>569</v>
      </c>
      <c r="B149" s="21">
        <v>2.65</v>
      </c>
      <c r="C149" s="22">
        <v>41.9</v>
      </c>
      <c r="D149" s="9">
        <v>20</v>
      </c>
      <c r="E149" s="2">
        <v>50</v>
      </c>
      <c r="F149" s="2">
        <v>3000</v>
      </c>
      <c r="G149" s="2">
        <f t="shared" si="150"/>
        <v>59.585540663086405</v>
      </c>
      <c r="H149" s="2">
        <f t="shared" si="151"/>
        <v>94.086571386976573</v>
      </c>
      <c r="I149" s="2">
        <f t="shared" si="152"/>
        <v>0.40932334282397009</v>
      </c>
      <c r="J149" s="2">
        <f t="shared" si="153"/>
        <v>3.9422273411143181</v>
      </c>
      <c r="K149" s="2">
        <f t="shared" si="154"/>
        <v>1.7150648064324345E-2</v>
      </c>
      <c r="L149" s="2">
        <f t="shared" si="147"/>
        <v>94.090921783359562</v>
      </c>
      <c r="M149" s="2">
        <f t="shared" si="148"/>
        <v>3.9422646478589298</v>
      </c>
      <c r="N149" s="2">
        <f t="shared" si="149"/>
        <v>9.5909746954885797</v>
      </c>
      <c r="O149" s="26" t="s">
        <v>32</v>
      </c>
    </row>
    <row r="150" spans="1:15" x14ac:dyDescent="0.2">
      <c r="A150" s="14">
        <v>705</v>
      </c>
      <c r="B150" s="6">
        <v>1.96</v>
      </c>
      <c r="C150" s="15">
        <v>41.9</v>
      </c>
      <c r="D150" s="9">
        <v>20</v>
      </c>
      <c r="E150" s="2">
        <v>50</v>
      </c>
      <c r="F150" s="2">
        <v>3000</v>
      </c>
      <c r="G150" s="2">
        <f t="shared" ref="G150:G151" si="155">(1/30)*PI()*A150</f>
        <v>73.827427359360129</v>
      </c>
      <c r="H150" s="2">
        <f t="shared" ref="H150:H151" si="156">(1/100)*B150*G150^2</f>
        <v>106.82958499783129</v>
      </c>
      <c r="I150" s="2">
        <f t="shared" ref="I150:I151" si="157">((1/30*PI()*F150)-(1/30*PI()*E150))*B150/(100*D150)</f>
        <v>0.3027448120509364</v>
      </c>
      <c r="J150" s="2">
        <f t="shared" ref="J150:J151" si="158">(1/1000)*H150*C150</f>
        <v>4.4761596114091313</v>
      </c>
      <c r="K150" s="2">
        <f t="shared" ref="K150:K151" si="159">(1/1000)*C150*I150</f>
        <v>1.2685007624934234E-2</v>
      </c>
      <c r="L150" s="2">
        <f t="shared" ref="L150:L151" si="160">SQRT(H150^2+I150*2)</f>
        <v>106.83241886446717</v>
      </c>
      <c r="M150" s="2">
        <f t="shared" ref="M150:M151" si="161">SQRT(J150^2+K150^2)</f>
        <v>4.4761775854213814</v>
      </c>
      <c r="N150" s="2">
        <f t="shared" ref="N150:N151" si="162">(M150/(C150*0.00981))</f>
        <v>10.889909681128511</v>
      </c>
      <c r="O150" s="26"/>
    </row>
    <row r="151" spans="1:15" ht="16" thickBot="1" x14ac:dyDescent="0.25">
      <c r="A151" s="16">
        <v>607</v>
      </c>
      <c r="B151" s="17">
        <v>2.46</v>
      </c>
      <c r="C151" s="18">
        <v>41.9</v>
      </c>
      <c r="D151" s="9">
        <v>20</v>
      </c>
      <c r="E151" s="2">
        <v>50</v>
      </c>
      <c r="F151" s="2">
        <v>3000</v>
      </c>
      <c r="G151" s="2">
        <f t="shared" si="155"/>
        <v>63.564891357633478</v>
      </c>
      <c r="H151" s="2">
        <f t="shared" si="156"/>
        <v>99.396187167370584</v>
      </c>
      <c r="I151" s="2">
        <f t="shared" si="157"/>
        <v>0.3799756314516855</v>
      </c>
      <c r="J151" s="2">
        <f t="shared" si="158"/>
        <v>4.1647002423128274</v>
      </c>
      <c r="K151" s="2">
        <f t="shared" si="159"/>
        <v>1.5920978957825623E-2</v>
      </c>
      <c r="L151" s="2">
        <f t="shared" si="160"/>
        <v>99.400009932966654</v>
      </c>
      <c r="M151" s="2">
        <f t="shared" si="161"/>
        <v>4.1647306738721408</v>
      </c>
      <c r="N151" s="2">
        <f t="shared" si="162"/>
        <v>10.132203206683895</v>
      </c>
      <c r="O151" s="26"/>
    </row>
    <row r="152" spans="1:15" x14ac:dyDescent="0.2">
      <c r="A152" s="20">
        <v>723</v>
      </c>
      <c r="B152" s="21">
        <v>1.6</v>
      </c>
      <c r="C152" s="22">
        <v>41.9</v>
      </c>
      <c r="D152" s="9">
        <v>20</v>
      </c>
      <c r="E152" s="2">
        <v>50</v>
      </c>
      <c r="F152" s="2">
        <v>3000</v>
      </c>
      <c r="G152" s="2">
        <f t="shared" ref="G152" si="163">(1/30)*PI()*A152</f>
        <v>75.712382951514016</v>
      </c>
      <c r="H152" s="2">
        <f t="shared" ref="H152" si="164">(1/100)*B152*G152^2</f>
        <v>91.717838915147368</v>
      </c>
      <c r="I152" s="2">
        <f t="shared" ref="I152" si="165">((1/30*PI()*F152)-(1/30*PI()*E152))*B152/(100*D152)</f>
        <v>0.24713862208239709</v>
      </c>
      <c r="J152" s="2">
        <f t="shared" ref="J152" si="166">(1/1000)*H152*C152</f>
        <v>3.8429774505446748</v>
      </c>
      <c r="K152" s="2">
        <f t="shared" ref="K152" si="167">(1/1000)*C152*I152</f>
        <v>1.0355108265252438E-2</v>
      </c>
      <c r="L152" s="2">
        <f t="shared" ref="L152" si="168">SQRT(H152^2+I152*2)</f>
        <v>91.720533429047848</v>
      </c>
      <c r="M152" s="2">
        <f t="shared" ref="M152" si="169">SQRT(J152^2+K152^2)</f>
        <v>3.8429914017158602</v>
      </c>
      <c r="N152" s="2">
        <f t="shared" ref="N152" si="170">(M152/(C152*0.00981))</f>
        <v>9.3494568683649497</v>
      </c>
      <c r="O152" t="s">
        <v>33</v>
      </c>
    </row>
    <row r="153" spans="1:15" x14ac:dyDescent="0.2">
      <c r="A153" s="14">
        <v>621</v>
      </c>
      <c r="B153" s="6">
        <v>2.15</v>
      </c>
      <c r="C153" s="15">
        <v>41.9</v>
      </c>
      <c r="D153" s="9">
        <v>20</v>
      </c>
      <c r="E153" s="2">
        <v>50</v>
      </c>
      <c r="F153" s="2">
        <v>3000</v>
      </c>
      <c r="G153" s="2">
        <f t="shared" ref="G153:G160" si="171">(1/30)*PI()*A153</f>
        <v>65.030967929308716</v>
      </c>
      <c r="H153" s="2">
        <f t="shared" ref="H153:H160" si="172">(1/100)*B153*G153^2</f>
        <v>90.924075981189731</v>
      </c>
      <c r="I153" s="2">
        <f t="shared" ref="I153:I160" si="173">((1/30*PI()*F153)-(1/30*PI()*E153))*B153/(100*D153)</f>
        <v>0.33209252342322104</v>
      </c>
      <c r="J153" s="2">
        <f t="shared" ref="J153:J160" si="174">(1/1000)*H153*C153</f>
        <v>3.8097187836118498</v>
      </c>
      <c r="K153" s="2">
        <f t="shared" ref="K153:K160" si="175">(1/1000)*C153*I153</f>
        <v>1.3914676731432962E-2</v>
      </c>
      <c r="L153" s="2">
        <f t="shared" ref="L153:L160" si="176">SQRT(H153^2+I153*2)</f>
        <v>90.927728323542809</v>
      </c>
      <c r="M153" s="2">
        <f t="shared" ref="M153:M160" si="177">SQRT(J153^2+K153^2)</f>
        <v>3.809744194619042</v>
      </c>
      <c r="N153" s="2">
        <f t="shared" ref="N153:N160" si="178">(M153/(C153*0.00981))</f>
        <v>9.2685710957331118</v>
      </c>
    </row>
    <row r="154" spans="1:15" x14ac:dyDescent="0.2">
      <c r="A154" s="14">
        <v>660</v>
      </c>
      <c r="B154" s="6">
        <v>2.72</v>
      </c>
      <c r="C154" s="15">
        <v>41.9</v>
      </c>
      <c r="D154" s="9">
        <v>20</v>
      </c>
      <c r="E154" s="2">
        <v>50</v>
      </c>
      <c r="F154" s="2">
        <v>3000</v>
      </c>
      <c r="G154" s="2">
        <f t="shared" si="171"/>
        <v>69.115038378975441</v>
      </c>
      <c r="H154" s="2">
        <f t="shared" si="172"/>
        <v>129.93136801946116</v>
      </c>
      <c r="I154" s="2">
        <f t="shared" si="173"/>
        <v>0.42013565754007504</v>
      </c>
      <c r="J154" s="2">
        <f t="shared" si="174"/>
        <v>5.4441243200154235</v>
      </c>
      <c r="K154" s="2">
        <f t="shared" si="175"/>
        <v>1.7603684050929144E-2</v>
      </c>
      <c r="L154" s="2">
        <f t="shared" si="176"/>
        <v>129.93460149907619</v>
      </c>
      <c r="M154" s="2">
        <f t="shared" si="177"/>
        <v>5.4441527808719297</v>
      </c>
      <c r="N154" s="2">
        <f t="shared" si="178"/>
        <v>13.244857010823621</v>
      </c>
    </row>
    <row r="155" spans="1:15" ht="16" thickBot="1" x14ac:dyDescent="0.25">
      <c r="A155" s="16">
        <v>630</v>
      </c>
      <c r="B155" s="17">
        <v>2.2599999999999998</v>
      </c>
      <c r="C155" s="18">
        <v>41.9</v>
      </c>
      <c r="D155" s="9">
        <v>20</v>
      </c>
      <c r="E155" s="2">
        <v>50</v>
      </c>
      <c r="F155" s="2">
        <v>3000</v>
      </c>
      <c r="G155" s="2">
        <f t="shared" si="171"/>
        <v>65.973445725385659</v>
      </c>
      <c r="H155" s="2">
        <f t="shared" si="172"/>
        <v>98.36639922389719</v>
      </c>
      <c r="I155" s="2">
        <f t="shared" si="173"/>
        <v>0.34908330369138585</v>
      </c>
      <c r="J155" s="2">
        <f t="shared" si="174"/>
        <v>4.1215521274812916</v>
      </c>
      <c r="K155" s="2">
        <f t="shared" si="175"/>
        <v>1.4626590424669067E-2</v>
      </c>
      <c r="L155" s="2">
        <f t="shared" si="176"/>
        <v>98.36994796624883</v>
      </c>
      <c r="M155" s="2">
        <f t="shared" si="177"/>
        <v>4.1215780808681775</v>
      </c>
      <c r="N155" s="2">
        <f t="shared" si="178"/>
        <v>10.02721902512457</v>
      </c>
    </row>
    <row r="156" spans="1:15" x14ac:dyDescent="0.2">
      <c r="A156" s="20">
        <v>1208</v>
      </c>
      <c r="B156" s="21">
        <v>3.42</v>
      </c>
      <c r="C156" s="22">
        <v>41.9</v>
      </c>
      <c r="D156" s="9">
        <v>20</v>
      </c>
      <c r="E156" s="2">
        <v>50</v>
      </c>
      <c r="F156" s="2">
        <v>3000</v>
      </c>
      <c r="G156" s="2">
        <f t="shared" si="171"/>
        <v>126.50146418454899</v>
      </c>
      <c r="H156" s="2">
        <f t="shared" si="172"/>
        <v>547.28961907654787</v>
      </c>
      <c r="I156" s="2">
        <f t="shared" si="173"/>
        <v>0.52825880470112374</v>
      </c>
      <c r="J156" s="2">
        <f t="shared" si="174"/>
        <v>22.931435039307352</v>
      </c>
      <c r="K156" s="2">
        <f t="shared" si="175"/>
        <v>2.2134043916977084E-2</v>
      </c>
      <c r="L156" s="2">
        <f t="shared" si="176"/>
        <v>547.2905843028567</v>
      </c>
      <c r="M156" s="2">
        <f t="shared" si="177"/>
        <v>22.931445721495042</v>
      </c>
      <c r="N156" s="2">
        <f t="shared" si="178"/>
        <v>55.788977983828893</v>
      </c>
      <c r="O156" t="s">
        <v>34</v>
      </c>
    </row>
    <row r="157" spans="1:15" x14ac:dyDescent="0.2">
      <c r="A157" s="14">
        <v>989</v>
      </c>
      <c r="B157" s="6">
        <v>1.5</v>
      </c>
      <c r="C157" s="15">
        <v>41.9</v>
      </c>
      <c r="D157" s="9">
        <v>20</v>
      </c>
      <c r="E157" s="2">
        <v>50</v>
      </c>
      <c r="F157" s="2">
        <v>3000</v>
      </c>
      <c r="G157" s="2">
        <f t="shared" si="171"/>
        <v>103.5678378133435</v>
      </c>
      <c r="H157" s="2">
        <f t="shared" si="172"/>
        <v>160.89445543996536</v>
      </c>
      <c r="I157" s="2">
        <f t="shared" si="173"/>
        <v>0.23169245820224726</v>
      </c>
      <c r="J157" s="2">
        <f t="shared" si="174"/>
        <v>6.7414776829345486</v>
      </c>
      <c r="K157" s="2">
        <f t="shared" si="175"/>
        <v>9.707913998674161E-3</v>
      </c>
      <c r="L157" s="2">
        <f t="shared" si="176"/>
        <v>160.89589546113166</v>
      </c>
      <c r="M157" s="2">
        <f t="shared" si="177"/>
        <v>6.7414846727630238</v>
      </c>
      <c r="N157" s="2">
        <f t="shared" si="178"/>
        <v>16.401082799352434</v>
      </c>
    </row>
    <row r="158" spans="1:15" x14ac:dyDescent="0.2">
      <c r="A158" s="14">
        <v>587</v>
      </c>
      <c r="B158" s="6">
        <v>2.65</v>
      </c>
      <c r="C158" s="15">
        <v>41.9</v>
      </c>
      <c r="D158" s="9">
        <v>20</v>
      </c>
      <c r="E158" s="2">
        <v>50</v>
      </c>
      <c r="F158" s="2">
        <v>3000</v>
      </c>
      <c r="G158" s="2">
        <f t="shared" si="171"/>
        <v>61.470496255240285</v>
      </c>
      <c r="H158" s="2">
        <f t="shared" si="172"/>
        <v>100.133480611436</v>
      </c>
      <c r="I158" s="2">
        <f t="shared" si="173"/>
        <v>0.40932334282397009</v>
      </c>
      <c r="J158" s="2">
        <f t="shared" si="174"/>
        <v>4.1955928376191682</v>
      </c>
      <c r="K158" s="2">
        <f t="shared" si="175"/>
        <v>1.7150648064324345E-2</v>
      </c>
      <c r="L158" s="2">
        <f t="shared" si="176"/>
        <v>100.13756830503962</v>
      </c>
      <c r="M158" s="2">
        <f t="shared" si="177"/>
        <v>4.1956278914854082</v>
      </c>
      <c r="N158" s="2">
        <f t="shared" si="178"/>
        <v>10.207371785853432</v>
      </c>
    </row>
    <row r="159" spans="1:15" x14ac:dyDescent="0.2">
      <c r="A159" s="14">
        <v>956</v>
      </c>
      <c r="B159" s="6">
        <v>2.2000000000000002</v>
      </c>
      <c r="C159" s="15">
        <v>41.9</v>
      </c>
      <c r="D159" s="9">
        <v>20</v>
      </c>
      <c r="E159" s="2">
        <v>50</v>
      </c>
      <c r="F159" s="2">
        <v>3000</v>
      </c>
      <c r="G159" s="2">
        <f t="shared" si="171"/>
        <v>100.11208589439474</v>
      </c>
      <c r="H159" s="2">
        <f t="shared" si="172"/>
        <v>220.49345432678675</v>
      </c>
      <c r="I159" s="2">
        <f t="shared" si="173"/>
        <v>0.33981560536329602</v>
      </c>
      <c r="J159" s="2">
        <f t="shared" si="174"/>
        <v>9.2386757362923646</v>
      </c>
      <c r="K159" s="2">
        <f t="shared" si="175"/>
        <v>1.4238273864722104E-2</v>
      </c>
      <c r="L159" s="2">
        <f t="shared" si="176"/>
        <v>220.49499548100749</v>
      </c>
      <c r="M159" s="2">
        <f t="shared" si="177"/>
        <v>9.2386867080121249</v>
      </c>
      <c r="N159" s="2">
        <f t="shared" si="178"/>
        <v>22.476423667856643</v>
      </c>
    </row>
    <row r="160" spans="1:15" ht="16" thickBot="1" x14ac:dyDescent="0.25">
      <c r="A160" s="16">
        <v>638</v>
      </c>
      <c r="B160" s="17">
        <v>3.51</v>
      </c>
      <c r="C160" s="18">
        <v>41.9</v>
      </c>
      <c r="D160" s="9">
        <v>20</v>
      </c>
      <c r="E160" s="2">
        <v>50</v>
      </c>
      <c r="F160" s="2">
        <v>3000</v>
      </c>
      <c r="G160" s="2">
        <f t="shared" si="171"/>
        <v>66.811203766342928</v>
      </c>
      <c r="H160" s="2">
        <f t="shared" si="172"/>
        <v>156.67716689964362</v>
      </c>
      <c r="I160" s="2">
        <f t="shared" si="173"/>
        <v>0.54216035219325853</v>
      </c>
      <c r="J160" s="2">
        <f t="shared" si="174"/>
        <v>6.5647732930950671</v>
      </c>
      <c r="K160" s="2">
        <f t="shared" si="175"/>
        <v>2.2716518756897532E-2</v>
      </c>
      <c r="L160" s="2">
        <f t="shared" si="176"/>
        <v>156.68062722750113</v>
      </c>
      <c r="M160" s="2">
        <f t="shared" si="177"/>
        <v>6.5648125967127715</v>
      </c>
      <c r="N160" s="2">
        <f t="shared" si="178"/>
        <v>15.971264519212951</v>
      </c>
    </row>
    <row r="161" spans="1:15" x14ac:dyDescent="0.2">
      <c r="A161" s="10">
        <v>1599</v>
      </c>
      <c r="B161" s="10">
        <v>2.4</v>
      </c>
      <c r="C161" s="10">
        <v>41.9</v>
      </c>
      <c r="D161" s="2">
        <v>20</v>
      </c>
      <c r="E161" s="2">
        <v>50</v>
      </c>
      <c r="F161" s="2">
        <v>3000</v>
      </c>
      <c r="G161" s="2">
        <f t="shared" ref="G161:G164" si="179">(1/30)*PI()*A161</f>
        <v>167.44688843633597</v>
      </c>
      <c r="H161" s="2">
        <f t="shared" ref="H161:H164" si="180">(1/100)*B161*G161^2</f>
        <v>672.92305072825786</v>
      </c>
      <c r="I161" s="2">
        <f t="shared" ref="I161:I164" si="181">((1/30*PI()*F161)-(1/30*PI()*E161))*B161/(100*D161)</f>
        <v>0.37070793312359557</v>
      </c>
      <c r="J161" s="2">
        <f t="shared" ref="J161:J164" si="182">(1/1000)*H161*C161</f>
        <v>28.195475825514002</v>
      </c>
      <c r="K161" s="2">
        <f t="shared" ref="K161:K164" si="183">(1/1000)*C161*I161</f>
        <v>1.5532662397878655E-2</v>
      </c>
      <c r="L161" s="2">
        <f t="shared" ref="L161:L164" si="184">SQRT(H161^2+I161*2)</f>
        <v>672.923601620044</v>
      </c>
      <c r="M161" s="2">
        <f t="shared" ref="M161:M164" si="185">SQRT(J161^2+K161^2)</f>
        <v>28.195480103923494</v>
      </c>
      <c r="N161" s="2">
        <f t="shared" ref="N161:N164" si="186">(M161/(C161*0.00981))</f>
        <v>68.595632297479071</v>
      </c>
      <c r="O161" t="s">
        <v>35</v>
      </c>
    </row>
    <row r="162" spans="1:15" x14ac:dyDescent="0.2">
      <c r="A162" s="6">
        <v>1330</v>
      </c>
      <c r="B162" s="6">
        <v>2.16</v>
      </c>
      <c r="C162" s="6">
        <v>41.9</v>
      </c>
      <c r="D162" s="2">
        <v>20</v>
      </c>
      <c r="E162" s="2">
        <v>50</v>
      </c>
      <c r="F162" s="2">
        <v>3000</v>
      </c>
      <c r="G162" s="2">
        <f t="shared" si="179"/>
        <v>139.27727430914749</v>
      </c>
      <c r="H162" s="2">
        <f t="shared" si="180"/>
        <v>419.00023740208712</v>
      </c>
      <c r="I162" s="2">
        <f t="shared" si="181"/>
        <v>0.33363713981123605</v>
      </c>
      <c r="J162" s="2">
        <f t="shared" si="182"/>
        <v>17.556109947147451</v>
      </c>
      <c r="K162" s="2">
        <f t="shared" si="183"/>
        <v>1.397939615809079E-2</v>
      </c>
      <c r="L162" s="2">
        <f t="shared" si="184"/>
        <v>419.00103367090281</v>
      </c>
      <c r="M162" s="2">
        <f t="shared" si="185"/>
        <v>17.55611551283047</v>
      </c>
      <c r="N162" s="2">
        <f t="shared" si="186"/>
        <v>42.711556598839699</v>
      </c>
    </row>
    <row r="163" spans="1:15" x14ac:dyDescent="0.2">
      <c r="A163" s="6">
        <v>1128</v>
      </c>
      <c r="B163" s="6">
        <v>2.42</v>
      </c>
      <c r="C163" s="6">
        <v>41.9</v>
      </c>
      <c r="D163" s="2">
        <v>20</v>
      </c>
      <c r="E163" s="2">
        <v>50</v>
      </c>
      <c r="F163" s="2">
        <v>3000</v>
      </c>
      <c r="G163" s="2">
        <f t="shared" si="179"/>
        <v>118.12388377497622</v>
      </c>
      <c r="H163" s="2">
        <f t="shared" si="180"/>
        <v>337.66869641763498</v>
      </c>
      <c r="I163" s="2">
        <f t="shared" si="181"/>
        <v>0.37379716589962553</v>
      </c>
      <c r="J163" s="2">
        <f t="shared" si="182"/>
        <v>14.148318379898905</v>
      </c>
      <c r="K163" s="2">
        <f t="shared" si="183"/>
        <v>1.566210125119431E-2</v>
      </c>
      <c r="L163" s="2">
        <f t="shared" si="184"/>
        <v>337.6698034096575</v>
      </c>
      <c r="M163" s="2">
        <f t="shared" si="185"/>
        <v>14.148327048821029</v>
      </c>
      <c r="N163" s="2">
        <f t="shared" si="186"/>
        <v>34.420887187884922</v>
      </c>
    </row>
    <row r="164" spans="1:15" x14ac:dyDescent="0.2">
      <c r="A164" s="6">
        <v>1247</v>
      </c>
      <c r="B164" s="6">
        <v>3.46</v>
      </c>
      <c r="C164" s="6">
        <v>41.9</v>
      </c>
      <c r="D164" s="2">
        <v>20</v>
      </c>
      <c r="E164" s="2">
        <v>50</v>
      </c>
      <c r="F164" s="2">
        <v>3000</v>
      </c>
      <c r="G164" s="2">
        <f t="shared" si="179"/>
        <v>130.58553463421572</v>
      </c>
      <c r="H164" s="2">
        <f t="shared" si="180"/>
        <v>590.0193322073568</v>
      </c>
      <c r="I164" s="2">
        <f t="shared" si="181"/>
        <v>0.53443727025318366</v>
      </c>
      <c r="J164" s="2">
        <f t="shared" si="182"/>
        <v>24.721810019488249</v>
      </c>
      <c r="K164" s="2">
        <f t="shared" si="183"/>
        <v>2.2392921623608394E-2</v>
      </c>
      <c r="L164" s="2">
        <f t="shared" si="184"/>
        <v>590.02023800286361</v>
      </c>
      <c r="M164" s="2">
        <f t="shared" si="185"/>
        <v>24.721820161197847</v>
      </c>
      <c r="N164" s="2">
        <f t="shared" si="186"/>
        <v>60.144706855548627</v>
      </c>
    </row>
    <row r="167" spans="1:15" x14ac:dyDescent="0.2">
      <c r="A167" s="4" t="s">
        <v>10</v>
      </c>
      <c r="B167" t="s">
        <v>25</v>
      </c>
    </row>
    <row r="168" spans="1:15" x14ac:dyDescent="0.2">
      <c r="A168" s="4" t="s">
        <v>11</v>
      </c>
      <c r="B168" t="s">
        <v>21</v>
      </c>
    </row>
    <row r="169" spans="1:15" x14ac:dyDescent="0.2">
      <c r="A169" s="4" t="s">
        <v>12</v>
      </c>
      <c r="B169" t="s">
        <v>22</v>
      </c>
    </row>
    <row r="170" spans="1:15" x14ac:dyDescent="0.2">
      <c r="A170" s="4" t="s">
        <v>13</v>
      </c>
      <c r="B170" s="8">
        <v>43529</v>
      </c>
    </row>
    <row r="172" spans="1:15" ht="16" x14ac:dyDescent="0.2">
      <c r="A172" s="1" t="s">
        <v>15</v>
      </c>
      <c r="B172" s="1" t="s">
        <v>0</v>
      </c>
      <c r="C172" s="1" t="s">
        <v>1</v>
      </c>
      <c r="D172" s="1" t="s">
        <v>17</v>
      </c>
      <c r="E172" s="1" t="s">
        <v>2</v>
      </c>
      <c r="F172" s="1" t="s">
        <v>16</v>
      </c>
      <c r="G172" s="1" t="s">
        <v>14</v>
      </c>
      <c r="H172" s="1" t="s">
        <v>3</v>
      </c>
      <c r="I172" s="1" t="s">
        <v>4</v>
      </c>
      <c r="J172" s="1" t="s">
        <v>5</v>
      </c>
      <c r="K172" s="1" t="s">
        <v>6</v>
      </c>
      <c r="L172" s="1" t="s">
        <v>7</v>
      </c>
      <c r="M172" s="1" t="s">
        <v>8</v>
      </c>
      <c r="N172" s="1" t="s">
        <v>9</v>
      </c>
    </row>
    <row r="173" spans="1:15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5" ht="16" thickBot="1" x14ac:dyDescent="0.25">
      <c r="A174" s="5" t="s">
        <v>22</v>
      </c>
      <c r="B174" s="5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5" ht="16" thickBot="1" x14ac:dyDescent="0.25">
      <c r="A175" s="14">
        <v>1473</v>
      </c>
      <c r="B175" s="6">
        <v>3.65</v>
      </c>
      <c r="C175" s="13">
        <v>40.200000000000003</v>
      </c>
      <c r="D175" s="9">
        <v>20</v>
      </c>
      <c r="E175" s="2">
        <v>50</v>
      </c>
      <c r="F175" s="2">
        <v>3000</v>
      </c>
      <c r="G175" s="2">
        <f t="shared" ref="G175:G180" si="187">(1/30)*PI()*A175</f>
        <v>154.25219929125885</v>
      </c>
      <c r="H175" s="2">
        <f t="shared" ref="H175:H180" si="188">(1/100)*B175*G175^2</f>
        <v>868.47154599594364</v>
      </c>
      <c r="I175" s="2">
        <f t="shared" ref="I175:I180" si="189">((1/30*PI()*F175)-(1/30*PI()*E175))*B175/(100*D175)</f>
        <v>0.56378498162546831</v>
      </c>
      <c r="J175" s="2">
        <f t="shared" ref="J175:J180" si="190">(1/1000)*H175*C175</f>
        <v>34.912556149036938</v>
      </c>
      <c r="K175" s="2">
        <f t="shared" ref="K175:K180" si="191">(1/1000)*C175*I175</f>
        <v>2.266415626134383E-2</v>
      </c>
      <c r="L175" s="2">
        <f t="shared" ref="L175:L187" si="192">SQRT(H175^2+I175*2)</f>
        <v>868.47219516490429</v>
      </c>
      <c r="M175" s="2">
        <f t="shared" ref="M175:M187" si="193">SQRT(J175^2+K175^2)</f>
        <v>34.912563505472299</v>
      </c>
      <c r="N175" s="2">
        <f t="shared" ref="N175:N187" si="194">(M175/(C175*0.00981))</f>
        <v>88.529228235662416</v>
      </c>
      <c r="O175" s="5"/>
    </row>
    <row r="176" spans="1:15" ht="16" thickBot="1" x14ac:dyDescent="0.25">
      <c r="A176" s="16">
        <v>1563</v>
      </c>
      <c r="B176" s="17">
        <v>2.86</v>
      </c>
      <c r="C176" s="13">
        <v>40.200000000000003</v>
      </c>
      <c r="D176" s="9">
        <v>20</v>
      </c>
      <c r="E176" s="2">
        <v>50</v>
      </c>
      <c r="F176" s="2">
        <v>3000</v>
      </c>
      <c r="G176" s="2">
        <f t="shared" si="187"/>
        <v>163.67697725202822</v>
      </c>
      <c r="H176" s="2">
        <f t="shared" si="188"/>
        <v>766.19837243552365</v>
      </c>
      <c r="I176" s="2">
        <f t="shared" si="189"/>
        <v>0.44176028697228475</v>
      </c>
      <c r="J176" s="2">
        <f t="shared" si="190"/>
        <v>30.801174571908053</v>
      </c>
      <c r="K176" s="2">
        <f t="shared" si="191"/>
        <v>1.7758763536285849E-2</v>
      </c>
      <c r="L176" s="2">
        <f t="shared" si="192"/>
        <v>766.19894899655094</v>
      </c>
      <c r="M176" s="2">
        <f t="shared" si="193"/>
        <v>30.80117969141503</v>
      </c>
      <c r="N176" s="2">
        <f t="shared" si="194"/>
        <v>78.103822608200161</v>
      </c>
      <c r="O176" s="5"/>
    </row>
    <row r="177" spans="1:15" ht="16" thickBot="1" x14ac:dyDescent="0.25">
      <c r="A177" s="10">
        <v>643</v>
      </c>
      <c r="B177" s="10">
        <v>2.95</v>
      </c>
      <c r="C177" s="13">
        <v>40.200000000000003</v>
      </c>
      <c r="D177" s="2">
        <v>20</v>
      </c>
      <c r="E177" s="2">
        <v>50</v>
      </c>
      <c r="F177" s="2">
        <v>3000</v>
      </c>
      <c r="G177" s="2">
        <f t="shared" si="187"/>
        <v>67.334802541941229</v>
      </c>
      <c r="H177" s="2">
        <f t="shared" si="188"/>
        <v>133.75228118418536</v>
      </c>
      <c r="I177" s="2">
        <f t="shared" si="189"/>
        <v>0.4556618344644196</v>
      </c>
      <c r="J177" s="2">
        <f t="shared" si="190"/>
        <v>5.376841703604252</v>
      </c>
      <c r="K177" s="2">
        <f t="shared" si="191"/>
        <v>1.8317605745469669E-2</v>
      </c>
      <c r="L177" s="2">
        <f t="shared" si="192"/>
        <v>133.75568790014995</v>
      </c>
      <c r="M177" s="2">
        <f t="shared" si="193"/>
        <v>5.3768729053510382</v>
      </c>
      <c r="N177" s="2">
        <f>(M177/(C177*0.00981))</f>
        <v>13.634358547098955</v>
      </c>
      <c r="O177" s="23" t="s">
        <v>29</v>
      </c>
    </row>
    <row r="178" spans="1:15" ht="16" thickBot="1" x14ac:dyDescent="0.25">
      <c r="A178" s="6">
        <v>505</v>
      </c>
      <c r="B178" s="6">
        <v>2.44</v>
      </c>
      <c r="C178" s="13">
        <v>40.200000000000003</v>
      </c>
      <c r="D178" s="2">
        <v>20</v>
      </c>
      <c r="E178" s="2">
        <v>50</v>
      </c>
      <c r="F178" s="2">
        <v>3000</v>
      </c>
      <c r="G178" s="2">
        <f t="shared" si="187"/>
        <v>52.883476335428185</v>
      </c>
      <c r="H178" s="2">
        <f t="shared" si="188"/>
        <v>68.238554491402951</v>
      </c>
      <c r="I178" s="2">
        <f t="shared" si="189"/>
        <v>0.37688639867565554</v>
      </c>
      <c r="J178" s="2">
        <f t="shared" si="190"/>
        <v>2.7431898905543988</v>
      </c>
      <c r="K178" s="2">
        <f t="shared" si="191"/>
        <v>1.5150833226761355E-2</v>
      </c>
      <c r="L178" s="2">
        <f t="shared" si="192"/>
        <v>68.244077339161976</v>
      </c>
      <c r="M178" s="2">
        <f t="shared" si="193"/>
        <v>2.7432317298010607</v>
      </c>
      <c r="N178" s="2">
        <f>(M178/(C178*0.00981))</f>
        <v>6.9561259193356886</v>
      </c>
      <c r="O178" s="23"/>
    </row>
    <row r="179" spans="1:15" ht="16" thickBot="1" x14ac:dyDescent="0.25">
      <c r="A179" s="6">
        <v>705</v>
      </c>
      <c r="B179" s="6">
        <v>2.2799999999999998</v>
      </c>
      <c r="C179" s="13">
        <v>40.200000000000003</v>
      </c>
      <c r="D179" s="2">
        <v>20</v>
      </c>
      <c r="E179" s="2">
        <v>50</v>
      </c>
      <c r="F179" s="2">
        <v>3000</v>
      </c>
      <c r="G179" s="2">
        <f t="shared" si="187"/>
        <v>73.827427359360129</v>
      </c>
      <c r="H179" s="2">
        <f t="shared" si="188"/>
        <v>124.27114989543639</v>
      </c>
      <c r="I179" s="2">
        <f t="shared" si="189"/>
        <v>0.35217253646741581</v>
      </c>
      <c r="J179" s="2">
        <f t="shared" si="190"/>
        <v>4.9957002257965435</v>
      </c>
      <c r="K179" s="2">
        <f t="shared" si="191"/>
        <v>1.4157335965990118E-2</v>
      </c>
      <c r="L179" s="2">
        <f t="shared" si="192"/>
        <v>124.27398376734752</v>
      </c>
      <c r="M179" s="2">
        <f t="shared" si="193"/>
        <v>4.9957202860233565</v>
      </c>
      <c r="N179" s="2">
        <f>(M179/(C179*0.00981))</f>
        <v>12.667854118863776</v>
      </c>
      <c r="O179" s="23"/>
    </row>
    <row r="180" spans="1:15" ht="16" thickBot="1" x14ac:dyDescent="0.25">
      <c r="A180" s="19">
        <v>890</v>
      </c>
      <c r="B180" s="19">
        <v>2.5</v>
      </c>
      <c r="C180" s="13">
        <v>40.200000000000003</v>
      </c>
      <c r="D180" s="2">
        <v>20</v>
      </c>
      <c r="E180" s="2">
        <v>50</v>
      </c>
      <c r="F180" s="2">
        <v>3000</v>
      </c>
      <c r="G180" s="2">
        <f t="shared" si="187"/>
        <v>93.200582056497197</v>
      </c>
      <c r="H180" s="2">
        <f t="shared" si="188"/>
        <v>217.15871239174669</v>
      </c>
      <c r="I180" s="2">
        <f t="shared" si="189"/>
        <v>0.38615409700374537</v>
      </c>
      <c r="J180" s="2">
        <f t="shared" si="190"/>
        <v>8.7297802381482175</v>
      </c>
      <c r="K180" s="2">
        <f t="shared" si="191"/>
        <v>1.5523394699550566E-2</v>
      </c>
      <c r="L180" s="2">
        <f t="shared" si="192"/>
        <v>217.16049059586175</v>
      </c>
      <c r="M180" s="2">
        <f t="shared" si="193"/>
        <v>8.7297940400759835</v>
      </c>
      <c r="N180" s="2">
        <f>(M180/(C180*0.00981))</f>
        <v>22.136499054361181</v>
      </c>
      <c r="O180" s="23"/>
    </row>
    <row r="181" spans="1:15" ht="16" thickBot="1" x14ac:dyDescent="0.25">
      <c r="A181" s="20">
        <v>1394</v>
      </c>
      <c r="B181" s="21">
        <v>3.92</v>
      </c>
      <c r="C181" s="13">
        <v>40.200000000000003</v>
      </c>
      <c r="D181" s="9">
        <v>20</v>
      </c>
      <c r="E181" s="2">
        <v>50</v>
      </c>
      <c r="F181" s="2">
        <v>3000</v>
      </c>
      <c r="G181" s="2">
        <f t="shared" ref="G181:G187" si="195">(1/30)*PI()*A181</f>
        <v>145.97933863680572</v>
      </c>
      <c r="H181" s="2">
        <f t="shared" ref="H181:H187" si="196">(1/100)*B181*G181^2</f>
        <v>835.35071850649661</v>
      </c>
      <c r="I181" s="2">
        <f t="shared" ref="I181:I187" si="197">((1/30*PI()*F181)-(1/30*PI()*E181))*B181/(100*D181)</f>
        <v>0.60548962410187279</v>
      </c>
      <c r="J181" s="2">
        <f t="shared" ref="J181:J187" si="198">(1/1000)*H181*C181</f>
        <v>33.581098883961168</v>
      </c>
      <c r="K181" s="2">
        <f t="shared" ref="K181:K187" si="199">(1/1000)*C181*I181</f>
        <v>2.434068288889529E-2</v>
      </c>
      <c r="L181" s="2">
        <f t="shared" si="192"/>
        <v>835.35144333901064</v>
      </c>
      <c r="M181" s="2">
        <f t="shared" si="193"/>
        <v>33.581107705423022</v>
      </c>
      <c r="N181" s="2">
        <f t="shared" si="194"/>
        <v>85.153000809974145</v>
      </c>
      <c r="O181" s="5" t="s">
        <v>30</v>
      </c>
    </row>
    <row r="182" spans="1:15" ht="16" thickBot="1" x14ac:dyDescent="0.25">
      <c r="A182" s="16">
        <v>1271</v>
      </c>
      <c r="B182" s="17">
        <v>3.42</v>
      </c>
      <c r="C182" s="13">
        <v>40.200000000000003</v>
      </c>
      <c r="D182" s="9">
        <v>20</v>
      </c>
      <c r="E182" s="2">
        <v>50</v>
      </c>
      <c r="F182" s="2">
        <v>3000</v>
      </c>
      <c r="G182" s="2">
        <f t="shared" si="195"/>
        <v>133.09880875708757</v>
      </c>
      <c r="H182" s="2">
        <f t="shared" si="196"/>
        <v>605.86301692540746</v>
      </c>
      <c r="I182" s="2">
        <f t="shared" si="197"/>
        <v>0.52825880470112374</v>
      </c>
      <c r="J182" s="2">
        <f t="shared" si="198"/>
        <v>24.355693280401383</v>
      </c>
      <c r="K182" s="2">
        <f t="shared" si="199"/>
        <v>2.1236003948985178E-2</v>
      </c>
      <c r="L182" s="2">
        <f t="shared" si="192"/>
        <v>605.86388883607015</v>
      </c>
      <c r="M182" s="2">
        <f t="shared" si="193"/>
        <v>24.355702538355423</v>
      </c>
      <c r="N182" s="2">
        <f t="shared" si="194"/>
        <v>61.759760165420154</v>
      </c>
      <c r="O182" s="5"/>
    </row>
    <row r="183" spans="1:15" ht="16" thickBot="1" x14ac:dyDescent="0.25">
      <c r="A183" s="20">
        <v>325</v>
      </c>
      <c r="B183" s="21">
        <v>2.78</v>
      </c>
      <c r="C183" s="13">
        <v>40.200000000000003</v>
      </c>
      <c r="D183" s="9">
        <v>20</v>
      </c>
      <c r="E183" s="2">
        <v>50</v>
      </c>
      <c r="F183" s="2">
        <v>3000</v>
      </c>
      <c r="G183" s="2">
        <f t="shared" si="195"/>
        <v>34.033920413889426</v>
      </c>
      <c r="H183" s="2">
        <f t="shared" si="196"/>
        <v>32.200955136943072</v>
      </c>
      <c r="I183" s="2">
        <f t="shared" si="197"/>
        <v>0.42940335586816486</v>
      </c>
      <c r="J183" s="2">
        <f t="shared" si="198"/>
        <v>1.2944783965051117</v>
      </c>
      <c r="K183" s="2">
        <f t="shared" si="199"/>
        <v>1.7262014905900229E-2</v>
      </c>
      <c r="L183" s="2">
        <f t="shared" si="192"/>
        <v>32.214287489298236</v>
      </c>
      <c r="M183" s="2">
        <f t="shared" si="193"/>
        <v>1.2945934868432858</v>
      </c>
      <c r="N183" s="2">
        <f t="shared" si="194"/>
        <v>3.2827541366645008</v>
      </c>
      <c r="O183" s="25" t="s">
        <v>31</v>
      </c>
    </row>
    <row r="184" spans="1:15" ht="16" thickBot="1" x14ac:dyDescent="0.25">
      <c r="A184" s="14">
        <v>405</v>
      </c>
      <c r="B184" s="6">
        <v>3.08</v>
      </c>
      <c r="C184" s="13">
        <v>40.200000000000003</v>
      </c>
      <c r="D184" s="9">
        <v>20</v>
      </c>
      <c r="E184" s="2">
        <v>50</v>
      </c>
      <c r="F184" s="2">
        <v>3000</v>
      </c>
      <c r="G184" s="2">
        <f t="shared" si="195"/>
        <v>42.411500823462205</v>
      </c>
      <c r="H184" s="2">
        <f t="shared" si="196"/>
        <v>55.401050384634893</v>
      </c>
      <c r="I184" s="2">
        <f t="shared" si="197"/>
        <v>0.47574184750861437</v>
      </c>
      <c r="J184" s="2">
        <f t="shared" si="198"/>
        <v>2.2271222254623231</v>
      </c>
      <c r="K184" s="2">
        <f t="shared" si="199"/>
        <v>1.9124822269846301E-2</v>
      </c>
      <c r="L184" s="2">
        <f t="shared" si="192"/>
        <v>55.409636954377092</v>
      </c>
      <c r="M184" s="2">
        <f t="shared" si="193"/>
        <v>2.2272043386216507</v>
      </c>
      <c r="N184" s="2">
        <f t="shared" si="194"/>
        <v>5.6476139653963893</v>
      </c>
      <c r="O184" s="25"/>
    </row>
    <row r="185" spans="1:15" ht="16" thickBot="1" x14ac:dyDescent="0.25">
      <c r="A185" s="14">
        <v>591</v>
      </c>
      <c r="B185" s="6">
        <v>2.25</v>
      </c>
      <c r="C185" s="13">
        <v>40.200000000000003</v>
      </c>
      <c r="D185" s="9">
        <v>20</v>
      </c>
      <c r="E185" s="2">
        <v>50</v>
      </c>
      <c r="F185" s="2">
        <v>3000</v>
      </c>
      <c r="G185" s="2">
        <f t="shared" si="195"/>
        <v>61.889375275718919</v>
      </c>
      <c r="H185" s="2">
        <f t="shared" si="196"/>
        <v>86.181632370422278</v>
      </c>
      <c r="I185" s="2">
        <f t="shared" si="197"/>
        <v>0.34753868730337084</v>
      </c>
      <c r="J185" s="2">
        <f t="shared" si="198"/>
        <v>3.4645016212909763</v>
      </c>
      <c r="K185" s="2">
        <f t="shared" si="199"/>
        <v>1.3971055229595511E-2</v>
      </c>
      <c r="L185" s="2">
        <f t="shared" si="192"/>
        <v>86.185664906672415</v>
      </c>
      <c r="M185" s="2">
        <f t="shared" si="193"/>
        <v>3.4645297912288231</v>
      </c>
      <c r="N185" s="2">
        <f t="shared" si="194"/>
        <v>8.7851511840106884</v>
      </c>
      <c r="O185" s="25"/>
    </row>
    <row r="186" spans="1:15" ht="16" thickBot="1" x14ac:dyDescent="0.25">
      <c r="A186" s="14">
        <v>849</v>
      </c>
      <c r="B186" s="6">
        <v>3.3</v>
      </c>
      <c r="C186" s="13">
        <v>40.200000000000003</v>
      </c>
      <c r="D186" s="9">
        <v>20</v>
      </c>
      <c r="E186" s="2">
        <v>50</v>
      </c>
      <c r="F186" s="2">
        <v>3000</v>
      </c>
      <c r="G186" s="2">
        <f t="shared" si="195"/>
        <v>88.907072096591136</v>
      </c>
      <c r="H186" s="2">
        <f t="shared" si="196"/>
        <v>260.847426470019</v>
      </c>
      <c r="I186" s="2">
        <f t="shared" si="197"/>
        <v>0.50972340804494398</v>
      </c>
      <c r="J186" s="2">
        <f t="shared" si="198"/>
        <v>10.486066544094765</v>
      </c>
      <c r="K186" s="2">
        <f t="shared" si="199"/>
        <v>2.0490881003406753E-2</v>
      </c>
      <c r="L186" s="2">
        <f t="shared" si="192"/>
        <v>260.84938056826599</v>
      </c>
      <c r="M186" s="2">
        <f t="shared" si="193"/>
        <v>10.486086564747968</v>
      </c>
      <c r="N186" s="2">
        <f t="shared" si="194"/>
        <v>26.590002497066067</v>
      </c>
      <c r="O186" s="25"/>
    </row>
    <row r="187" spans="1:15" ht="16" thickBot="1" x14ac:dyDescent="0.25">
      <c r="A187" s="16">
        <v>443</v>
      </c>
      <c r="B187" s="17">
        <v>1.54</v>
      </c>
      <c r="C187" s="13">
        <v>40.200000000000003</v>
      </c>
      <c r="D187" s="9">
        <v>20</v>
      </c>
      <c r="E187" s="2">
        <v>50</v>
      </c>
      <c r="F187" s="2">
        <v>3000</v>
      </c>
      <c r="G187" s="2">
        <f t="shared" si="195"/>
        <v>46.390851518009278</v>
      </c>
      <c r="H187" s="2">
        <f t="shared" si="196"/>
        <v>33.142511010316149</v>
      </c>
      <c r="I187" s="2">
        <f t="shared" si="197"/>
        <v>0.23787092375430718</v>
      </c>
      <c r="J187" s="2">
        <f t="shared" si="198"/>
        <v>1.3323289426147094</v>
      </c>
      <c r="K187" s="2">
        <f t="shared" si="199"/>
        <v>9.5624111349231506E-3</v>
      </c>
      <c r="L187" s="2">
        <f t="shared" si="192"/>
        <v>33.14968744824656</v>
      </c>
      <c r="M187" s="2">
        <f t="shared" si="193"/>
        <v>1.3323632579126246</v>
      </c>
      <c r="N187" s="2">
        <f t="shared" si="194"/>
        <v>3.3785285040460913</v>
      </c>
      <c r="O187" s="25"/>
    </row>
    <row r="188" spans="1:15" ht="16" thickBot="1" x14ac:dyDescent="0.25">
      <c r="A188" s="20">
        <v>571</v>
      </c>
      <c r="B188" s="21">
        <v>3.46</v>
      </c>
      <c r="C188" s="13">
        <v>40.200000000000003</v>
      </c>
      <c r="D188" s="9">
        <v>20</v>
      </c>
      <c r="E188" s="2">
        <v>50</v>
      </c>
      <c r="F188" s="2">
        <v>3000</v>
      </c>
      <c r="G188" s="2">
        <f t="shared" ref="G188:G193" si="200">(1/30)*PI()*A188</f>
        <v>59.794980173325726</v>
      </c>
      <c r="H188" s="2">
        <f t="shared" ref="H188:H193" si="201">(1/100)*B188*G188^2</f>
        <v>123.71021202592321</v>
      </c>
      <c r="I188" s="2">
        <f t="shared" ref="I188:I193" si="202">((1/30*PI()*F188)-(1/30*PI()*E188))*B188/(100*D188)</f>
        <v>0.53443727025318366</v>
      </c>
      <c r="J188" s="2">
        <f t="shared" ref="J188:J193" si="203">(1/1000)*H188*C188</f>
        <v>4.9731505234421132</v>
      </c>
      <c r="K188" s="2">
        <f t="shared" ref="K188:K193" si="204">(1/1000)*C188*I188</f>
        <v>2.1484378264177987E-2</v>
      </c>
      <c r="L188" s="2">
        <f t="shared" ref="L188:L193" si="205">SQRT(H188^2+I188*2)</f>
        <v>123.71453202449332</v>
      </c>
      <c r="M188" s="2">
        <f t="shared" ref="M188:M193" si="206">SQRT(J188^2+K188^2)</f>
        <v>4.9731969302775418</v>
      </c>
      <c r="N188" s="2">
        <f t="shared" ref="N188:N193" si="207">(M188/(C188*0.00981))</f>
        <v>12.610740716087102</v>
      </c>
      <c r="O188" s="26" t="s">
        <v>32</v>
      </c>
    </row>
    <row r="189" spans="1:15" ht="16" thickBot="1" x14ac:dyDescent="0.25">
      <c r="A189" s="14">
        <v>822</v>
      </c>
      <c r="B189" s="6">
        <v>2.5</v>
      </c>
      <c r="C189" s="13">
        <v>40.200000000000003</v>
      </c>
      <c r="D189" s="9">
        <v>20</v>
      </c>
      <c r="E189" s="2">
        <v>50</v>
      </c>
      <c r="F189" s="2">
        <v>3000</v>
      </c>
      <c r="G189" s="2">
        <f t="shared" si="200"/>
        <v>86.079638708360321</v>
      </c>
      <c r="H189" s="2">
        <f t="shared" si="201"/>
        <v>185.24260500404614</v>
      </c>
      <c r="I189" s="2">
        <f t="shared" si="202"/>
        <v>0.38615409700374537</v>
      </c>
      <c r="J189" s="2">
        <f t="shared" si="203"/>
        <v>7.4467527211626559</v>
      </c>
      <c r="K189" s="2">
        <f t="shared" si="204"/>
        <v>1.5523394699550566E-2</v>
      </c>
      <c r="L189" s="2">
        <f t="shared" si="205"/>
        <v>185.24468957807957</v>
      </c>
      <c r="M189" s="2">
        <f t="shared" si="206"/>
        <v>7.4467689010688671</v>
      </c>
      <c r="N189" s="2">
        <f t="shared" si="207"/>
        <v>18.883079254768123</v>
      </c>
      <c r="O189" s="26"/>
    </row>
    <row r="190" spans="1:15" ht="16" thickBot="1" x14ac:dyDescent="0.25">
      <c r="A190" s="16">
        <v>741</v>
      </c>
      <c r="B190" s="17">
        <v>2.56</v>
      </c>
      <c r="C190" s="13">
        <v>40.200000000000003</v>
      </c>
      <c r="D190" s="9">
        <v>20</v>
      </c>
      <c r="E190" s="2">
        <v>50</v>
      </c>
      <c r="F190" s="2">
        <v>3000</v>
      </c>
      <c r="G190" s="2">
        <f t="shared" si="200"/>
        <v>77.597338543667888</v>
      </c>
      <c r="H190" s="2">
        <f t="shared" si="201"/>
        <v>154.14648189595152</v>
      </c>
      <c r="I190" s="2">
        <f t="shared" si="202"/>
        <v>0.3954217953318353</v>
      </c>
      <c r="J190" s="2">
        <f t="shared" si="203"/>
        <v>6.1966885722172522</v>
      </c>
      <c r="K190" s="2">
        <f t="shared" si="204"/>
        <v>1.5895956172339781E-2</v>
      </c>
      <c r="L190" s="2">
        <f t="shared" si="205"/>
        <v>154.14904710860063</v>
      </c>
      <c r="M190" s="2">
        <f t="shared" si="206"/>
        <v>6.1967089606072774</v>
      </c>
      <c r="N190" s="2">
        <f t="shared" si="207"/>
        <v>15.713250669707724</v>
      </c>
      <c r="O190" s="26"/>
    </row>
    <row r="191" spans="1:15" ht="16" thickBot="1" x14ac:dyDescent="0.25">
      <c r="A191" s="20">
        <v>509</v>
      </c>
      <c r="B191" s="21">
        <v>2.86</v>
      </c>
      <c r="C191" s="13">
        <v>40.200000000000003</v>
      </c>
      <c r="D191" s="9">
        <v>20</v>
      </c>
      <c r="E191" s="2">
        <v>50</v>
      </c>
      <c r="F191" s="2">
        <v>3000</v>
      </c>
      <c r="G191" s="2">
        <f t="shared" si="200"/>
        <v>53.302355355906819</v>
      </c>
      <c r="H191" s="2">
        <f t="shared" si="201"/>
        <v>81.256635073538732</v>
      </c>
      <c r="I191" s="2">
        <f t="shared" si="202"/>
        <v>0.44176028697228475</v>
      </c>
      <c r="J191" s="2">
        <f t="shared" si="203"/>
        <v>3.2665167299562574</v>
      </c>
      <c r="K191" s="2">
        <f t="shared" si="204"/>
        <v>1.7758763536285849E-2</v>
      </c>
      <c r="L191" s="2">
        <f t="shared" si="205"/>
        <v>81.262071497397784</v>
      </c>
      <c r="M191" s="2">
        <f t="shared" si="206"/>
        <v>3.2665650032972646</v>
      </c>
      <c r="N191" s="2">
        <f t="shared" si="207"/>
        <v>8.2831637006031631</v>
      </c>
      <c r="O191" t="s">
        <v>33</v>
      </c>
    </row>
    <row r="192" spans="1:15" ht="16" thickBot="1" x14ac:dyDescent="0.25">
      <c r="A192" s="14">
        <v>754</v>
      </c>
      <c r="B192" s="6">
        <v>2.8</v>
      </c>
      <c r="C192" s="13">
        <v>40.200000000000003</v>
      </c>
      <c r="D192" s="9">
        <v>20</v>
      </c>
      <c r="E192" s="2">
        <v>50</v>
      </c>
      <c r="F192" s="2">
        <v>3000</v>
      </c>
      <c r="G192" s="2">
        <f t="shared" si="200"/>
        <v>78.958695360223459</v>
      </c>
      <c r="H192" s="2">
        <f t="shared" si="201"/>
        <v>174.56531604368004</v>
      </c>
      <c r="I192" s="2">
        <f t="shared" si="202"/>
        <v>0.43249258864419482</v>
      </c>
      <c r="J192" s="2">
        <f t="shared" si="203"/>
        <v>7.017525704955939</v>
      </c>
      <c r="K192" s="2">
        <f t="shared" si="204"/>
        <v>1.7386202063496635E-2</v>
      </c>
      <c r="L192" s="2">
        <f t="shared" si="205"/>
        <v>174.56779356630244</v>
      </c>
      <c r="M192" s="2">
        <f t="shared" si="206"/>
        <v>7.0175472424301883</v>
      </c>
      <c r="N192" s="2">
        <f t="shared" si="207"/>
        <v>17.794684179586746</v>
      </c>
    </row>
    <row r="193" spans="1:15" ht="16" thickBot="1" x14ac:dyDescent="0.25">
      <c r="A193" s="14">
        <v>697</v>
      </c>
      <c r="B193" s="6">
        <v>2.95</v>
      </c>
      <c r="C193" s="13">
        <v>40.200000000000003</v>
      </c>
      <c r="D193" s="9">
        <v>20</v>
      </c>
      <c r="E193" s="2">
        <v>50</v>
      </c>
      <c r="F193" s="2">
        <v>3000</v>
      </c>
      <c r="G193" s="2">
        <f t="shared" si="200"/>
        <v>72.989669318402861</v>
      </c>
      <c r="H193" s="2">
        <f t="shared" si="201"/>
        <v>157.1610089026891</v>
      </c>
      <c r="I193" s="2">
        <f t="shared" si="202"/>
        <v>0.4556618344644196</v>
      </c>
      <c r="J193" s="2">
        <f t="shared" si="203"/>
        <v>6.3178725578881023</v>
      </c>
      <c r="K193" s="2">
        <f t="shared" si="204"/>
        <v>1.8317605745469669E-2</v>
      </c>
      <c r="L193" s="2">
        <f t="shared" si="205"/>
        <v>157.16390820726002</v>
      </c>
      <c r="M193" s="2">
        <f t="shared" si="206"/>
        <v>6.3178991122362662</v>
      </c>
      <c r="N193" s="2">
        <f t="shared" si="207"/>
        <v>16.020557539104342</v>
      </c>
    </row>
    <row r="194" spans="1:15" ht="16" thickBot="1" x14ac:dyDescent="0.25">
      <c r="A194" s="14">
        <v>691</v>
      </c>
      <c r="B194" s="6">
        <v>2.56</v>
      </c>
      <c r="C194" s="13">
        <v>40.200000000000003</v>
      </c>
      <c r="D194" s="9">
        <v>20</v>
      </c>
      <c r="E194" s="2">
        <v>50</v>
      </c>
      <c r="F194" s="2">
        <v>3000</v>
      </c>
      <c r="G194" s="2">
        <f t="shared" ref="G194:G199" si="208">(1/30)*PI()*A194</f>
        <v>72.361350787684898</v>
      </c>
      <c r="H194" s="2">
        <f t="shared" ref="H194:H199" si="209">(1/100)*B194*G194^2</f>
        <v>134.04582624815066</v>
      </c>
      <c r="I194" s="2">
        <f t="shared" ref="I194:I199" si="210">((1/30*PI()*F194)-(1/30*PI()*E194))*B194/(100*D194)</f>
        <v>0.3954217953318353</v>
      </c>
      <c r="J194" s="2">
        <f t="shared" ref="J194:J199" si="211">(1/1000)*H194*C194</f>
        <v>5.3886422151756577</v>
      </c>
      <c r="K194" s="2">
        <f t="shared" ref="K194:K199" si="212">(1/1000)*C194*I194</f>
        <v>1.5895956172339781E-2</v>
      </c>
      <c r="L194" s="2">
        <f t="shared" ref="L194:L199" si="213">SQRT(H194^2+I194*2)</f>
        <v>134.04877611578578</v>
      </c>
      <c r="M194" s="2">
        <f t="shared" ref="M194:M199" si="214">SQRT(J194^2+K194^2)</f>
        <v>5.3886656608659491</v>
      </c>
      <c r="N194" s="2">
        <f t="shared" ref="N194:N199" si="215">(M194/(C194*0.00981))</f>
        <v>13.664261923983419</v>
      </c>
    </row>
    <row r="195" spans="1:15" ht="16" thickBot="1" x14ac:dyDescent="0.25">
      <c r="A195" s="16">
        <v>789</v>
      </c>
      <c r="B195" s="17">
        <v>1.89</v>
      </c>
      <c r="C195" s="13">
        <v>40.200000000000003</v>
      </c>
      <c r="D195" s="9">
        <v>20</v>
      </c>
      <c r="E195" s="2">
        <v>50</v>
      </c>
      <c r="F195" s="2">
        <v>3000</v>
      </c>
      <c r="G195" s="2">
        <f t="shared" si="208"/>
        <v>82.623886789411557</v>
      </c>
      <c r="H195" s="2">
        <f t="shared" si="209"/>
        <v>129.0247560287815</v>
      </c>
      <c r="I195" s="2">
        <f t="shared" si="210"/>
        <v>0.29193249733483151</v>
      </c>
      <c r="J195" s="2">
        <f t="shared" si="211"/>
        <v>5.1867951923570166</v>
      </c>
      <c r="K195" s="2">
        <f t="shared" si="212"/>
        <v>1.1735686392860229E-2</v>
      </c>
      <c r="L195" s="2">
        <f t="shared" si="213"/>
        <v>129.02701861734718</v>
      </c>
      <c r="M195" s="2">
        <f t="shared" si="214"/>
        <v>5.1868084689713552</v>
      </c>
      <c r="N195" s="2">
        <f t="shared" si="215"/>
        <v>13.152404311194678</v>
      </c>
    </row>
    <row r="196" spans="1:15" ht="16" thickBot="1" x14ac:dyDescent="0.25">
      <c r="A196" s="20">
        <v>996</v>
      </c>
      <c r="B196" s="21">
        <v>1.94</v>
      </c>
      <c r="C196" s="13">
        <v>40.200000000000003</v>
      </c>
      <c r="D196" s="9">
        <v>20</v>
      </c>
      <c r="E196" s="2">
        <v>50</v>
      </c>
      <c r="F196" s="2">
        <v>3000</v>
      </c>
      <c r="G196" s="2">
        <f t="shared" si="208"/>
        <v>104.30087609918112</v>
      </c>
      <c r="H196" s="2">
        <f t="shared" si="209"/>
        <v>211.04625144810061</v>
      </c>
      <c r="I196" s="2">
        <f t="shared" si="210"/>
        <v>0.29965557927490644</v>
      </c>
      <c r="J196" s="2">
        <f t="shared" si="211"/>
        <v>8.4840593082136451</v>
      </c>
      <c r="K196" s="2">
        <f t="shared" si="212"/>
        <v>1.2046154286851241E-2</v>
      </c>
      <c r="L196" s="2">
        <f t="shared" si="213"/>
        <v>211.04767130071218</v>
      </c>
      <c r="M196" s="2">
        <f t="shared" si="214"/>
        <v>8.4840678601199144</v>
      </c>
      <c r="N196" s="2">
        <f t="shared" si="215"/>
        <v>21.513401037929402</v>
      </c>
      <c r="O196" t="s">
        <v>34</v>
      </c>
    </row>
    <row r="197" spans="1:15" ht="16" thickBot="1" x14ac:dyDescent="0.25">
      <c r="A197" s="14">
        <v>638</v>
      </c>
      <c r="B197" s="6">
        <v>3.01</v>
      </c>
      <c r="C197" s="13">
        <v>40.200000000000003</v>
      </c>
      <c r="D197" s="9">
        <v>20</v>
      </c>
      <c r="E197" s="2">
        <v>50</v>
      </c>
      <c r="F197" s="2">
        <v>3000</v>
      </c>
      <c r="G197" s="2">
        <f t="shared" si="208"/>
        <v>66.811203766342928</v>
      </c>
      <c r="H197" s="2">
        <f t="shared" si="209"/>
        <v>134.35848215610466</v>
      </c>
      <c r="I197" s="2">
        <f t="shared" si="210"/>
        <v>0.46492953279250948</v>
      </c>
      <c r="J197" s="2">
        <f t="shared" si="211"/>
        <v>5.4012109826754076</v>
      </c>
      <c r="K197" s="2">
        <f t="shared" si="212"/>
        <v>1.8690167218258884E-2</v>
      </c>
      <c r="L197" s="2">
        <f t="shared" si="213"/>
        <v>134.36194247761483</v>
      </c>
      <c r="M197" s="2">
        <f t="shared" si="214"/>
        <v>5.4012433199888417</v>
      </c>
      <c r="N197" s="2">
        <f t="shared" si="215"/>
        <v>13.696155613342162</v>
      </c>
    </row>
    <row r="198" spans="1:15" ht="16" thickBot="1" x14ac:dyDescent="0.25">
      <c r="A198" s="14">
        <v>706</v>
      </c>
      <c r="B198" s="6">
        <v>2.52</v>
      </c>
      <c r="C198" s="13">
        <v>40.200000000000003</v>
      </c>
      <c r="D198" s="9">
        <v>20</v>
      </c>
      <c r="E198" s="2">
        <v>50</v>
      </c>
      <c r="F198" s="2">
        <v>3000</v>
      </c>
      <c r="G198" s="2">
        <f t="shared" si="208"/>
        <v>73.93214711447979</v>
      </c>
      <c r="H198" s="2">
        <f t="shared" si="209"/>
        <v>137.74225189931849</v>
      </c>
      <c r="I198" s="2">
        <f t="shared" si="210"/>
        <v>0.38924332977977538</v>
      </c>
      <c r="J198" s="2">
        <f t="shared" si="211"/>
        <v>5.5372385263526036</v>
      </c>
      <c r="K198" s="2">
        <f t="shared" si="212"/>
        <v>1.5647581857146972E-2</v>
      </c>
      <c r="L198" s="2">
        <f t="shared" si="213"/>
        <v>137.74507775218274</v>
      </c>
      <c r="M198" s="2">
        <f t="shared" si="214"/>
        <v>5.5372606354172573</v>
      </c>
      <c r="N198" s="2">
        <f t="shared" si="215"/>
        <v>14.041060333950171</v>
      </c>
    </row>
    <row r="199" spans="1:15" ht="16" thickBot="1" x14ac:dyDescent="0.25">
      <c r="A199" s="14">
        <v>1002</v>
      </c>
      <c r="B199" s="6">
        <v>3.42</v>
      </c>
      <c r="C199" s="13">
        <v>40.200000000000003</v>
      </c>
      <c r="D199" s="9">
        <v>20</v>
      </c>
      <c r="E199" s="2">
        <v>50</v>
      </c>
      <c r="F199" s="2">
        <v>3000</v>
      </c>
      <c r="G199" s="2">
        <f t="shared" si="208"/>
        <v>104.92919462989909</v>
      </c>
      <c r="H199" s="2">
        <f t="shared" si="209"/>
        <v>376.54664729023011</v>
      </c>
      <c r="I199" s="2">
        <f t="shared" si="210"/>
        <v>0.52825880470112374</v>
      </c>
      <c r="J199" s="2">
        <f t="shared" si="211"/>
        <v>15.137175221067253</v>
      </c>
      <c r="K199" s="2">
        <f t="shared" si="212"/>
        <v>2.1236003948985178E-2</v>
      </c>
      <c r="L199" s="2">
        <f t="shared" si="213"/>
        <v>376.54805019163535</v>
      </c>
      <c r="M199" s="2">
        <f t="shared" si="214"/>
        <v>15.137190117097562</v>
      </c>
      <c r="N199" s="2">
        <f t="shared" si="215"/>
        <v>38.383997740901918</v>
      </c>
    </row>
    <row r="200" spans="1:15" ht="16" thickBot="1" x14ac:dyDescent="0.25">
      <c r="A200" s="16">
        <v>633</v>
      </c>
      <c r="B200" s="17">
        <v>2.86</v>
      </c>
      <c r="C200" s="13">
        <v>40.200000000000003</v>
      </c>
      <c r="D200" s="9">
        <v>20</v>
      </c>
      <c r="E200" s="2">
        <v>50</v>
      </c>
      <c r="F200" s="2">
        <v>3000</v>
      </c>
      <c r="G200" s="2">
        <f t="shared" ref="G200:G204" si="216">(1/30)*PI()*A200</f>
        <v>66.287604990744626</v>
      </c>
      <c r="H200" s="2">
        <f t="shared" ref="H200:H204" si="217">(1/100)*B200*G200^2</f>
        <v>125.66973205669717</v>
      </c>
      <c r="I200" s="2">
        <f t="shared" ref="I200:I204" si="218">((1/30*PI()*F200)-(1/30*PI()*E200))*B200/(100*D200)</f>
        <v>0.44176028697228475</v>
      </c>
      <c r="J200" s="2">
        <f t="shared" ref="J200:J204" si="219">(1/1000)*H200*C200</f>
        <v>5.0519232286792271</v>
      </c>
      <c r="K200" s="2">
        <f t="shared" ref="K200:K204" si="220">(1/1000)*C200*I200</f>
        <v>1.7758763536285849E-2</v>
      </c>
      <c r="L200" s="2">
        <f t="shared" ref="L200:L204" si="221">SQRT(H200^2+I200*2)</f>
        <v>125.67324725563515</v>
      </c>
      <c r="M200" s="2">
        <f t="shared" ref="M200:M204" si="222">SQRT(J200^2+K200^2)</f>
        <v>5.0519544418127014</v>
      </c>
      <c r="N200" s="2">
        <f t="shared" ref="N200:N204" si="223">(M200/(C200*0.00981))</f>
        <v>12.810449388664987</v>
      </c>
    </row>
    <row r="201" spans="1:15" ht="16" thickBot="1" x14ac:dyDescent="0.25">
      <c r="A201" s="10">
        <v>902</v>
      </c>
      <c r="B201" s="10">
        <v>3.42</v>
      </c>
      <c r="C201" s="13">
        <v>40.200000000000003</v>
      </c>
      <c r="D201" s="2">
        <v>20</v>
      </c>
      <c r="E201" s="2">
        <v>50</v>
      </c>
      <c r="F201" s="2">
        <v>3000</v>
      </c>
      <c r="G201" s="2">
        <f t="shared" si="216"/>
        <v>94.457219117933107</v>
      </c>
      <c r="H201" s="2">
        <f t="shared" si="217"/>
        <v>305.13808552746838</v>
      </c>
      <c r="I201" s="2">
        <f t="shared" si="218"/>
        <v>0.52825880470112374</v>
      </c>
      <c r="J201" s="2">
        <f t="shared" si="219"/>
        <v>12.266551038204231</v>
      </c>
      <c r="K201" s="2">
        <f t="shared" si="220"/>
        <v>2.1236003948985178E-2</v>
      </c>
      <c r="L201" s="2">
        <f t="shared" si="221"/>
        <v>305.13981673485023</v>
      </c>
      <c r="M201" s="2">
        <f t="shared" si="222"/>
        <v>12.266569420206002</v>
      </c>
      <c r="N201" s="2">
        <f t="shared" si="223"/>
        <v>31.104846359958621</v>
      </c>
      <c r="O201" t="s">
        <v>35</v>
      </c>
    </row>
    <row r="202" spans="1:15" ht="16" thickBot="1" x14ac:dyDescent="0.25">
      <c r="A202" s="6">
        <v>1667</v>
      </c>
      <c r="B202" s="6">
        <v>2.54</v>
      </c>
      <c r="C202" s="13">
        <v>40.200000000000003</v>
      </c>
      <c r="D202" s="2">
        <v>20</v>
      </c>
      <c r="E202" s="2">
        <v>50</v>
      </c>
      <c r="F202" s="2">
        <v>3000</v>
      </c>
      <c r="G202" s="2">
        <f t="shared" si="216"/>
        <v>174.56783178447282</v>
      </c>
      <c r="H202" s="2">
        <f t="shared" si="217"/>
        <v>774.0377685058728</v>
      </c>
      <c r="I202" s="2">
        <f t="shared" si="218"/>
        <v>0.39233256255580534</v>
      </c>
      <c r="J202" s="2">
        <f t="shared" si="219"/>
        <v>31.116318293936089</v>
      </c>
      <c r="K202" s="2">
        <f t="shared" si="220"/>
        <v>1.5771769014743378E-2</v>
      </c>
      <c r="L202" s="2">
        <f t="shared" si="221"/>
        <v>774.0382753705893</v>
      </c>
      <c r="M202" s="2">
        <f t="shared" si="222"/>
        <v>31.116322291013756</v>
      </c>
      <c r="N202" s="2">
        <f t="shared" si="223"/>
        <v>78.902942704960807</v>
      </c>
    </row>
    <row r="203" spans="1:15" ht="16" thickBot="1" x14ac:dyDescent="0.25">
      <c r="A203" s="6">
        <v>1593</v>
      </c>
      <c r="B203" s="6">
        <v>1.99</v>
      </c>
      <c r="C203" s="13">
        <v>40.200000000000003</v>
      </c>
      <c r="D203" s="2">
        <v>20</v>
      </c>
      <c r="E203" s="2">
        <v>50</v>
      </c>
      <c r="F203" s="2">
        <v>3000</v>
      </c>
      <c r="G203" s="2">
        <f t="shared" si="216"/>
        <v>166.81856990561801</v>
      </c>
      <c r="H203" s="2">
        <f t="shared" si="217"/>
        <v>553.78586178057571</v>
      </c>
      <c r="I203" s="2">
        <f t="shared" si="218"/>
        <v>0.30737866121498136</v>
      </c>
      <c r="J203" s="2">
        <f t="shared" si="219"/>
        <v>22.262191643579147</v>
      </c>
      <c r="K203" s="2">
        <f t="shared" si="220"/>
        <v>1.2356622180842252E-2</v>
      </c>
      <c r="L203" s="2">
        <f t="shared" si="221"/>
        <v>553.78641682996999</v>
      </c>
      <c r="M203" s="2">
        <f t="shared" si="222"/>
        <v>22.262195072848431</v>
      </c>
      <c r="N203" s="2">
        <f t="shared" si="223"/>
        <v>56.4511668792846</v>
      </c>
    </row>
    <row r="204" spans="1:15" x14ac:dyDescent="0.2">
      <c r="A204" s="6">
        <v>1455</v>
      </c>
      <c r="B204" s="6">
        <v>3.08</v>
      </c>
      <c r="C204" s="13">
        <v>40.200000000000003</v>
      </c>
      <c r="D204" s="2">
        <v>20</v>
      </c>
      <c r="E204" s="2">
        <v>50</v>
      </c>
      <c r="F204" s="2">
        <v>3000</v>
      </c>
      <c r="G204" s="2">
        <f t="shared" si="216"/>
        <v>152.36724369910496</v>
      </c>
      <c r="H204" s="2">
        <f t="shared" si="217"/>
        <v>715.04593013584326</v>
      </c>
      <c r="I204" s="2">
        <f t="shared" si="218"/>
        <v>0.47574184750861437</v>
      </c>
      <c r="J204" s="2">
        <f t="shared" si="219"/>
        <v>28.7448463914609</v>
      </c>
      <c r="K204" s="2">
        <f t="shared" si="220"/>
        <v>1.9124822269846301E-2</v>
      </c>
      <c r="L204" s="2">
        <f t="shared" si="221"/>
        <v>715.0465954660076</v>
      </c>
      <c r="M204" s="2">
        <f t="shared" si="222"/>
        <v>28.744852753623729</v>
      </c>
      <c r="N204" s="2">
        <f t="shared" si="223"/>
        <v>72.889509520754359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A195"/>
  <sheetViews>
    <sheetView topLeftCell="Q61" zoomScale="55" zoomScaleNormal="55" workbookViewId="0">
      <selection activeCell="R79" sqref="R79:BA118"/>
    </sheetView>
  </sheetViews>
  <sheetFormatPr baseColWidth="10" defaultRowHeight="15" x14ac:dyDescent="0.2"/>
  <sheetData>
    <row r="5" spans="1:53" x14ac:dyDescent="0.2">
      <c r="A5" t="s">
        <v>19</v>
      </c>
      <c r="F5" t="s">
        <v>26</v>
      </c>
    </row>
    <row r="6" spans="1:53" x14ac:dyDescent="0.2">
      <c r="A6" s="4" t="s">
        <v>10</v>
      </c>
      <c r="B6" t="s">
        <v>37</v>
      </c>
    </row>
    <row r="7" spans="1:53" x14ac:dyDescent="0.2">
      <c r="A7" s="4" t="s">
        <v>11</v>
      </c>
      <c r="B7" t="s">
        <v>36</v>
      </c>
    </row>
    <row r="8" spans="1:53" x14ac:dyDescent="0.2">
      <c r="A8" s="4" t="s">
        <v>12</v>
      </c>
      <c r="B8" t="s">
        <v>22</v>
      </c>
    </row>
    <row r="9" spans="1:53" x14ac:dyDescent="0.2">
      <c r="A9" s="4" t="s">
        <v>13</v>
      </c>
      <c r="B9" s="8">
        <v>43530</v>
      </c>
    </row>
    <row r="11" spans="1:53" ht="16" x14ac:dyDescent="0.2">
      <c r="A11" s="1" t="s">
        <v>15</v>
      </c>
      <c r="B11" s="1" t="s">
        <v>0</v>
      </c>
      <c r="C11" s="1" t="s">
        <v>1</v>
      </c>
      <c r="D11" s="1" t="s">
        <v>17</v>
      </c>
      <c r="E11" s="1" t="s">
        <v>2</v>
      </c>
      <c r="F11" s="1" t="s">
        <v>16</v>
      </c>
      <c r="G11" s="1" t="s">
        <v>14</v>
      </c>
      <c r="H11" s="1" t="s">
        <v>3</v>
      </c>
      <c r="I11" s="1" t="s">
        <v>4</v>
      </c>
      <c r="J11" s="1" t="s">
        <v>5</v>
      </c>
      <c r="K11" s="1" t="s">
        <v>6</v>
      </c>
      <c r="L11" s="1" t="s">
        <v>7</v>
      </c>
      <c r="M11" s="1" t="s">
        <v>8</v>
      </c>
      <c r="N11" s="1" t="s">
        <v>9</v>
      </c>
    </row>
    <row r="12" spans="1:53" ht="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53" ht="16" thickBot="1" x14ac:dyDescent="0.25">
      <c r="A13" s="5" t="s">
        <v>22</v>
      </c>
      <c r="B13" s="5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53" ht="22" thickBot="1" x14ac:dyDescent="0.3">
      <c r="A14" s="11">
        <v>1466</v>
      </c>
      <c r="B14" s="12">
        <v>3.04</v>
      </c>
      <c r="C14" s="13">
        <v>33.29</v>
      </c>
      <c r="D14" s="9">
        <v>20</v>
      </c>
      <c r="E14" s="2">
        <v>50</v>
      </c>
      <c r="F14" s="2">
        <v>3000</v>
      </c>
      <c r="G14" s="2">
        <f t="shared" ref="G14:G19" si="0">(1/30)*PI()*A14</f>
        <v>153.51916100542121</v>
      </c>
      <c r="H14" s="2">
        <f t="shared" ref="H14:H19" si="1">(1/100)*B14*G14^2</f>
        <v>716.47123699257656</v>
      </c>
      <c r="I14" s="2">
        <f t="shared" ref="I14:I19" si="2">((1/30*PI()*F14)-(1/30*PI()*E14))*B14/(100*D14)</f>
        <v>0.46956338195655445</v>
      </c>
      <c r="J14" s="2">
        <f t="shared" ref="J14:J19" si="3">(1/1000)*H14*C14</f>
        <v>23.851327479482872</v>
      </c>
      <c r="K14" s="2">
        <f t="shared" ref="K14:K19" si="4">(1/1000)*C14*I14</f>
        <v>1.5631764985333696E-2</v>
      </c>
      <c r="L14" s="2">
        <f t="shared" ref="L14:L40" si="5">SQRT(H14^2+I14*2)</f>
        <v>716.47189237571399</v>
      </c>
      <c r="M14" s="2">
        <f t="shared" ref="M14:M40" si="6">SQRT(J14^2+K14^2)</f>
        <v>23.851332601882255</v>
      </c>
      <c r="N14" s="2">
        <f>(M14/(C14*0.00981))</f>
        <v>73.034800292007318</v>
      </c>
      <c r="O14" s="5"/>
      <c r="S14" s="31" t="s">
        <v>43</v>
      </c>
      <c r="T14" s="32"/>
      <c r="U14" s="32"/>
      <c r="V14" s="32"/>
      <c r="W14" s="33"/>
      <c r="X14" s="31" t="s">
        <v>44</v>
      </c>
      <c r="Y14" s="32"/>
      <c r="Z14" s="32"/>
      <c r="AA14" s="32"/>
      <c r="AB14" s="33"/>
      <c r="AC14" s="31" t="s">
        <v>31</v>
      </c>
      <c r="AD14" s="32"/>
      <c r="AE14" s="32"/>
      <c r="AF14" s="32"/>
      <c r="AG14" s="33"/>
      <c r="AH14" s="31" t="s">
        <v>48</v>
      </c>
      <c r="AI14" s="32"/>
      <c r="AJ14" s="32"/>
      <c r="AK14" s="32"/>
      <c r="AL14" s="33"/>
      <c r="AM14" s="31" t="s">
        <v>49</v>
      </c>
      <c r="AN14" s="32"/>
      <c r="AO14" s="32"/>
      <c r="AP14" s="32"/>
      <c r="AQ14" s="33"/>
      <c r="AR14" s="31" t="s">
        <v>50</v>
      </c>
      <c r="AS14" s="32"/>
      <c r="AT14" s="32"/>
      <c r="AU14" s="32"/>
      <c r="AV14" s="33"/>
      <c r="AW14" s="31" t="s">
        <v>34</v>
      </c>
      <c r="AX14" s="32"/>
      <c r="AY14" s="32"/>
      <c r="AZ14" s="32"/>
      <c r="BA14" s="33"/>
    </row>
    <row r="15" spans="1:53" ht="17" thickBot="1" x14ac:dyDescent="0.25">
      <c r="A15" s="14">
        <v>1196</v>
      </c>
      <c r="B15" s="6">
        <v>2.65</v>
      </c>
      <c r="C15" s="13">
        <v>33.29</v>
      </c>
      <c r="D15" s="9">
        <v>20</v>
      </c>
      <c r="E15" s="2">
        <v>50</v>
      </c>
      <c r="F15" s="2">
        <v>3000</v>
      </c>
      <c r="G15" s="2">
        <f t="shared" si="0"/>
        <v>125.24482712311308</v>
      </c>
      <c r="H15" s="2">
        <f t="shared" si="1"/>
        <v>415.68606810910978</v>
      </c>
      <c r="I15" s="2">
        <f t="shared" si="2"/>
        <v>0.40932334282397009</v>
      </c>
      <c r="J15" s="2">
        <f t="shared" si="3"/>
        <v>13.838189207352265</v>
      </c>
      <c r="K15" s="2">
        <f t="shared" si="4"/>
        <v>1.3626374082609964E-2</v>
      </c>
      <c r="L15" s="2">
        <f t="shared" si="5"/>
        <v>415.68705280137982</v>
      </c>
      <c r="M15" s="2">
        <f t="shared" si="6"/>
        <v>13.838195916251198</v>
      </c>
      <c r="N15" s="2">
        <f t="shared" ref="N15:N40" si="7">(M15/(C15*0.00981))</f>
        <v>42.373727791851735</v>
      </c>
      <c r="O15" s="5"/>
      <c r="S15" s="34" t="s">
        <v>15</v>
      </c>
      <c r="T15" s="1" t="s">
        <v>0</v>
      </c>
      <c r="U15" s="1" t="s">
        <v>1</v>
      </c>
      <c r="V15" s="1" t="s">
        <v>8</v>
      </c>
      <c r="W15" s="35" t="s">
        <v>9</v>
      </c>
      <c r="X15" s="34" t="s">
        <v>15</v>
      </c>
      <c r="Y15" s="1" t="s">
        <v>0</v>
      </c>
      <c r="Z15" s="1" t="s">
        <v>1</v>
      </c>
      <c r="AA15" s="1" t="s">
        <v>8</v>
      </c>
      <c r="AB15" s="35" t="s">
        <v>9</v>
      </c>
      <c r="AC15" s="34" t="s">
        <v>15</v>
      </c>
      <c r="AD15" s="1" t="s">
        <v>0</v>
      </c>
      <c r="AE15" s="1" t="s">
        <v>1</v>
      </c>
      <c r="AF15" s="1" t="s">
        <v>8</v>
      </c>
      <c r="AG15" s="35" t="s">
        <v>9</v>
      </c>
      <c r="AH15" s="34" t="s">
        <v>15</v>
      </c>
      <c r="AI15" s="1" t="s">
        <v>0</v>
      </c>
      <c r="AJ15" s="1" t="s">
        <v>1</v>
      </c>
      <c r="AK15" s="1" t="s">
        <v>8</v>
      </c>
      <c r="AL15" s="35" t="s">
        <v>9</v>
      </c>
      <c r="AM15" s="34" t="s">
        <v>15</v>
      </c>
      <c r="AN15" s="1" t="s">
        <v>0</v>
      </c>
      <c r="AO15" s="1" t="s">
        <v>1</v>
      </c>
      <c r="AP15" s="1" t="s">
        <v>8</v>
      </c>
      <c r="AQ15" s="35" t="s">
        <v>9</v>
      </c>
      <c r="AR15" s="34" t="s">
        <v>15</v>
      </c>
      <c r="AS15" s="1" t="s">
        <v>0</v>
      </c>
      <c r="AT15" s="1" t="s">
        <v>1</v>
      </c>
      <c r="AU15" s="1" t="s">
        <v>8</v>
      </c>
      <c r="AV15" s="35" t="s">
        <v>9</v>
      </c>
      <c r="AW15" s="34" t="s">
        <v>15</v>
      </c>
      <c r="AX15" s="1" t="s">
        <v>0</v>
      </c>
      <c r="AY15" s="1" t="s">
        <v>1</v>
      </c>
      <c r="AZ15" s="1" t="s">
        <v>8</v>
      </c>
      <c r="BA15" s="35" t="s">
        <v>9</v>
      </c>
    </row>
    <row r="16" spans="1:53" ht="17" thickBot="1" x14ac:dyDescent="0.25">
      <c r="A16" s="14">
        <v>1290</v>
      </c>
      <c r="B16" s="6">
        <v>3.22</v>
      </c>
      <c r="C16" s="13">
        <v>33.29</v>
      </c>
      <c r="D16" s="9">
        <v>20</v>
      </c>
      <c r="E16" s="2">
        <v>50</v>
      </c>
      <c r="F16" s="2">
        <v>3000</v>
      </c>
      <c r="G16" s="2">
        <f t="shared" si="0"/>
        <v>135.0884841043611</v>
      </c>
      <c r="H16" s="2">
        <f t="shared" si="1"/>
        <v>587.614532911178</v>
      </c>
      <c r="I16" s="2">
        <f t="shared" si="2"/>
        <v>0.49736647694082414</v>
      </c>
      <c r="J16" s="2">
        <f t="shared" si="3"/>
        <v>19.561687800613118</v>
      </c>
      <c r="K16" s="2">
        <f t="shared" si="4"/>
        <v>1.6557330017360036E-2</v>
      </c>
      <c r="L16" s="2">
        <f t="shared" si="5"/>
        <v>587.61537932679721</v>
      </c>
      <c r="M16" s="2">
        <f t="shared" si="6"/>
        <v>19.56169480780828</v>
      </c>
      <c r="N16" s="2">
        <f t="shared" si="7"/>
        <v>59.899566095888822</v>
      </c>
      <c r="O16" s="5"/>
      <c r="S16" s="34"/>
      <c r="T16" s="1"/>
      <c r="U16" s="1"/>
      <c r="V16" s="1"/>
      <c r="W16" s="35"/>
      <c r="X16" s="34"/>
      <c r="Y16" s="1"/>
      <c r="Z16" s="1"/>
      <c r="AA16" s="1"/>
      <c r="AB16" s="35"/>
      <c r="AC16" s="34"/>
      <c r="AD16" s="1"/>
      <c r="AE16" s="1"/>
      <c r="AF16" s="1"/>
      <c r="AG16" s="35"/>
      <c r="AH16" s="34"/>
      <c r="AI16" s="1"/>
      <c r="AJ16" s="1"/>
      <c r="AK16" s="1"/>
      <c r="AL16" s="35"/>
      <c r="AM16" s="34"/>
      <c r="AN16" s="1"/>
      <c r="AO16" s="1"/>
      <c r="AP16" s="1"/>
      <c r="AQ16" s="35"/>
      <c r="AR16" s="34"/>
      <c r="AS16" s="1"/>
      <c r="AT16" s="1"/>
      <c r="AU16" s="1"/>
      <c r="AV16" s="35"/>
      <c r="AW16" s="34"/>
      <c r="AX16" s="1"/>
      <c r="AY16" s="1"/>
      <c r="AZ16" s="1"/>
      <c r="BA16" s="35"/>
    </row>
    <row r="17" spans="1:15" ht="16" thickBot="1" x14ac:dyDescent="0.25">
      <c r="A17" s="16">
        <v>1363</v>
      </c>
      <c r="B17" s="17">
        <v>2.58</v>
      </c>
      <c r="C17" s="13">
        <v>33.29</v>
      </c>
      <c r="D17" s="9">
        <v>20</v>
      </c>
      <c r="E17" s="2">
        <v>50</v>
      </c>
      <c r="F17" s="2">
        <v>3000</v>
      </c>
      <c r="G17" s="2">
        <f t="shared" si="0"/>
        <v>142.73302622809626</v>
      </c>
      <c r="H17" s="2">
        <f t="shared" si="1"/>
        <v>525.61609282674476</v>
      </c>
      <c r="I17" s="2">
        <f t="shared" si="2"/>
        <v>0.39851102810786526</v>
      </c>
      <c r="J17" s="2">
        <f t="shared" si="3"/>
        <v>17.497759730202336</v>
      </c>
      <c r="K17" s="2">
        <f t="shared" si="4"/>
        <v>1.3266432125710834E-2</v>
      </c>
      <c r="L17" s="2">
        <f t="shared" si="5"/>
        <v>525.61685100509226</v>
      </c>
      <c r="M17" s="2">
        <f t="shared" si="6"/>
        <v>17.497764759366035</v>
      </c>
      <c r="N17" s="2">
        <f t="shared" si="7"/>
        <v>53.579637502349499</v>
      </c>
      <c r="O17" s="5"/>
    </row>
    <row r="18" spans="1:15" ht="16" thickBot="1" x14ac:dyDescent="0.25">
      <c r="A18" s="20">
        <v>759</v>
      </c>
      <c r="B18" s="21">
        <v>2.2000000000000002</v>
      </c>
      <c r="C18" s="13">
        <v>33.29</v>
      </c>
      <c r="D18" s="9">
        <v>20</v>
      </c>
      <c r="E18" s="2">
        <v>50</v>
      </c>
      <c r="F18" s="2">
        <v>3000</v>
      </c>
      <c r="G18" s="2">
        <f t="shared" si="0"/>
        <v>79.482294135821761</v>
      </c>
      <c r="H18" s="2">
        <f t="shared" si="1"/>
        <v>138.98357178405232</v>
      </c>
      <c r="I18" s="2">
        <f t="shared" si="2"/>
        <v>0.33981560536329602</v>
      </c>
      <c r="J18" s="2">
        <f t="shared" si="3"/>
        <v>4.6267631046911015</v>
      </c>
      <c r="K18" s="2">
        <f t="shared" si="4"/>
        <v>1.1312461502544125E-2</v>
      </c>
      <c r="L18" s="2">
        <f t="shared" si="5"/>
        <v>138.9860167681035</v>
      </c>
      <c r="M18" s="2">
        <f t="shared" si="6"/>
        <v>4.6267769341860525</v>
      </c>
      <c r="N18" s="2">
        <f t="shared" si="7"/>
        <v>14.167582793980962</v>
      </c>
      <c r="O18" s="23" t="s">
        <v>29</v>
      </c>
    </row>
    <row r="19" spans="1:15" ht="16" thickBot="1" x14ac:dyDescent="0.25">
      <c r="A19" s="14">
        <v>744</v>
      </c>
      <c r="B19" s="6">
        <v>2.86</v>
      </c>
      <c r="C19" s="13">
        <v>33.29</v>
      </c>
      <c r="D19" s="9">
        <v>20</v>
      </c>
      <c r="E19" s="2">
        <v>50</v>
      </c>
      <c r="F19" s="2">
        <v>3000</v>
      </c>
      <c r="G19" s="2">
        <f t="shared" si="0"/>
        <v>77.911497809026869</v>
      </c>
      <c r="H19" s="2">
        <f t="shared" si="1"/>
        <v>173.60776263819557</v>
      </c>
      <c r="I19" s="2">
        <f t="shared" si="2"/>
        <v>0.44176028697228475</v>
      </c>
      <c r="J19" s="2">
        <f t="shared" si="3"/>
        <v>5.7794024182255308</v>
      </c>
      <c r="K19" s="2">
        <f t="shared" si="4"/>
        <v>1.470619995330736E-2</v>
      </c>
      <c r="L19" s="2">
        <f t="shared" si="5"/>
        <v>173.61030720787863</v>
      </c>
      <c r="M19" s="2">
        <f t="shared" si="6"/>
        <v>5.7794211288076411</v>
      </c>
      <c r="N19" s="2">
        <f t="shared" si="7"/>
        <v>17.697076930308</v>
      </c>
      <c r="O19" s="23"/>
    </row>
    <row r="20" spans="1:15" ht="16" thickBot="1" x14ac:dyDescent="0.25">
      <c r="A20" s="14">
        <v>649</v>
      </c>
      <c r="B20" s="6">
        <v>2.19</v>
      </c>
      <c r="C20" s="13">
        <v>33.29</v>
      </c>
      <c r="D20" s="9">
        <v>20</v>
      </c>
      <c r="E20" s="2">
        <v>50</v>
      </c>
      <c r="F20" s="2">
        <v>3000</v>
      </c>
      <c r="G20" s="2">
        <f>(1/30)*PI()*A20</f>
        <v>67.963121072659192</v>
      </c>
      <c r="H20" s="2">
        <f>(1/100)*B20*G20^2</f>
        <v>101.15578958801881</v>
      </c>
      <c r="I20" s="2">
        <f>((1/30*PI()*F20)-(1/30*PI()*E20))*B20/(100*D20)</f>
        <v>0.33827098897528102</v>
      </c>
      <c r="J20" s="2">
        <f>(1/1000)*H20*C20</f>
        <v>3.367476235385146</v>
      </c>
      <c r="K20" s="2">
        <f>(1/1000)*C20*I20</f>
        <v>1.1261041222987106E-2</v>
      </c>
      <c r="L20" s="2">
        <f t="shared" si="5"/>
        <v>101.15913359234294</v>
      </c>
      <c r="M20" s="2">
        <f t="shared" si="6"/>
        <v>3.3674950641289945</v>
      </c>
      <c r="N20" s="2">
        <f t="shared" si="7"/>
        <v>10.311555064792167</v>
      </c>
      <c r="O20" s="23"/>
    </row>
    <row r="21" spans="1:15" ht="16" thickBot="1" x14ac:dyDescent="0.25">
      <c r="A21" s="16">
        <v>544</v>
      </c>
      <c r="B21" s="17">
        <v>3.42</v>
      </c>
      <c r="C21" s="13">
        <v>33.29</v>
      </c>
      <c r="D21" s="9">
        <v>20</v>
      </c>
      <c r="E21" s="2">
        <v>50</v>
      </c>
      <c r="F21" s="2">
        <v>3000</v>
      </c>
      <c r="G21" s="2">
        <f t="shared" ref="G21:G40" si="8">(1/30)*PI()*A21</f>
        <v>56.96754678509491</v>
      </c>
      <c r="H21" s="2">
        <f t="shared" ref="H21:H40" si="9">(1/100)*B21*G21^2</f>
        <v>110.98930742554964</v>
      </c>
      <c r="I21" s="2">
        <f t="shared" ref="I21:I40" si="10">((1/30*PI()*F21)-(1/30*PI()*E21))*B21/(100*D21)</f>
        <v>0.52825880470112374</v>
      </c>
      <c r="J21" s="2">
        <f t="shared" ref="J21:J40" si="11">(1/1000)*H21*C21</f>
        <v>3.6948340441965475</v>
      </c>
      <c r="K21" s="2">
        <f t="shared" ref="K21:K40" si="12">(1/1000)*C21*I21</f>
        <v>1.7585735608500408E-2</v>
      </c>
      <c r="L21" s="2">
        <f t="shared" si="5"/>
        <v>110.99406687031777</v>
      </c>
      <c r="M21" s="2">
        <f t="shared" si="6"/>
        <v>3.694875894025496</v>
      </c>
      <c r="N21" s="2">
        <f t="shared" si="7"/>
        <v>11.314022890385932</v>
      </c>
      <c r="O21" s="23"/>
    </row>
    <row r="22" spans="1:15" ht="16" thickBot="1" x14ac:dyDescent="0.25">
      <c r="A22" s="20">
        <v>540</v>
      </c>
      <c r="B22" s="21">
        <v>2.92</v>
      </c>
      <c r="C22" s="13">
        <v>33.29</v>
      </c>
      <c r="D22" s="9">
        <v>20</v>
      </c>
      <c r="E22" s="2">
        <v>50</v>
      </c>
      <c r="F22" s="2">
        <v>3000</v>
      </c>
      <c r="G22" s="2">
        <f t="shared" si="8"/>
        <v>56.548667764616276</v>
      </c>
      <c r="H22" s="2">
        <f t="shared" si="9"/>
        <v>93.374353317826206</v>
      </c>
      <c r="I22" s="2">
        <f t="shared" si="10"/>
        <v>0.45102798530037469</v>
      </c>
      <c r="J22" s="2">
        <f t="shared" si="11"/>
        <v>3.1084322219504341</v>
      </c>
      <c r="K22" s="2">
        <f t="shared" si="12"/>
        <v>1.5014721630649474E-2</v>
      </c>
      <c r="L22" s="2">
        <f t="shared" si="5"/>
        <v>93.379183512669684</v>
      </c>
      <c r="M22" s="2">
        <f t="shared" si="6"/>
        <v>3.1084684846923185</v>
      </c>
      <c r="N22" s="2">
        <f t="shared" si="7"/>
        <v>9.5183937427289091</v>
      </c>
      <c r="O22" s="25">
        <v>0.3</v>
      </c>
    </row>
    <row r="23" spans="1:15" ht="16" thickBot="1" x14ac:dyDescent="0.25">
      <c r="A23" s="14">
        <v>900</v>
      </c>
      <c r="B23" s="6">
        <v>3.04</v>
      </c>
      <c r="C23" s="13">
        <v>33.29</v>
      </c>
      <c r="D23" s="9">
        <v>20</v>
      </c>
      <c r="E23" s="2">
        <v>50</v>
      </c>
      <c r="F23" s="2">
        <v>3000</v>
      </c>
      <c r="G23" s="2">
        <f t="shared" si="8"/>
        <v>94.247779607693786</v>
      </c>
      <c r="H23" s="2">
        <f t="shared" si="9"/>
        <v>270.0323764138048</v>
      </c>
      <c r="I23" s="2">
        <f t="shared" si="10"/>
        <v>0.46956338195655445</v>
      </c>
      <c r="J23" s="2">
        <f t="shared" si="11"/>
        <v>8.9893778108155615</v>
      </c>
      <c r="K23" s="2">
        <f t="shared" si="12"/>
        <v>1.5631764985333696E-2</v>
      </c>
      <c r="L23" s="2">
        <f t="shared" si="5"/>
        <v>270.03411532332478</v>
      </c>
      <c r="M23" s="2">
        <f t="shared" si="6"/>
        <v>8.9893914019615213</v>
      </c>
      <c r="N23" s="2">
        <f t="shared" si="7"/>
        <v>27.526277745048755</v>
      </c>
      <c r="O23" s="25"/>
    </row>
    <row r="24" spans="1:15" ht="16" thickBot="1" x14ac:dyDescent="0.25">
      <c r="A24" s="16">
        <v>455</v>
      </c>
      <c r="B24" s="17">
        <v>3.42</v>
      </c>
      <c r="C24" s="13">
        <v>33.29</v>
      </c>
      <c r="D24" s="9">
        <v>20</v>
      </c>
      <c r="E24" s="2">
        <v>50</v>
      </c>
      <c r="F24" s="2">
        <v>3000</v>
      </c>
      <c r="G24" s="2">
        <f t="shared" si="8"/>
        <v>47.647488579445195</v>
      </c>
      <c r="H24" s="2">
        <f t="shared" si="9"/>
        <v>77.643684343149928</v>
      </c>
      <c r="I24" s="2">
        <f t="shared" si="10"/>
        <v>0.52825880470112374</v>
      </c>
      <c r="J24" s="2">
        <f t="shared" si="11"/>
        <v>2.5847582517834611</v>
      </c>
      <c r="K24" s="2">
        <f t="shared" si="12"/>
        <v>1.7585735608500408E-2</v>
      </c>
      <c r="L24" s="2">
        <f t="shared" si="5"/>
        <v>77.650487673858862</v>
      </c>
      <c r="M24" s="2">
        <f t="shared" si="6"/>
        <v>2.5848180744995548</v>
      </c>
      <c r="N24" s="2">
        <f t="shared" si="7"/>
        <v>7.9149318410556209</v>
      </c>
      <c r="O24" s="25"/>
    </row>
    <row r="25" spans="1:15" ht="16" thickBot="1" x14ac:dyDescent="0.25">
      <c r="A25" s="20">
        <v>755</v>
      </c>
      <c r="B25" s="21">
        <v>2.8</v>
      </c>
      <c r="C25" s="13">
        <v>33.29</v>
      </c>
      <c r="D25" s="9">
        <v>20</v>
      </c>
      <c r="E25" s="2">
        <v>50</v>
      </c>
      <c r="F25" s="2">
        <v>3000</v>
      </c>
      <c r="G25" s="2">
        <f t="shared" si="8"/>
        <v>79.063415115343119</v>
      </c>
      <c r="H25" s="2">
        <f t="shared" si="9"/>
        <v>175.02866107162984</v>
      </c>
      <c r="I25" s="2">
        <f t="shared" si="10"/>
        <v>0.43249258864419482</v>
      </c>
      <c r="J25" s="2">
        <f t="shared" si="11"/>
        <v>5.8267041270745574</v>
      </c>
      <c r="K25" s="2">
        <f t="shared" si="12"/>
        <v>1.4397678275965246E-2</v>
      </c>
      <c r="L25" s="2">
        <f t="shared" si="5"/>
        <v>175.03113203571746</v>
      </c>
      <c r="M25" s="2">
        <f t="shared" si="6"/>
        <v>5.8267219152459493</v>
      </c>
      <c r="N25" s="2">
        <f t="shared" si="7"/>
        <v>17.841915944078831</v>
      </c>
      <c r="O25" s="26" t="s">
        <v>32</v>
      </c>
    </row>
    <row r="26" spans="1:15" ht="16" thickBot="1" x14ac:dyDescent="0.25">
      <c r="A26" s="14">
        <v>762</v>
      </c>
      <c r="B26" s="6">
        <v>2.46</v>
      </c>
      <c r="C26" s="13">
        <v>33.29</v>
      </c>
      <c r="D26" s="9">
        <v>20</v>
      </c>
      <c r="E26" s="2">
        <v>50</v>
      </c>
      <c r="F26" s="2">
        <v>3000</v>
      </c>
      <c r="G26" s="2">
        <f t="shared" si="8"/>
        <v>79.796453401180742</v>
      </c>
      <c r="H26" s="2">
        <f t="shared" si="9"/>
        <v>156.63985979500751</v>
      </c>
      <c r="I26" s="2">
        <f t="shared" si="10"/>
        <v>0.3799756314516855</v>
      </c>
      <c r="J26" s="2">
        <f t="shared" si="11"/>
        <v>5.2145409325758001</v>
      </c>
      <c r="K26" s="2">
        <f t="shared" si="12"/>
        <v>1.264938877102661E-2</v>
      </c>
      <c r="L26" s="2">
        <f t="shared" si="5"/>
        <v>156.64228556766693</v>
      </c>
      <c r="M26" s="2">
        <f t="shared" si="6"/>
        <v>5.2145562749427468</v>
      </c>
      <c r="N26" s="2">
        <f t="shared" si="7"/>
        <v>15.967412911839666</v>
      </c>
      <c r="O26" s="26"/>
    </row>
    <row r="27" spans="1:15" ht="16" thickBot="1" x14ac:dyDescent="0.25">
      <c r="A27" s="14">
        <v>854</v>
      </c>
      <c r="B27" s="6">
        <v>2.2000000000000002</v>
      </c>
      <c r="C27" s="13">
        <v>33.29</v>
      </c>
      <c r="D27" s="9">
        <v>20</v>
      </c>
      <c r="E27" s="2">
        <v>50</v>
      </c>
      <c r="F27" s="2">
        <v>3000</v>
      </c>
      <c r="G27" s="2">
        <f t="shared" si="8"/>
        <v>89.430670872189438</v>
      </c>
      <c r="H27" s="2">
        <f t="shared" si="9"/>
        <v>175.95258763829722</v>
      </c>
      <c r="I27" s="2">
        <f t="shared" si="10"/>
        <v>0.33981560536329602</v>
      </c>
      <c r="J27" s="2">
        <f t="shared" si="11"/>
        <v>5.8574616424789143</v>
      </c>
      <c r="K27" s="2">
        <f t="shared" si="12"/>
        <v>1.1312461502544125E-2</v>
      </c>
      <c r="L27" s="2">
        <f t="shared" si="5"/>
        <v>175.95451891845059</v>
      </c>
      <c r="M27" s="2">
        <f t="shared" si="6"/>
        <v>5.857472566294871</v>
      </c>
      <c r="N27" s="2">
        <f t="shared" si="7"/>
        <v>17.93607704172878</v>
      </c>
      <c r="O27" s="26"/>
    </row>
    <row r="28" spans="1:15" ht="16" thickBot="1" x14ac:dyDescent="0.25">
      <c r="A28" s="16">
        <v>688</v>
      </c>
      <c r="B28" s="17">
        <v>2.16</v>
      </c>
      <c r="C28" s="13">
        <v>33.29</v>
      </c>
      <c r="D28" s="9">
        <v>20</v>
      </c>
      <c r="E28" s="2">
        <v>50</v>
      </c>
      <c r="F28" s="2">
        <v>3000</v>
      </c>
      <c r="G28" s="2">
        <f t="shared" si="8"/>
        <v>72.047191522325917</v>
      </c>
      <c r="H28" s="2">
        <f t="shared" si="9"/>
        <v>112.12123261510177</v>
      </c>
      <c r="I28" s="2">
        <f t="shared" si="10"/>
        <v>0.33363713981123605</v>
      </c>
      <c r="J28" s="2">
        <f t="shared" si="11"/>
        <v>3.7325158337567381</v>
      </c>
      <c r="K28" s="2">
        <f t="shared" si="12"/>
        <v>1.1106780384316048E-2</v>
      </c>
      <c r="L28" s="2">
        <f t="shared" si="5"/>
        <v>112.12420825767013</v>
      </c>
      <c r="M28" s="2">
        <f t="shared" si="6"/>
        <v>3.7325323588436929</v>
      </c>
      <c r="N28" s="2">
        <f t="shared" si="7"/>
        <v>11.429330174620565</v>
      </c>
      <c r="O28" s="26"/>
    </row>
    <row r="29" spans="1:15" ht="16" thickBot="1" x14ac:dyDescent="0.25">
      <c r="A29" s="20">
        <v>978</v>
      </c>
      <c r="B29" s="21">
        <v>3.22</v>
      </c>
      <c r="C29" s="13">
        <v>33.29</v>
      </c>
      <c r="D29" s="9">
        <v>20</v>
      </c>
      <c r="E29" s="2">
        <v>50</v>
      </c>
      <c r="F29" s="2">
        <v>3000</v>
      </c>
      <c r="G29" s="2">
        <f t="shared" si="8"/>
        <v>102.41592050702725</v>
      </c>
      <c r="H29" s="2">
        <f t="shared" si="9"/>
        <v>337.74646890031556</v>
      </c>
      <c r="I29" s="2">
        <f t="shared" si="10"/>
        <v>0.49736647694082414</v>
      </c>
      <c r="J29" s="2">
        <f t="shared" si="11"/>
        <v>11.243579949691505</v>
      </c>
      <c r="K29" s="2">
        <f t="shared" si="12"/>
        <v>1.6557330017360036E-2</v>
      </c>
      <c r="L29" s="2">
        <f t="shared" si="5"/>
        <v>337.74794150014549</v>
      </c>
      <c r="M29" s="2">
        <f t="shared" si="6"/>
        <v>11.243592140872156</v>
      </c>
      <c r="N29" s="2">
        <f t="shared" si="7"/>
        <v>34.428831305994912</v>
      </c>
      <c r="O29" t="s">
        <v>33</v>
      </c>
    </row>
    <row r="30" spans="1:15" ht="16" thickBot="1" x14ac:dyDescent="0.25">
      <c r="A30" s="14">
        <v>1146</v>
      </c>
      <c r="B30" s="6">
        <v>3.6</v>
      </c>
      <c r="C30" s="13">
        <v>33.29</v>
      </c>
      <c r="D30" s="9">
        <v>20</v>
      </c>
      <c r="E30" s="2">
        <v>50</v>
      </c>
      <c r="F30" s="2">
        <v>3000</v>
      </c>
      <c r="G30" s="2">
        <f t="shared" si="8"/>
        <v>120.00883936713009</v>
      </c>
      <c r="H30" s="2">
        <f t="shared" si="9"/>
        <v>518.47637494484286</v>
      </c>
      <c r="I30" s="2">
        <f t="shared" si="10"/>
        <v>0.55606189968539343</v>
      </c>
      <c r="J30" s="2">
        <f t="shared" si="11"/>
        <v>17.260078521913819</v>
      </c>
      <c r="K30" s="2">
        <f t="shared" si="12"/>
        <v>1.8511300640526748E-2</v>
      </c>
      <c r="L30" s="2">
        <f t="shared" si="5"/>
        <v>518.47744743599469</v>
      </c>
      <c r="M30" s="2">
        <f t="shared" si="6"/>
        <v>17.260088448524304</v>
      </c>
      <c r="N30" s="2">
        <f t="shared" si="7"/>
        <v>52.851852510784838</v>
      </c>
    </row>
    <row r="31" spans="1:15" ht="16" thickBot="1" x14ac:dyDescent="0.25">
      <c r="A31" s="14">
        <v>802</v>
      </c>
      <c r="B31" s="6">
        <v>2.56</v>
      </c>
      <c r="C31" s="13">
        <v>33.29</v>
      </c>
      <c r="D31" s="9">
        <v>20</v>
      </c>
      <c r="E31" s="2">
        <v>50</v>
      </c>
      <c r="F31" s="2">
        <v>3000</v>
      </c>
      <c r="G31" s="2">
        <f t="shared" si="8"/>
        <v>83.985243605967128</v>
      </c>
      <c r="H31" s="2">
        <f t="shared" si="9"/>
        <v>180.57014127497325</v>
      </c>
      <c r="I31" s="2">
        <f t="shared" si="10"/>
        <v>0.3954217953318353</v>
      </c>
      <c r="J31" s="2">
        <f t="shared" si="11"/>
        <v>6.0111800030438598</v>
      </c>
      <c r="K31" s="2">
        <f t="shared" si="12"/>
        <v>1.3163591566596798E-2</v>
      </c>
      <c r="L31" s="2">
        <f t="shared" si="5"/>
        <v>180.57233111319815</v>
      </c>
      <c r="M31" s="2">
        <f t="shared" si="6"/>
        <v>6.0111944161819713</v>
      </c>
      <c r="N31" s="2">
        <f t="shared" si="7"/>
        <v>18.406786364114243</v>
      </c>
    </row>
    <row r="32" spans="1:15" ht="16" thickBot="1" x14ac:dyDescent="0.25">
      <c r="A32" s="16">
        <v>998</v>
      </c>
      <c r="B32" s="17">
        <v>2.5</v>
      </c>
      <c r="C32" s="13">
        <v>33.29</v>
      </c>
      <c r="D32" s="9">
        <v>20</v>
      </c>
      <c r="E32" s="2">
        <v>50</v>
      </c>
      <c r="F32" s="2">
        <v>3000</v>
      </c>
      <c r="G32" s="2">
        <f t="shared" si="8"/>
        <v>104.51031560942045</v>
      </c>
      <c r="H32" s="2">
        <f t="shared" si="9"/>
        <v>273.0601517195168</v>
      </c>
      <c r="I32" s="2">
        <f t="shared" si="10"/>
        <v>0.38615409700374537</v>
      </c>
      <c r="J32" s="2">
        <f t="shared" si="11"/>
        <v>9.0901724507427151</v>
      </c>
      <c r="K32" s="2">
        <f t="shared" si="12"/>
        <v>1.2855069889254684E-2</v>
      </c>
      <c r="L32" s="2">
        <f t="shared" si="5"/>
        <v>273.0615658881336</v>
      </c>
      <c r="M32" s="2">
        <f t="shared" si="6"/>
        <v>9.0901815403799109</v>
      </c>
      <c r="N32" s="2">
        <f t="shared" si="7"/>
        <v>27.834905684361878</v>
      </c>
    </row>
    <row r="33" spans="1:15" ht="16" thickBot="1" x14ac:dyDescent="0.25">
      <c r="A33" s="20">
        <v>743</v>
      </c>
      <c r="B33" s="21">
        <v>2.83</v>
      </c>
      <c r="C33" s="13">
        <v>33.29</v>
      </c>
      <c r="D33" s="9">
        <v>20</v>
      </c>
      <c r="E33" s="2">
        <v>50</v>
      </c>
      <c r="F33" s="2">
        <v>3000</v>
      </c>
      <c r="G33" s="2">
        <f t="shared" si="8"/>
        <v>77.806778053907209</v>
      </c>
      <c r="H33" s="2">
        <f t="shared" si="9"/>
        <v>171.32522032497835</v>
      </c>
      <c r="I33" s="2">
        <f t="shared" si="10"/>
        <v>0.43712643780823979</v>
      </c>
      <c r="J33" s="2">
        <f t="shared" si="11"/>
        <v>5.7034165846185294</v>
      </c>
      <c r="K33" s="2">
        <f t="shared" si="12"/>
        <v>1.4551939114636302E-2</v>
      </c>
      <c r="L33" s="2">
        <f t="shared" si="5"/>
        <v>171.32777174841792</v>
      </c>
      <c r="M33" s="2">
        <f t="shared" si="6"/>
        <v>5.7034351488058217</v>
      </c>
      <c r="N33" s="2">
        <f t="shared" si="7"/>
        <v>17.464401424622107</v>
      </c>
      <c r="O33" t="s">
        <v>34</v>
      </c>
    </row>
    <row r="34" spans="1:15" ht="16" thickBot="1" x14ac:dyDescent="0.25">
      <c r="A34" s="14">
        <v>771</v>
      </c>
      <c r="B34" s="6">
        <v>3.26</v>
      </c>
      <c r="C34" s="13">
        <v>33.29</v>
      </c>
      <c r="D34" s="9">
        <v>20</v>
      </c>
      <c r="E34" s="2">
        <v>50</v>
      </c>
      <c r="F34" s="2">
        <v>3000</v>
      </c>
      <c r="G34" s="2">
        <f t="shared" si="8"/>
        <v>80.738931197257685</v>
      </c>
      <c r="H34" s="2">
        <f t="shared" si="9"/>
        <v>212.51206535454159</v>
      </c>
      <c r="I34" s="2">
        <f t="shared" si="10"/>
        <v>0.50354494249288395</v>
      </c>
      <c r="J34" s="2">
        <f t="shared" si="11"/>
        <v>7.0745266556526891</v>
      </c>
      <c r="K34" s="2">
        <f t="shared" si="12"/>
        <v>1.6763011135588108E-2</v>
      </c>
      <c r="L34" s="2">
        <f t="shared" si="5"/>
        <v>212.51443483005559</v>
      </c>
      <c r="M34" s="2">
        <f t="shared" si="6"/>
        <v>7.0745465155077438</v>
      </c>
      <c r="N34" s="2">
        <f t="shared" si="7"/>
        <v>21.66286054288846</v>
      </c>
    </row>
    <row r="35" spans="1:15" ht="16" thickBot="1" x14ac:dyDescent="0.25">
      <c r="A35" s="14">
        <v>613</v>
      </c>
      <c r="B35" s="6">
        <v>2.95</v>
      </c>
      <c r="C35" s="13">
        <v>33.29</v>
      </c>
      <c r="D35" s="9">
        <v>20</v>
      </c>
      <c r="E35" s="2">
        <v>50</v>
      </c>
      <c r="F35" s="2">
        <v>3000</v>
      </c>
      <c r="G35" s="2">
        <f t="shared" si="8"/>
        <v>64.193209888351433</v>
      </c>
      <c r="H35" s="2">
        <f t="shared" si="9"/>
        <v>121.56266177521326</v>
      </c>
      <c r="I35" s="2">
        <f t="shared" si="10"/>
        <v>0.4556618344644196</v>
      </c>
      <c r="J35" s="2">
        <f t="shared" si="11"/>
        <v>4.0468210104968492</v>
      </c>
      <c r="K35" s="2">
        <f t="shared" si="12"/>
        <v>1.5168982469320528E-2</v>
      </c>
      <c r="L35" s="2">
        <f t="shared" si="5"/>
        <v>121.56641008742432</v>
      </c>
      <c r="M35" s="2">
        <f t="shared" si="6"/>
        <v>4.0468494398763948</v>
      </c>
      <c r="N35" s="2">
        <f t="shared" si="7"/>
        <v>12.391795694881619</v>
      </c>
    </row>
    <row r="36" spans="1:15" ht="16" thickBot="1" x14ac:dyDescent="0.25">
      <c r="A36" s="16">
        <v>616</v>
      </c>
      <c r="B36" s="17">
        <v>2.98</v>
      </c>
      <c r="C36" s="13">
        <v>33.29</v>
      </c>
      <c r="D36" s="9">
        <v>20</v>
      </c>
      <c r="E36" s="2">
        <v>50</v>
      </c>
      <c r="F36" s="2">
        <v>3000</v>
      </c>
      <c r="G36" s="2">
        <f t="shared" si="8"/>
        <v>64.507369153710414</v>
      </c>
      <c r="H36" s="2">
        <f t="shared" si="9"/>
        <v>124.00378011896549</v>
      </c>
      <c r="I36" s="2">
        <f t="shared" si="10"/>
        <v>0.46029568362846451</v>
      </c>
      <c r="J36" s="2">
        <f t="shared" si="11"/>
        <v>4.1280858401603613</v>
      </c>
      <c r="K36" s="2">
        <f t="shared" si="12"/>
        <v>1.5323243307991584E-2</v>
      </c>
      <c r="L36" s="2">
        <f t="shared" si="5"/>
        <v>124.00749201221674</v>
      </c>
      <c r="M36" s="2">
        <f t="shared" si="6"/>
        <v>4.1281142796097532</v>
      </c>
      <c r="N36" s="2">
        <f t="shared" si="7"/>
        <v>12.640635516109027</v>
      </c>
    </row>
    <row r="37" spans="1:15" ht="16" thickBot="1" x14ac:dyDescent="0.25">
      <c r="A37" s="10">
        <v>1520</v>
      </c>
      <c r="B37" s="10">
        <v>2.35</v>
      </c>
      <c r="C37" s="13">
        <v>33.29</v>
      </c>
      <c r="D37" s="2">
        <v>20</v>
      </c>
      <c r="E37" s="2">
        <v>50</v>
      </c>
      <c r="F37" s="2">
        <v>3000</v>
      </c>
      <c r="G37" s="2">
        <f t="shared" si="8"/>
        <v>159.17402778188284</v>
      </c>
      <c r="H37" s="2">
        <f t="shared" si="9"/>
        <v>595.4047213272288</v>
      </c>
      <c r="I37" s="2">
        <f t="shared" si="10"/>
        <v>0.36298485118352075</v>
      </c>
      <c r="J37" s="2">
        <f t="shared" si="11"/>
        <v>19.821023172983445</v>
      </c>
      <c r="K37" s="2">
        <f t="shared" si="12"/>
        <v>1.2083765695899406E-2</v>
      </c>
      <c r="L37" s="2">
        <f t="shared" si="5"/>
        <v>595.40533097080788</v>
      </c>
      <c r="M37" s="2">
        <f t="shared" si="6"/>
        <v>19.821026856380072</v>
      </c>
      <c r="N37" s="2">
        <f t="shared" si="7"/>
        <v>60.693662790312651</v>
      </c>
      <c r="O37" t="s">
        <v>35</v>
      </c>
    </row>
    <row r="38" spans="1:15" ht="16" thickBot="1" x14ac:dyDescent="0.25">
      <c r="A38" s="6">
        <v>759</v>
      </c>
      <c r="B38" s="6">
        <v>3.15</v>
      </c>
      <c r="C38" s="13">
        <v>33.29</v>
      </c>
      <c r="D38" s="2">
        <v>20</v>
      </c>
      <c r="E38" s="2">
        <v>50</v>
      </c>
      <c r="F38" s="2">
        <v>3000</v>
      </c>
      <c r="G38" s="2">
        <f t="shared" si="8"/>
        <v>79.482294135821761</v>
      </c>
      <c r="H38" s="2">
        <f t="shared" si="9"/>
        <v>198.99920505443853</v>
      </c>
      <c r="I38" s="2">
        <f t="shared" si="10"/>
        <v>0.4865541622247192</v>
      </c>
      <c r="J38" s="2">
        <f t="shared" si="11"/>
        <v>6.6246835362622587</v>
      </c>
      <c r="K38" s="2">
        <f t="shared" si="12"/>
        <v>1.6197388060460904E-2</v>
      </c>
      <c r="L38" s="2">
        <f t="shared" si="5"/>
        <v>199.00165004497558</v>
      </c>
      <c r="M38" s="2">
        <f t="shared" si="6"/>
        <v>6.6247033375845747</v>
      </c>
      <c r="N38" s="2">
        <f t="shared" si="7"/>
        <v>20.285402636836377</v>
      </c>
    </row>
    <row r="39" spans="1:15" ht="16" thickBot="1" x14ac:dyDescent="0.25">
      <c r="A39" s="6">
        <v>1816</v>
      </c>
      <c r="B39" s="6">
        <v>1.52</v>
      </c>
      <c r="C39" s="13">
        <v>33.29</v>
      </c>
      <c r="D39" s="2">
        <v>20</v>
      </c>
      <c r="E39" s="2">
        <v>50</v>
      </c>
      <c r="F39" s="2">
        <v>3000</v>
      </c>
      <c r="G39" s="2">
        <f t="shared" si="8"/>
        <v>190.17107529730214</v>
      </c>
      <c r="H39" s="2">
        <f t="shared" si="9"/>
        <v>549.70857577192885</v>
      </c>
      <c r="I39" s="2">
        <f t="shared" si="10"/>
        <v>0.23478169097827722</v>
      </c>
      <c r="J39" s="2">
        <f t="shared" si="11"/>
        <v>18.299798487447511</v>
      </c>
      <c r="K39" s="2">
        <f t="shared" si="12"/>
        <v>7.815882492666848E-3</v>
      </c>
      <c r="L39" s="2">
        <f t="shared" si="5"/>
        <v>549.70900287386996</v>
      </c>
      <c r="M39" s="2">
        <f t="shared" si="6"/>
        <v>18.299800156537376</v>
      </c>
      <c r="N39" s="2">
        <f t="shared" si="7"/>
        <v>56.035537809358217</v>
      </c>
    </row>
    <row r="40" spans="1:15" x14ac:dyDescent="0.2">
      <c r="A40" s="6">
        <v>1732</v>
      </c>
      <c r="B40" s="6">
        <v>3.08</v>
      </c>
      <c r="C40" s="13">
        <v>33.29</v>
      </c>
      <c r="D40" s="2">
        <v>20</v>
      </c>
      <c r="E40" s="2">
        <v>50</v>
      </c>
      <c r="F40" s="2">
        <v>3000</v>
      </c>
      <c r="G40" s="2">
        <f t="shared" si="8"/>
        <v>181.37461586725072</v>
      </c>
      <c r="H40" s="2">
        <f t="shared" si="9"/>
        <v>1013.219939454577</v>
      </c>
      <c r="I40" s="2">
        <f t="shared" si="10"/>
        <v>0.47574184750861437</v>
      </c>
      <c r="J40" s="2">
        <f t="shared" si="11"/>
        <v>33.73009178444287</v>
      </c>
      <c r="K40" s="2">
        <f t="shared" si="12"/>
        <v>1.5837446103561772E-2</v>
      </c>
      <c r="L40" s="2">
        <f t="shared" si="5"/>
        <v>1013.2204089890964</v>
      </c>
      <c r="M40" s="2">
        <f t="shared" si="6"/>
        <v>33.730095502557347</v>
      </c>
      <c r="N40" s="2">
        <f t="shared" si="7"/>
        <v>103.28440888309957</v>
      </c>
    </row>
    <row r="45" spans="1:15" x14ac:dyDescent="0.2">
      <c r="A45" t="s">
        <v>19</v>
      </c>
      <c r="F45" t="s">
        <v>26</v>
      </c>
    </row>
    <row r="46" spans="1:15" x14ac:dyDescent="0.2">
      <c r="A46" s="4" t="s">
        <v>10</v>
      </c>
      <c r="B46" t="s">
        <v>41</v>
      </c>
    </row>
    <row r="47" spans="1:15" x14ac:dyDescent="0.2">
      <c r="A47" s="4" t="s">
        <v>11</v>
      </c>
      <c r="B47" t="s">
        <v>36</v>
      </c>
    </row>
    <row r="48" spans="1:15" x14ac:dyDescent="0.2">
      <c r="A48" s="4" t="s">
        <v>12</v>
      </c>
      <c r="B48" t="s">
        <v>22</v>
      </c>
    </row>
    <row r="49" spans="1:53" x14ac:dyDescent="0.2">
      <c r="A49" s="4" t="s">
        <v>13</v>
      </c>
      <c r="B49" s="8">
        <v>43530</v>
      </c>
    </row>
    <row r="51" spans="1:53" ht="16" x14ac:dyDescent="0.2">
      <c r="A51" s="1" t="s">
        <v>15</v>
      </c>
      <c r="B51" s="1" t="s">
        <v>0</v>
      </c>
      <c r="C51" s="1" t="s">
        <v>1</v>
      </c>
      <c r="D51" s="1" t="s">
        <v>17</v>
      </c>
      <c r="E51" s="1" t="s">
        <v>2</v>
      </c>
      <c r="F51" s="1" t="s">
        <v>16</v>
      </c>
      <c r="G51" s="1" t="s">
        <v>14</v>
      </c>
      <c r="H51" s="1" t="s">
        <v>3</v>
      </c>
      <c r="I51" s="1" t="s">
        <v>4</v>
      </c>
      <c r="J51" s="1" t="s">
        <v>5</v>
      </c>
      <c r="K51" s="1" t="s">
        <v>6</v>
      </c>
      <c r="L51" s="1" t="s">
        <v>7</v>
      </c>
      <c r="M51" s="1" t="s">
        <v>8</v>
      </c>
      <c r="N51" s="1" t="s">
        <v>9</v>
      </c>
    </row>
    <row r="52" spans="1:53" ht="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53" ht="16" thickBot="1" x14ac:dyDescent="0.25">
      <c r="A53" s="5" t="s">
        <v>22</v>
      </c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53" ht="16" thickBot="1" x14ac:dyDescent="0.25">
      <c r="A54" s="11">
        <v>951</v>
      </c>
      <c r="B54" s="12">
        <v>2.63</v>
      </c>
      <c r="C54" s="13">
        <v>27.7</v>
      </c>
      <c r="D54" s="9">
        <v>20</v>
      </c>
      <c r="E54" s="2">
        <v>50</v>
      </c>
      <c r="F54" s="2">
        <v>3000</v>
      </c>
      <c r="G54" s="2">
        <f t="shared" ref="G54:G59" si="13">(1/30)*PI()*A54</f>
        <v>99.588487118796436</v>
      </c>
      <c r="H54" s="2">
        <f t="shared" ref="H54:H59" si="14">(1/100)*B54*G54^2</f>
        <v>260.83989596186098</v>
      </c>
      <c r="I54" s="2">
        <f t="shared" ref="I54:I59" si="15">((1/30*PI()*F54)-(1/30*PI()*E54))*B54/(100*D54)</f>
        <v>0.40623411004794019</v>
      </c>
      <c r="J54" s="2">
        <f t="shared" ref="J54:J59" si="16">(1/1000)*H54*C54</f>
        <v>7.2252651181435485</v>
      </c>
      <c r="K54" s="2">
        <f t="shared" ref="K54:K59" si="17">(1/1000)*C54*I54</f>
        <v>1.1252684848327943E-2</v>
      </c>
      <c r="L54" s="2">
        <f t="shared" ref="L54:L80" si="18">SQRT(H54^2+I54*2)</f>
        <v>260.84145336509408</v>
      </c>
      <c r="M54" s="2">
        <f t="shared" ref="M54:M80" si="19">SQRT(J54^2+K54^2)</f>
        <v>7.2252738806482766</v>
      </c>
      <c r="N54" s="2">
        <f>(M54/(C54*0.00981))</f>
        <v>26.589216340241769</v>
      </c>
      <c r="O54" s="5"/>
    </row>
    <row r="55" spans="1:53" ht="22" thickBot="1" x14ac:dyDescent="0.3">
      <c r="A55" s="14">
        <v>1691</v>
      </c>
      <c r="B55" s="6">
        <v>2.52</v>
      </c>
      <c r="C55" s="13">
        <v>27.7</v>
      </c>
      <c r="D55" s="9">
        <v>20</v>
      </c>
      <c r="E55" s="2">
        <v>50</v>
      </c>
      <c r="F55" s="2">
        <v>3000</v>
      </c>
      <c r="G55" s="2">
        <f t="shared" si="13"/>
        <v>177.08110590734466</v>
      </c>
      <c r="H55" s="2">
        <f t="shared" si="14"/>
        <v>790.21449534807903</v>
      </c>
      <c r="I55" s="2">
        <f t="shared" si="15"/>
        <v>0.38924332977977538</v>
      </c>
      <c r="J55" s="2">
        <f t="shared" si="16"/>
        <v>21.888941521141788</v>
      </c>
      <c r="K55" s="2">
        <f t="shared" si="17"/>
        <v>1.0782040234899778E-2</v>
      </c>
      <c r="L55" s="2">
        <f t="shared" si="18"/>
        <v>790.21498792725936</v>
      </c>
      <c r="M55" s="2">
        <f t="shared" si="19"/>
        <v>21.888944176646728</v>
      </c>
      <c r="N55" s="2">
        <f t="shared" ref="N55:N80" si="20">(M55/(C55*0.00981))</f>
        <v>80.551946097317369</v>
      </c>
      <c r="O55" s="5"/>
      <c r="S55" s="31"/>
      <c r="T55" s="32"/>
      <c r="U55" s="32"/>
      <c r="V55" s="32"/>
      <c r="W55" s="33"/>
      <c r="X55" s="31"/>
      <c r="Y55" s="32"/>
      <c r="Z55" s="32"/>
      <c r="AA55" s="32"/>
      <c r="AB55" s="33"/>
      <c r="AC55" s="31"/>
      <c r="AD55" s="32"/>
      <c r="AE55" s="32"/>
      <c r="AF55" s="32"/>
      <c r="AG55" s="33"/>
      <c r="AH55" s="31"/>
      <c r="AI55" s="32"/>
      <c r="AJ55" s="32"/>
      <c r="AK55" s="32"/>
      <c r="AL55" s="33"/>
      <c r="AM55" s="31"/>
      <c r="AN55" s="32"/>
      <c r="AO55" s="32"/>
      <c r="AP55" s="32"/>
      <c r="AQ55" s="33"/>
      <c r="AR55" s="31"/>
      <c r="AS55" s="32"/>
      <c r="AT55" s="32"/>
      <c r="AU55" s="32"/>
      <c r="AV55" s="33"/>
      <c r="AW55" s="31"/>
      <c r="AX55" s="32"/>
      <c r="AY55" s="32"/>
      <c r="AZ55" s="32"/>
      <c r="BA55" s="33"/>
    </row>
    <row r="56" spans="1:53" ht="17" thickBot="1" x14ac:dyDescent="0.25">
      <c r="A56" s="14">
        <v>909</v>
      </c>
      <c r="B56" s="6">
        <v>1.51</v>
      </c>
      <c r="C56" s="13">
        <v>27.7</v>
      </c>
      <c r="D56" s="9">
        <v>20</v>
      </c>
      <c r="E56" s="2">
        <v>50</v>
      </c>
      <c r="F56" s="2">
        <v>3000</v>
      </c>
      <c r="G56" s="2">
        <f t="shared" si="13"/>
        <v>95.19025740377073</v>
      </c>
      <c r="H56" s="2">
        <f t="shared" si="14"/>
        <v>136.82389507940155</v>
      </c>
      <c r="I56" s="2">
        <f t="shared" si="15"/>
        <v>0.23323707459026224</v>
      </c>
      <c r="J56" s="2">
        <f t="shared" si="16"/>
        <v>3.7900218936994228</v>
      </c>
      <c r="K56" s="2">
        <f t="shared" si="17"/>
        <v>6.4606669661502643E-3</v>
      </c>
      <c r="L56" s="2">
        <f t="shared" si="18"/>
        <v>136.82559972040417</v>
      </c>
      <c r="M56" s="2">
        <f t="shared" si="19"/>
        <v>3.7900274002886318</v>
      </c>
      <c r="N56" s="2">
        <f t="shared" si="20"/>
        <v>13.947410180757984</v>
      </c>
      <c r="O56" s="5"/>
      <c r="S56" s="34"/>
      <c r="T56" s="1"/>
      <c r="U56" s="1"/>
      <c r="V56" s="1"/>
      <c r="W56" s="35"/>
      <c r="X56" s="34"/>
      <c r="Y56" s="1"/>
      <c r="Z56" s="1"/>
      <c r="AA56" s="1"/>
      <c r="AB56" s="35"/>
      <c r="AC56" s="34"/>
      <c r="AD56" s="1"/>
      <c r="AE56" s="1"/>
      <c r="AF56" s="1"/>
      <c r="AG56" s="35"/>
      <c r="AH56" s="34"/>
      <c r="AI56" s="1"/>
      <c r="AJ56" s="1"/>
      <c r="AK56" s="1"/>
      <c r="AL56" s="35"/>
      <c r="AM56" s="34"/>
      <c r="AN56" s="1"/>
      <c r="AO56" s="1"/>
      <c r="AP56" s="1"/>
      <c r="AQ56" s="35"/>
      <c r="AR56" s="34"/>
      <c r="AS56" s="1"/>
      <c r="AT56" s="1"/>
      <c r="AU56" s="1"/>
      <c r="AV56" s="35"/>
      <c r="AW56" s="34"/>
      <c r="AX56" s="1"/>
      <c r="AY56" s="1"/>
      <c r="AZ56" s="1"/>
      <c r="BA56" s="35"/>
    </row>
    <row r="57" spans="1:53" ht="17" thickBot="1" x14ac:dyDescent="0.25">
      <c r="A57" s="16">
        <v>1340</v>
      </c>
      <c r="B57" s="17">
        <v>3.86</v>
      </c>
      <c r="C57" s="13">
        <v>27.7</v>
      </c>
      <c r="D57" s="9">
        <v>20</v>
      </c>
      <c r="E57" s="2">
        <v>50</v>
      </c>
      <c r="F57" s="2">
        <v>3000</v>
      </c>
      <c r="G57" s="2">
        <f t="shared" si="13"/>
        <v>140.32447186034409</v>
      </c>
      <c r="H57" s="2">
        <f t="shared" si="14"/>
        <v>760.07095575134178</v>
      </c>
      <c r="I57" s="2">
        <f t="shared" si="15"/>
        <v>0.59622192577378297</v>
      </c>
      <c r="J57" s="2">
        <f t="shared" si="16"/>
        <v>21.053965474312164</v>
      </c>
      <c r="K57" s="2">
        <f t="shared" si="17"/>
        <v>1.6515347343933787E-2</v>
      </c>
      <c r="L57" s="2">
        <f t="shared" si="18"/>
        <v>760.07174018023431</v>
      </c>
      <c r="M57" s="2">
        <f t="shared" si="19"/>
        <v>21.053971951872324</v>
      </c>
      <c r="N57" s="2">
        <f t="shared" si="20"/>
        <v>77.479224220008049</v>
      </c>
      <c r="O57" s="5"/>
      <c r="S57" s="34"/>
      <c r="T57" s="1"/>
      <c r="U57" s="1"/>
      <c r="V57" s="1"/>
      <c r="W57" s="35"/>
      <c r="X57" s="34"/>
      <c r="Y57" s="1"/>
      <c r="Z57" s="1"/>
      <c r="AA57" s="1"/>
      <c r="AB57" s="35"/>
      <c r="AC57" s="34"/>
      <c r="AD57" s="1"/>
      <c r="AE57" s="1"/>
      <c r="AF57" s="1"/>
      <c r="AG57" s="35"/>
      <c r="AH57" s="34"/>
      <c r="AI57" s="1"/>
      <c r="AJ57" s="1"/>
      <c r="AK57" s="1"/>
      <c r="AL57" s="35"/>
      <c r="AM57" s="34"/>
      <c r="AN57" s="1"/>
      <c r="AO57" s="1"/>
      <c r="AP57" s="1"/>
      <c r="AQ57" s="35"/>
      <c r="AR57" s="34"/>
      <c r="AS57" s="1"/>
      <c r="AT57" s="1"/>
      <c r="AU57" s="1"/>
      <c r="AV57" s="35"/>
      <c r="AW57" s="34"/>
      <c r="AX57" s="1"/>
      <c r="AY57" s="1"/>
      <c r="AZ57" s="1"/>
      <c r="BA57" s="35"/>
    </row>
    <row r="58" spans="1:53" ht="16" thickBot="1" x14ac:dyDescent="0.25">
      <c r="A58" s="20">
        <v>875</v>
      </c>
      <c r="B58" s="21">
        <v>2.4</v>
      </c>
      <c r="C58" s="13">
        <v>27.7</v>
      </c>
      <c r="D58" s="9">
        <v>20</v>
      </c>
      <c r="E58" s="2">
        <v>50</v>
      </c>
      <c r="F58" s="2">
        <v>3000</v>
      </c>
      <c r="G58" s="2">
        <f t="shared" si="13"/>
        <v>91.629785729702292</v>
      </c>
      <c r="H58" s="2">
        <f t="shared" si="14"/>
        <v>201.50442318890768</v>
      </c>
      <c r="I58" s="2">
        <f t="shared" si="15"/>
        <v>0.37070793312359557</v>
      </c>
      <c r="J58" s="2">
        <f t="shared" si="16"/>
        <v>5.5816725223327426</v>
      </c>
      <c r="K58" s="2">
        <f t="shared" si="17"/>
        <v>1.0268609747523597E-2</v>
      </c>
      <c r="L58" s="2">
        <f t="shared" si="18"/>
        <v>201.50626288172944</v>
      </c>
      <c r="M58" s="2">
        <f t="shared" si="19"/>
        <v>5.5816819679116891</v>
      </c>
      <c r="N58" s="2">
        <f t="shared" si="20"/>
        <v>20.540750681400361</v>
      </c>
      <c r="O58" s="23" t="s">
        <v>29</v>
      </c>
    </row>
    <row r="59" spans="1:53" ht="16" thickBot="1" x14ac:dyDescent="0.25">
      <c r="A59" s="14">
        <v>869</v>
      </c>
      <c r="B59" s="6">
        <v>3.15</v>
      </c>
      <c r="C59" s="13">
        <v>27.7</v>
      </c>
      <c r="D59" s="9">
        <v>20</v>
      </c>
      <c r="E59" s="2">
        <v>50</v>
      </c>
      <c r="F59" s="2">
        <v>3000</v>
      </c>
      <c r="G59" s="2">
        <f t="shared" si="13"/>
        <v>91.001467198984344</v>
      </c>
      <c r="H59" s="2">
        <f t="shared" si="14"/>
        <v>260.85991151958643</v>
      </c>
      <c r="I59" s="2">
        <f t="shared" si="15"/>
        <v>0.4865541622247192</v>
      </c>
      <c r="J59" s="2">
        <f t="shared" si="16"/>
        <v>7.2258195490925443</v>
      </c>
      <c r="K59" s="2">
        <f t="shared" si="17"/>
        <v>1.3477550293624721E-2</v>
      </c>
      <c r="L59" s="2">
        <f t="shared" si="18"/>
        <v>260.86177670622982</v>
      </c>
      <c r="M59" s="2">
        <f t="shared" si="19"/>
        <v>7.2258321181999445</v>
      </c>
      <c r="N59" s="2">
        <f t="shared" si="20"/>
        <v>26.591270670537856</v>
      </c>
      <c r="O59" s="23"/>
    </row>
    <row r="60" spans="1:53" ht="16" thickBot="1" x14ac:dyDescent="0.25">
      <c r="A60" s="14">
        <v>710</v>
      </c>
      <c r="B60" s="6">
        <v>3.18</v>
      </c>
      <c r="C60" s="13">
        <v>27.7</v>
      </c>
      <c r="D60" s="9">
        <v>20</v>
      </c>
      <c r="E60" s="2">
        <v>50</v>
      </c>
      <c r="F60" s="2">
        <v>3000</v>
      </c>
      <c r="G60" s="2">
        <f>(1/30)*PI()*A60</f>
        <v>74.351026134958431</v>
      </c>
      <c r="H60" s="2">
        <f>(1/100)*B60*G60^2</f>
        <v>175.79278777681645</v>
      </c>
      <c r="I60" s="2">
        <f>((1/30*PI()*F60)-(1/30*PI()*E60))*B60/(100*D60)</f>
        <v>0.49118801138876422</v>
      </c>
      <c r="J60" s="2">
        <f>(1/1000)*H60*C60</f>
        <v>4.8694602214178158</v>
      </c>
      <c r="K60" s="2">
        <f>(1/1000)*C60*I60</f>
        <v>1.3605907915468769E-2</v>
      </c>
      <c r="L60" s="2">
        <f t="shared" si="18"/>
        <v>175.79558188523285</v>
      </c>
      <c r="M60" s="2">
        <f t="shared" si="19"/>
        <v>4.8694792297226863</v>
      </c>
      <c r="N60" s="2">
        <f t="shared" si="20"/>
        <v>17.919824056800095</v>
      </c>
      <c r="O60" s="23"/>
    </row>
    <row r="61" spans="1:53" ht="16" thickBot="1" x14ac:dyDescent="0.25">
      <c r="A61" s="16">
        <v>923</v>
      </c>
      <c r="B61" s="17">
        <v>2.16</v>
      </c>
      <c r="C61" s="13">
        <v>27.7</v>
      </c>
      <c r="D61" s="9">
        <v>20</v>
      </c>
      <c r="E61" s="2">
        <v>50</v>
      </c>
      <c r="F61" s="2">
        <v>3000</v>
      </c>
      <c r="G61" s="2">
        <f t="shared" ref="G61:G80" si="21">(1/30)*PI()*A61</f>
        <v>96.656333975445961</v>
      </c>
      <c r="H61" s="2">
        <f t="shared" ref="H61:H80" si="22">(1/100)*B61*G61^2</f>
        <v>201.7968529875757</v>
      </c>
      <c r="I61" s="2">
        <f t="shared" ref="I61:I80" si="23">((1/30*PI()*F61)-(1/30*PI()*E61))*B61/(100*D61)</f>
        <v>0.33363713981123605</v>
      </c>
      <c r="J61" s="2">
        <f t="shared" ref="J61:J80" si="24">(1/1000)*H61*C61</f>
        <v>5.5897728277558469</v>
      </c>
      <c r="K61" s="2">
        <f t="shared" ref="K61:K80" si="25">(1/1000)*C61*I61</f>
        <v>9.2417487727712386E-3</v>
      </c>
      <c r="L61" s="2">
        <f t="shared" si="18"/>
        <v>201.7985063125316</v>
      </c>
      <c r="M61" s="2">
        <f t="shared" si="19"/>
        <v>5.5897804675888638</v>
      </c>
      <c r="N61" s="2">
        <f t="shared" si="20"/>
        <v>20.57055339386563</v>
      </c>
      <c r="O61" s="23"/>
    </row>
    <row r="62" spans="1:53" ht="16" thickBot="1" x14ac:dyDescent="0.25">
      <c r="A62" s="20">
        <v>507</v>
      </c>
      <c r="B62" s="21">
        <v>2.48</v>
      </c>
      <c r="C62" s="13">
        <v>27.7</v>
      </c>
      <c r="D62" s="9">
        <v>20</v>
      </c>
      <c r="E62" s="2">
        <v>50</v>
      </c>
      <c r="F62" s="2">
        <v>3000</v>
      </c>
      <c r="G62" s="2">
        <f t="shared" si="21"/>
        <v>53.092915845667498</v>
      </c>
      <c r="H62" s="2">
        <f t="shared" si="22"/>
        <v>69.907671282279239</v>
      </c>
      <c r="I62" s="2">
        <f t="shared" si="23"/>
        <v>0.38306486422771546</v>
      </c>
      <c r="J62" s="2">
        <f t="shared" si="24"/>
        <v>1.936442494519135</v>
      </c>
      <c r="K62" s="2">
        <f t="shared" si="25"/>
        <v>1.0610896739107718E-2</v>
      </c>
      <c r="L62" s="2">
        <f t="shared" si="18"/>
        <v>69.913150650215044</v>
      </c>
      <c r="M62" s="2">
        <f t="shared" si="19"/>
        <v>1.9364715659438685</v>
      </c>
      <c r="N62" s="2">
        <f t="shared" si="20"/>
        <v>7.1262712326399011</v>
      </c>
      <c r="O62" s="25">
        <v>0.3</v>
      </c>
    </row>
    <row r="63" spans="1:53" ht="16" thickBot="1" x14ac:dyDescent="0.25">
      <c r="A63" s="14">
        <v>547</v>
      </c>
      <c r="B63" s="6">
        <v>3.08</v>
      </c>
      <c r="C63" s="13">
        <v>27.7</v>
      </c>
      <c r="D63" s="9">
        <v>20</v>
      </c>
      <c r="E63" s="2">
        <v>50</v>
      </c>
      <c r="F63" s="2">
        <v>3000</v>
      </c>
      <c r="G63" s="2">
        <f t="shared" si="21"/>
        <v>57.281706050453892</v>
      </c>
      <c r="H63" s="2">
        <f t="shared" si="22"/>
        <v>101.06077051995867</v>
      </c>
      <c r="I63" s="2">
        <f t="shared" si="23"/>
        <v>0.47574184750861437</v>
      </c>
      <c r="J63" s="2">
        <f t="shared" si="24"/>
        <v>2.7993833434028552</v>
      </c>
      <c r="K63" s="2">
        <f t="shared" si="25"/>
        <v>1.3178049175988617E-2</v>
      </c>
      <c r="L63" s="2">
        <f t="shared" si="18"/>
        <v>101.06547789320923</v>
      </c>
      <c r="M63" s="2">
        <f t="shared" si="19"/>
        <v>2.7994143609514888</v>
      </c>
      <c r="N63" s="2">
        <f t="shared" si="20"/>
        <v>10.301925615398305</v>
      </c>
      <c r="O63" s="25"/>
    </row>
    <row r="64" spans="1:53" ht="16" thickBot="1" x14ac:dyDescent="0.25">
      <c r="A64" s="16">
        <v>833</v>
      </c>
      <c r="B64" s="17">
        <v>2.54</v>
      </c>
      <c r="C64" s="13">
        <v>27.7</v>
      </c>
      <c r="D64" s="9">
        <v>20</v>
      </c>
      <c r="E64" s="2">
        <v>50</v>
      </c>
      <c r="F64" s="2">
        <v>3000</v>
      </c>
      <c r="G64" s="2">
        <f t="shared" si="21"/>
        <v>87.231556014676585</v>
      </c>
      <c r="H64" s="2">
        <f t="shared" si="22"/>
        <v>193.27734686443816</v>
      </c>
      <c r="I64" s="2">
        <f t="shared" si="23"/>
        <v>0.39233256255580534</v>
      </c>
      <c r="J64" s="2">
        <f t="shared" si="24"/>
        <v>5.3537825081449366</v>
      </c>
      <c r="K64" s="2">
        <f t="shared" si="25"/>
        <v>1.0867611982795808E-2</v>
      </c>
      <c r="L64" s="2">
        <f t="shared" si="18"/>
        <v>193.27937674796411</v>
      </c>
      <c r="M64" s="2">
        <f t="shared" si="19"/>
        <v>5.3537935381847603</v>
      </c>
      <c r="N64" s="2">
        <f t="shared" si="20"/>
        <v>19.702114685099051</v>
      </c>
      <c r="O64" s="25"/>
    </row>
    <row r="65" spans="1:16" ht="16" thickBot="1" x14ac:dyDescent="0.25">
      <c r="A65" s="20">
        <v>812</v>
      </c>
      <c r="B65" s="21">
        <v>2.56</v>
      </c>
      <c r="C65" s="13">
        <v>27.7</v>
      </c>
      <c r="D65" s="9">
        <v>20</v>
      </c>
      <c r="E65" s="2">
        <v>50</v>
      </c>
      <c r="F65" s="2">
        <v>3000</v>
      </c>
      <c r="G65" s="2">
        <f t="shared" si="21"/>
        <v>85.032441157163731</v>
      </c>
      <c r="H65" s="2">
        <f t="shared" si="22"/>
        <v>185.10121085815072</v>
      </c>
      <c r="I65" s="2">
        <f t="shared" si="23"/>
        <v>0.3954217953318353</v>
      </c>
      <c r="J65" s="2">
        <f t="shared" si="24"/>
        <v>5.1273035407707752</v>
      </c>
      <c r="K65" s="2">
        <f t="shared" si="25"/>
        <v>1.0953183730691837E-2</v>
      </c>
      <c r="L65" s="2">
        <f t="shared" si="18"/>
        <v>185.10334709222369</v>
      </c>
      <c r="M65" s="2">
        <f t="shared" si="19"/>
        <v>5.1273152401070847</v>
      </c>
      <c r="N65" s="2">
        <f t="shared" si="20"/>
        <v>18.868668013951304</v>
      </c>
      <c r="O65" s="26" t="s">
        <v>32</v>
      </c>
    </row>
    <row r="66" spans="1:16" ht="16" thickBot="1" x14ac:dyDescent="0.25">
      <c r="A66" s="14">
        <v>893</v>
      </c>
      <c r="B66" s="6">
        <v>1.83</v>
      </c>
      <c r="C66" s="13">
        <v>27.7</v>
      </c>
      <c r="D66" s="9">
        <v>20</v>
      </c>
      <c r="E66" s="2">
        <v>50</v>
      </c>
      <c r="F66" s="2">
        <v>3000</v>
      </c>
      <c r="G66" s="2">
        <f t="shared" si="21"/>
        <v>93.514741321856178</v>
      </c>
      <c r="H66" s="2">
        <f t="shared" si="22"/>
        <v>160.03362525423427</v>
      </c>
      <c r="I66" s="2">
        <f t="shared" si="23"/>
        <v>0.28266479900674163</v>
      </c>
      <c r="J66" s="2">
        <f t="shared" si="24"/>
        <v>4.4329314195422889</v>
      </c>
      <c r="K66" s="2">
        <f t="shared" si="25"/>
        <v>7.8298149324867432E-3</v>
      </c>
      <c r="L66" s="2">
        <f t="shared" si="18"/>
        <v>160.03539152828259</v>
      </c>
      <c r="M66" s="2">
        <f t="shared" si="19"/>
        <v>4.4329383343745139</v>
      </c>
      <c r="N66" s="2">
        <f t="shared" si="20"/>
        <v>16.313340967091396</v>
      </c>
      <c r="O66" s="26"/>
    </row>
    <row r="67" spans="1:16" ht="16" thickBot="1" x14ac:dyDescent="0.25">
      <c r="A67" s="14">
        <v>784</v>
      </c>
      <c r="B67" s="6">
        <v>2.52</v>
      </c>
      <c r="C67" s="13">
        <v>27.7</v>
      </c>
      <c r="D67" s="9">
        <v>20</v>
      </c>
      <c r="E67" s="2">
        <v>50</v>
      </c>
      <c r="F67" s="2">
        <v>3000</v>
      </c>
      <c r="G67" s="2">
        <f t="shared" si="21"/>
        <v>82.100288013813255</v>
      </c>
      <c r="H67" s="2">
        <f t="shared" si="22"/>
        <v>169.85952375716744</v>
      </c>
      <c r="I67" s="2">
        <f t="shared" si="23"/>
        <v>0.38924332977977538</v>
      </c>
      <c r="J67" s="2">
        <f t="shared" si="24"/>
        <v>4.7051088080735379</v>
      </c>
      <c r="K67" s="2">
        <f t="shared" si="25"/>
        <v>1.0782040234899778E-2</v>
      </c>
      <c r="L67" s="2">
        <f t="shared" si="18"/>
        <v>169.86181530194267</v>
      </c>
      <c r="M67" s="2">
        <f t="shared" si="19"/>
        <v>4.7051211619046347</v>
      </c>
      <c r="N67" s="2">
        <f t="shared" si="20"/>
        <v>17.314981625265002</v>
      </c>
      <c r="O67" s="26"/>
    </row>
    <row r="68" spans="1:16" ht="16" thickBot="1" x14ac:dyDescent="0.25">
      <c r="A68" s="16">
        <v>880</v>
      </c>
      <c r="B68" s="17">
        <v>2.48</v>
      </c>
      <c r="C68" s="13">
        <v>27.7</v>
      </c>
      <c r="D68" s="9">
        <v>20</v>
      </c>
      <c r="E68" s="2">
        <v>50</v>
      </c>
      <c r="F68" s="2">
        <v>3000</v>
      </c>
      <c r="G68" s="2">
        <f t="shared" si="21"/>
        <v>92.153384505300593</v>
      </c>
      <c r="H68" s="2">
        <f t="shared" si="22"/>
        <v>210.60770763938802</v>
      </c>
      <c r="I68" s="2">
        <f t="shared" si="23"/>
        <v>0.38306486422771546</v>
      </c>
      <c r="J68" s="2">
        <f t="shared" si="24"/>
        <v>5.8338335016110481</v>
      </c>
      <c r="K68" s="2">
        <f t="shared" si="25"/>
        <v>1.0610896739107718E-2</v>
      </c>
      <c r="L68" s="2">
        <f t="shared" si="18"/>
        <v>210.60952648644934</v>
      </c>
      <c r="M68" s="2">
        <f t="shared" si="19"/>
        <v>5.8338431514439115</v>
      </c>
      <c r="N68" s="2">
        <f t="shared" si="20"/>
        <v>21.468711112008716</v>
      </c>
      <c r="O68" s="26"/>
    </row>
    <row r="69" spans="1:16" ht="16" thickBot="1" x14ac:dyDescent="0.25">
      <c r="A69" s="20">
        <v>859</v>
      </c>
      <c r="B69" s="21">
        <v>3.04</v>
      </c>
      <c r="C69" s="13">
        <v>27.7</v>
      </c>
      <c r="D69" s="9">
        <v>20</v>
      </c>
      <c r="E69" s="2">
        <v>50</v>
      </c>
      <c r="F69" s="2">
        <v>3000</v>
      </c>
      <c r="G69" s="2">
        <f t="shared" si="21"/>
        <v>89.95426964778774</v>
      </c>
      <c r="H69" s="2">
        <f t="shared" si="22"/>
        <v>245.98982708715397</v>
      </c>
      <c r="I69" s="2">
        <f t="shared" si="23"/>
        <v>0.46956338195655445</v>
      </c>
      <c r="J69" s="2">
        <f t="shared" si="24"/>
        <v>6.8139182103141644</v>
      </c>
      <c r="K69" s="2">
        <f t="shared" si="25"/>
        <v>1.3006905680196558E-2</v>
      </c>
      <c r="L69" s="2">
        <f t="shared" si="18"/>
        <v>245.99173595292143</v>
      </c>
      <c r="M69" s="2">
        <f t="shared" si="19"/>
        <v>6.8139306245695197</v>
      </c>
      <c r="N69" s="2">
        <f t="shared" si="20"/>
        <v>25.075461290032351</v>
      </c>
      <c r="O69" t="s">
        <v>33</v>
      </c>
    </row>
    <row r="70" spans="1:16" ht="16" thickBot="1" x14ac:dyDescent="0.25">
      <c r="A70" s="14">
        <v>1610</v>
      </c>
      <c r="B70" s="6">
        <v>2.13</v>
      </c>
      <c r="C70" s="13">
        <v>27.7</v>
      </c>
      <c r="D70" s="9">
        <v>20</v>
      </c>
      <c r="E70" s="2">
        <v>50</v>
      </c>
      <c r="F70" s="2">
        <v>3000</v>
      </c>
      <c r="G70" s="2">
        <f t="shared" si="21"/>
        <v>168.59880574265222</v>
      </c>
      <c r="H70" s="2">
        <f t="shared" si="22"/>
        <v>605.46437044417473</v>
      </c>
      <c r="I70" s="2">
        <f t="shared" si="23"/>
        <v>0.32900329064719108</v>
      </c>
      <c r="J70" s="2">
        <f t="shared" si="24"/>
        <v>16.771363061303642</v>
      </c>
      <c r="K70" s="2">
        <f t="shared" si="25"/>
        <v>9.1133911509271928E-3</v>
      </c>
      <c r="L70" s="2">
        <f t="shared" si="18"/>
        <v>605.46491383394152</v>
      </c>
      <c r="M70" s="2">
        <f t="shared" si="19"/>
        <v>16.771365537366314</v>
      </c>
      <c r="N70" s="2">
        <f t="shared" si="20"/>
        <v>61.719109055323045</v>
      </c>
    </row>
    <row r="71" spans="1:16" ht="16" thickBot="1" x14ac:dyDescent="0.25">
      <c r="A71" s="14">
        <v>969</v>
      </c>
      <c r="B71" s="6">
        <v>2.31</v>
      </c>
      <c r="C71" s="13">
        <v>27.7</v>
      </c>
      <c r="D71" s="9">
        <v>20</v>
      </c>
      <c r="E71" s="2">
        <v>50</v>
      </c>
      <c r="F71" s="2">
        <v>3000</v>
      </c>
      <c r="G71" s="2">
        <f t="shared" si="21"/>
        <v>101.47344271095031</v>
      </c>
      <c r="H71" s="2">
        <f t="shared" si="22"/>
        <v>237.85745619664911</v>
      </c>
      <c r="I71" s="2">
        <f t="shared" si="23"/>
        <v>0.35680638563146078</v>
      </c>
      <c r="J71" s="2">
        <f t="shared" si="24"/>
        <v>6.5886515366471805</v>
      </c>
      <c r="K71" s="2">
        <f t="shared" si="25"/>
        <v>9.8835368819914626E-3</v>
      </c>
      <c r="L71" s="2">
        <f t="shared" si="18"/>
        <v>237.85895627684931</v>
      </c>
      <c r="M71" s="2">
        <f t="shared" si="19"/>
        <v>6.588658949715378</v>
      </c>
      <c r="N71" s="2">
        <f t="shared" si="20"/>
        <v>24.246455027160007</v>
      </c>
    </row>
    <row r="72" spans="1:16" ht="16" thickBot="1" x14ac:dyDescent="0.25">
      <c r="A72" s="16">
        <v>1172</v>
      </c>
      <c r="B72" s="17">
        <v>2.42</v>
      </c>
      <c r="C72" s="13">
        <v>27.7</v>
      </c>
      <c r="D72" s="9">
        <v>20</v>
      </c>
      <c r="E72" s="2">
        <v>50</v>
      </c>
      <c r="F72" s="2">
        <v>3000</v>
      </c>
      <c r="G72" s="2">
        <f t="shared" si="21"/>
        <v>122.73155300024125</v>
      </c>
      <c r="H72" s="2">
        <f t="shared" si="22"/>
        <v>364.52542526479482</v>
      </c>
      <c r="I72" s="2">
        <f t="shared" si="23"/>
        <v>0.37379716589962553</v>
      </c>
      <c r="J72" s="2">
        <f t="shared" si="24"/>
        <v>10.097354279834816</v>
      </c>
      <c r="K72" s="2">
        <f t="shared" si="25"/>
        <v>1.0354181495419626E-2</v>
      </c>
      <c r="L72" s="2">
        <f t="shared" si="18"/>
        <v>364.52645069845249</v>
      </c>
      <c r="M72" s="2">
        <f t="shared" si="19"/>
        <v>10.09735958860399</v>
      </c>
      <c r="N72" s="2">
        <f t="shared" si="20"/>
        <v>37.158574609287626</v>
      </c>
    </row>
    <row r="73" spans="1:16" ht="16" thickBot="1" x14ac:dyDescent="0.25">
      <c r="A73" s="20">
        <v>873</v>
      </c>
      <c r="B73" s="21">
        <v>2.72</v>
      </c>
      <c r="C73" s="13">
        <v>27.7</v>
      </c>
      <c r="D73" s="9">
        <v>20</v>
      </c>
      <c r="E73" s="2">
        <v>50</v>
      </c>
      <c r="F73" s="2">
        <v>3000</v>
      </c>
      <c r="G73" s="2">
        <f t="shared" si="21"/>
        <v>91.420346219462971</v>
      </c>
      <c r="H73" s="2">
        <f t="shared" si="22"/>
        <v>227.32888791851218</v>
      </c>
      <c r="I73" s="2">
        <f t="shared" si="23"/>
        <v>0.42013565754007504</v>
      </c>
      <c r="J73" s="2">
        <f t="shared" si="24"/>
        <v>6.2970101953427875</v>
      </c>
      <c r="K73" s="2">
        <f t="shared" si="25"/>
        <v>1.1637757713860077E-2</v>
      </c>
      <c r="L73" s="2">
        <f t="shared" si="18"/>
        <v>227.33073605120481</v>
      </c>
      <c r="M73" s="2">
        <f t="shared" si="19"/>
        <v>6.2970209494375693</v>
      </c>
      <c r="N73" s="2">
        <f t="shared" si="20"/>
        <v>23.173218771965431</v>
      </c>
      <c r="O73" s="29" t="s">
        <v>34</v>
      </c>
    </row>
    <row r="74" spans="1:16" ht="16" thickBot="1" x14ac:dyDescent="0.25">
      <c r="A74" s="14">
        <v>1058</v>
      </c>
      <c r="B74" s="6">
        <v>2.56</v>
      </c>
      <c r="C74" s="13">
        <v>27.7</v>
      </c>
      <c r="D74" s="9">
        <v>20</v>
      </c>
      <c r="E74" s="2">
        <v>50</v>
      </c>
      <c r="F74" s="2">
        <v>3000</v>
      </c>
      <c r="G74" s="2">
        <f t="shared" si="21"/>
        <v>110.79350091660004</v>
      </c>
      <c r="H74" s="2">
        <f t="shared" si="22"/>
        <v>314.24511604113036</v>
      </c>
      <c r="I74" s="2">
        <f t="shared" si="23"/>
        <v>0.3954217953318353</v>
      </c>
      <c r="J74" s="2">
        <f t="shared" si="24"/>
        <v>8.7045897143393116</v>
      </c>
      <c r="K74" s="2">
        <f t="shared" si="25"/>
        <v>1.0953183730691837E-2</v>
      </c>
      <c r="L74" s="2">
        <f t="shared" si="18"/>
        <v>314.24637436141433</v>
      </c>
      <c r="M74" s="2">
        <f t="shared" si="19"/>
        <v>8.7045966056570112</v>
      </c>
      <c r="N74" s="2">
        <f t="shared" si="20"/>
        <v>32.033166648844336</v>
      </c>
      <c r="O74" s="28"/>
    </row>
    <row r="75" spans="1:16" ht="16" thickBot="1" x14ac:dyDescent="0.25">
      <c r="A75" s="14">
        <v>881</v>
      </c>
      <c r="B75" s="6">
        <v>2.0699999999999998</v>
      </c>
      <c r="C75" s="13">
        <v>27.7</v>
      </c>
      <c r="D75" s="9">
        <v>20</v>
      </c>
      <c r="E75" s="2">
        <v>50</v>
      </c>
      <c r="F75" s="2">
        <v>3000</v>
      </c>
      <c r="G75" s="2">
        <f t="shared" si="21"/>
        <v>92.258104260420254</v>
      </c>
      <c r="H75" s="2">
        <f t="shared" si="22"/>
        <v>176.18924649574009</v>
      </c>
      <c r="I75" s="2">
        <f t="shared" si="23"/>
        <v>0.31973559231910115</v>
      </c>
      <c r="J75" s="2">
        <f t="shared" si="24"/>
        <v>4.8804421279320005</v>
      </c>
      <c r="K75" s="2">
        <f t="shared" si="25"/>
        <v>8.8566759072391012E-3</v>
      </c>
      <c r="L75" s="2">
        <f t="shared" si="18"/>
        <v>176.19106121458404</v>
      </c>
      <c r="M75" s="2">
        <f t="shared" si="19"/>
        <v>4.8804501641551017</v>
      </c>
      <c r="N75" s="2">
        <f t="shared" si="20"/>
        <v>17.96019741203849</v>
      </c>
      <c r="O75" s="28"/>
    </row>
    <row r="76" spans="1:16" ht="16" thickBot="1" x14ac:dyDescent="0.25">
      <c r="A76" s="16">
        <v>872</v>
      </c>
      <c r="B76" s="17">
        <v>2.56</v>
      </c>
      <c r="C76" s="13">
        <v>27.7</v>
      </c>
      <c r="D76" s="9">
        <v>20</v>
      </c>
      <c r="E76" s="2">
        <v>50</v>
      </c>
      <c r="F76" s="2">
        <v>3000</v>
      </c>
      <c r="G76" s="2">
        <f t="shared" si="21"/>
        <v>91.31562646434331</v>
      </c>
      <c r="H76" s="2">
        <f t="shared" si="22"/>
        <v>213.46671709633219</v>
      </c>
      <c r="I76" s="2">
        <f t="shared" si="23"/>
        <v>0.3954217953318353</v>
      </c>
      <c r="J76" s="2">
        <f t="shared" si="24"/>
        <v>5.9130280635684018</v>
      </c>
      <c r="K76" s="2">
        <f t="shared" si="25"/>
        <v>1.0953183730691837E-2</v>
      </c>
      <c r="L76" s="2">
        <f t="shared" si="18"/>
        <v>213.46856946978443</v>
      </c>
      <c r="M76" s="2">
        <f t="shared" si="19"/>
        <v>5.9130382082970954</v>
      </c>
      <c r="N76" s="2">
        <f t="shared" si="20"/>
        <v>21.760151206118771</v>
      </c>
      <c r="O76" s="28"/>
    </row>
    <row r="77" spans="1:16" ht="16" thickBot="1" x14ac:dyDescent="0.25">
      <c r="A77" s="10">
        <v>803</v>
      </c>
      <c r="B77" s="10">
        <v>2.72</v>
      </c>
      <c r="C77" s="13">
        <v>27.7</v>
      </c>
      <c r="D77" s="2">
        <v>20</v>
      </c>
      <c r="E77" s="2">
        <v>50</v>
      </c>
      <c r="F77" s="2">
        <v>3000</v>
      </c>
      <c r="G77" s="2">
        <f t="shared" si="21"/>
        <v>84.089963361086788</v>
      </c>
      <c r="H77" s="2">
        <f t="shared" si="22"/>
        <v>192.33451671547459</v>
      </c>
      <c r="I77" s="2">
        <f t="shared" si="23"/>
        <v>0.42013565754007504</v>
      </c>
      <c r="J77" s="2">
        <f t="shared" si="24"/>
        <v>5.3276661130186467</v>
      </c>
      <c r="K77" s="2">
        <f t="shared" si="25"/>
        <v>1.1637757713860077E-2</v>
      </c>
      <c r="L77" s="2">
        <f t="shared" si="18"/>
        <v>192.33670110379416</v>
      </c>
      <c r="M77" s="2">
        <f t="shared" si="19"/>
        <v>5.3276788237666715</v>
      </c>
      <c r="N77" s="2">
        <f t="shared" si="20"/>
        <v>19.606011782593729</v>
      </c>
      <c r="O77" s="24" t="s">
        <v>35</v>
      </c>
    </row>
    <row r="78" spans="1:16" ht="16" thickBot="1" x14ac:dyDescent="0.25">
      <c r="A78" s="6">
        <v>840</v>
      </c>
      <c r="B78" s="6">
        <v>2.63</v>
      </c>
      <c r="C78" s="13">
        <v>27.7</v>
      </c>
      <c r="D78" s="2">
        <v>20</v>
      </c>
      <c r="E78" s="2">
        <v>50</v>
      </c>
      <c r="F78" s="2">
        <v>3000</v>
      </c>
      <c r="G78" s="2">
        <f t="shared" si="21"/>
        <v>87.964594300514207</v>
      </c>
      <c r="H78" s="2">
        <f t="shared" si="22"/>
        <v>203.5033470669417</v>
      </c>
      <c r="I78" s="2">
        <f t="shared" si="23"/>
        <v>0.40623411004794019</v>
      </c>
      <c r="J78" s="2">
        <f t="shared" si="24"/>
        <v>5.6370427137542851</v>
      </c>
      <c r="K78" s="2">
        <f t="shared" si="25"/>
        <v>1.1252684848327943E-2</v>
      </c>
      <c r="L78" s="2">
        <f t="shared" si="18"/>
        <v>203.50534326073168</v>
      </c>
      <c r="M78" s="2">
        <f t="shared" si="19"/>
        <v>5.6370539450679882</v>
      </c>
      <c r="N78" s="2">
        <f t="shared" si="20"/>
        <v>20.744521154896056</v>
      </c>
      <c r="O78" s="24"/>
    </row>
    <row r="79" spans="1:16" ht="16" thickBot="1" x14ac:dyDescent="0.25">
      <c r="A79" s="6">
        <v>1212</v>
      </c>
      <c r="B79" s="6">
        <v>3.11</v>
      </c>
      <c r="C79" s="13">
        <v>27.7</v>
      </c>
      <c r="D79" s="2">
        <v>20</v>
      </c>
      <c r="E79" s="2">
        <v>50</v>
      </c>
      <c r="F79" s="2">
        <v>3000</v>
      </c>
      <c r="G79" s="2">
        <f t="shared" si="21"/>
        <v>126.92034320502763</v>
      </c>
      <c r="H79" s="2">
        <f t="shared" si="22"/>
        <v>500.98285644967029</v>
      </c>
      <c r="I79" s="2">
        <f t="shared" si="23"/>
        <v>0.48037569667265928</v>
      </c>
      <c r="J79" s="2">
        <f t="shared" si="24"/>
        <v>13.877225123655867</v>
      </c>
      <c r="K79" s="2">
        <f t="shared" si="25"/>
        <v>1.3306406797832661E-2</v>
      </c>
      <c r="L79" s="2">
        <f t="shared" si="18"/>
        <v>500.98381531528969</v>
      </c>
      <c r="M79" s="2">
        <f t="shared" si="19"/>
        <v>13.877231503188504</v>
      </c>
      <c r="N79" s="2">
        <f t="shared" si="20"/>
        <v>51.068612309654213</v>
      </c>
      <c r="O79" s="24"/>
    </row>
    <row r="80" spans="1:16" x14ac:dyDescent="0.2">
      <c r="A80" s="6">
        <v>807</v>
      </c>
      <c r="B80" s="6">
        <v>2.65</v>
      </c>
      <c r="C80" s="13">
        <v>27.7</v>
      </c>
      <c r="D80" s="2">
        <v>20</v>
      </c>
      <c r="E80" s="2">
        <v>50</v>
      </c>
      <c r="F80" s="2">
        <v>3000</v>
      </c>
      <c r="G80" s="2">
        <f t="shared" si="21"/>
        <v>84.508842381565429</v>
      </c>
      <c r="H80" s="2">
        <f t="shared" si="22"/>
        <v>189.25622767781513</v>
      </c>
      <c r="I80" s="2">
        <f t="shared" si="23"/>
        <v>0.40932334282397009</v>
      </c>
      <c r="J80" s="2">
        <f t="shared" si="24"/>
        <v>5.2423975066754789</v>
      </c>
      <c r="K80" s="2">
        <f t="shared" si="25"/>
        <v>1.1338256596223971E-2</v>
      </c>
      <c r="L80" s="2">
        <f t="shared" si="18"/>
        <v>189.25839046531769</v>
      </c>
      <c r="M80" s="2">
        <f t="shared" si="19"/>
        <v>5.2424097678510329</v>
      </c>
      <c r="N80" s="2">
        <f t="shared" si="20"/>
        <v>19.292219196690308</v>
      </c>
      <c r="O80" s="24"/>
      <c r="P80" s="27" t="s">
        <v>42</v>
      </c>
    </row>
    <row r="84" spans="1:15" x14ac:dyDescent="0.2">
      <c r="A84" t="s">
        <v>19</v>
      </c>
      <c r="F84" t="s">
        <v>26</v>
      </c>
    </row>
    <row r="85" spans="1:15" x14ac:dyDescent="0.2">
      <c r="A85" s="4" t="s">
        <v>10</v>
      </c>
      <c r="B85" t="s">
        <v>38</v>
      </c>
    </row>
    <row r="86" spans="1:15" x14ac:dyDescent="0.2">
      <c r="A86" s="4" t="s">
        <v>11</v>
      </c>
      <c r="B86" t="s">
        <v>36</v>
      </c>
    </row>
    <row r="87" spans="1:15" x14ac:dyDescent="0.2">
      <c r="A87" s="4" t="s">
        <v>12</v>
      </c>
      <c r="B87" t="s">
        <v>22</v>
      </c>
    </row>
    <row r="88" spans="1:15" x14ac:dyDescent="0.2">
      <c r="A88" s="4" t="s">
        <v>13</v>
      </c>
      <c r="B88" s="8">
        <v>43530</v>
      </c>
    </row>
    <row r="90" spans="1:15" ht="16" x14ac:dyDescent="0.2">
      <c r="A90" s="1" t="s">
        <v>15</v>
      </c>
      <c r="B90" s="1" t="s">
        <v>0</v>
      </c>
      <c r="C90" s="1" t="s">
        <v>1</v>
      </c>
      <c r="D90" s="1" t="s">
        <v>17</v>
      </c>
      <c r="E90" s="1" t="s">
        <v>2</v>
      </c>
      <c r="F90" s="1" t="s">
        <v>16</v>
      </c>
      <c r="G90" s="1" t="s">
        <v>14</v>
      </c>
      <c r="H90" s="1" t="s">
        <v>3</v>
      </c>
      <c r="I90" s="1" t="s">
        <v>4</v>
      </c>
      <c r="J90" s="1" t="s">
        <v>5</v>
      </c>
      <c r="K90" s="1" t="s">
        <v>6</v>
      </c>
      <c r="L90" s="1" t="s">
        <v>7</v>
      </c>
      <c r="M90" s="1" t="s">
        <v>8</v>
      </c>
      <c r="N90" s="1" t="s">
        <v>9</v>
      </c>
    </row>
    <row r="91" spans="1:15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5" ht="16" thickBot="1" x14ac:dyDescent="0.25">
      <c r="A92" s="5" t="s">
        <v>22</v>
      </c>
      <c r="B92" s="5"/>
      <c r="C92" s="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5" ht="16" thickBot="1" x14ac:dyDescent="0.25">
      <c r="A93" s="11">
        <v>1801</v>
      </c>
      <c r="B93" s="12">
        <v>2.86</v>
      </c>
      <c r="C93" s="13">
        <v>27</v>
      </c>
      <c r="D93" s="9">
        <v>20</v>
      </c>
      <c r="E93" s="2">
        <v>50</v>
      </c>
      <c r="F93" s="2">
        <v>3000</v>
      </c>
      <c r="G93" s="2">
        <f t="shared" ref="G93:G98" si="26">(1/30)*PI()*A93</f>
        <v>188.60027897050725</v>
      </c>
      <c r="H93" s="2">
        <f t="shared" ref="H93:H98" si="27">(1/100)*B93*G93^2</f>
        <v>1017.3038655137402</v>
      </c>
      <c r="I93" s="2">
        <f t="shared" ref="I93:I98" si="28">((1/30*PI()*F93)-(1/30*PI()*E93))*B93/(100*D93)</f>
        <v>0.44176028697228475</v>
      </c>
      <c r="J93" s="2">
        <f t="shared" ref="J93:J98" si="29">(1/1000)*H93*C93</f>
        <v>27.467204368870988</v>
      </c>
      <c r="K93" s="2">
        <f t="shared" ref="K93:K98" si="30">(1/1000)*C93*I93</f>
        <v>1.1927527748251688E-2</v>
      </c>
      <c r="L93" s="2">
        <f t="shared" ref="L93:L119" si="31">SQRT(H93^2+I93*2)</f>
        <v>1017.3042997597976</v>
      </c>
      <c r="M93" s="2">
        <f t="shared" ref="M93:M119" si="32">SQRT(J93^2+K93^2)</f>
        <v>27.467206958612365</v>
      </c>
      <c r="N93" s="2">
        <f>(M93/(C93*0.00981))</f>
        <v>103.70070962590088</v>
      </c>
      <c r="O93" s="5" t="s">
        <v>43</v>
      </c>
    </row>
    <row r="94" spans="1:15" ht="16" thickBot="1" x14ac:dyDescent="0.25">
      <c r="A94" s="14">
        <v>773</v>
      </c>
      <c r="B94" s="6">
        <v>2.63</v>
      </c>
      <c r="C94" s="13">
        <v>27</v>
      </c>
      <c r="D94" s="9">
        <v>20</v>
      </c>
      <c r="E94" s="2">
        <v>50</v>
      </c>
      <c r="F94" s="2">
        <v>3000</v>
      </c>
      <c r="G94" s="2">
        <f t="shared" si="26"/>
        <v>80.948370707497006</v>
      </c>
      <c r="H94" s="2">
        <f t="shared" si="27"/>
        <v>172.33439834121685</v>
      </c>
      <c r="I94" s="2">
        <f t="shared" si="28"/>
        <v>0.40623411004794019</v>
      </c>
      <c r="J94" s="2">
        <f t="shared" si="29"/>
        <v>4.6530287552128549</v>
      </c>
      <c r="K94" s="2">
        <f t="shared" si="30"/>
        <v>1.0968320971294385E-2</v>
      </c>
      <c r="L94" s="2">
        <f t="shared" si="31"/>
        <v>172.33675556841987</v>
      </c>
      <c r="M94" s="2">
        <f t="shared" si="32"/>
        <v>4.6530416826955916</v>
      </c>
      <c r="N94" s="2">
        <f t="shared" ref="N94:N119" si="33">(M94/(C94*0.00981))</f>
        <v>17.567265763187947</v>
      </c>
      <c r="O94" s="5"/>
    </row>
    <row r="95" spans="1:15" ht="16" thickBot="1" x14ac:dyDescent="0.25">
      <c r="A95" s="14">
        <v>1565</v>
      </c>
      <c r="B95" s="6">
        <v>2.95</v>
      </c>
      <c r="C95" s="13">
        <v>27</v>
      </c>
      <c r="D95" s="9">
        <v>20</v>
      </c>
      <c r="E95" s="2">
        <v>50</v>
      </c>
      <c r="F95" s="2">
        <v>3000</v>
      </c>
      <c r="G95" s="2">
        <f t="shared" si="26"/>
        <v>163.88641676226754</v>
      </c>
      <c r="H95" s="2">
        <f t="shared" si="27"/>
        <v>792.33334917568175</v>
      </c>
      <c r="I95" s="2">
        <f t="shared" si="28"/>
        <v>0.4556618344644196</v>
      </c>
      <c r="J95" s="2">
        <f t="shared" si="29"/>
        <v>21.393000427743409</v>
      </c>
      <c r="K95" s="2">
        <f t="shared" si="30"/>
        <v>1.2302869530539329E-2</v>
      </c>
      <c r="L95" s="2">
        <f t="shared" si="31"/>
        <v>792.33392426401997</v>
      </c>
      <c r="M95" s="2">
        <f t="shared" si="32"/>
        <v>21.393003965362798</v>
      </c>
      <c r="N95" s="2">
        <f t="shared" si="33"/>
        <v>80.767938858167398</v>
      </c>
      <c r="O95" s="5"/>
    </row>
    <row r="96" spans="1:15" ht="16" thickBot="1" x14ac:dyDescent="0.25">
      <c r="A96" s="16">
        <v>1548</v>
      </c>
      <c r="B96" s="17">
        <v>3.08</v>
      </c>
      <c r="C96" s="13">
        <v>27</v>
      </c>
      <c r="D96" s="9">
        <v>20</v>
      </c>
      <c r="E96" s="2">
        <v>50</v>
      </c>
      <c r="F96" s="2">
        <v>3000</v>
      </c>
      <c r="G96" s="2">
        <f t="shared" si="26"/>
        <v>162.1061809252333</v>
      </c>
      <c r="H96" s="2">
        <f t="shared" si="27"/>
        <v>809.37514794026583</v>
      </c>
      <c r="I96" s="2">
        <f t="shared" si="28"/>
        <v>0.47574184750861437</v>
      </c>
      <c r="J96" s="2">
        <f t="shared" si="29"/>
        <v>21.85312899438718</v>
      </c>
      <c r="K96" s="2">
        <f t="shared" si="30"/>
        <v>1.2845029882732588E-2</v>
      </c>
      <c r="L96" s="2">
        <f t="shared" si="31"/>
        <v>809.37573572910026</v>
      </c>
      <c r="M96" s="2">
        <f t="shared" si="32"/>
        <v>21.853132769470797</v>
      </c>
      <c r="N96" s="2">
        <f t="shared" si="33"/>
        <v>82.505126173106802</v>
      </c>
      <c r="O96" s="5"/>
    </row>
    <row r="97" spans="1:15" ht="16" thickBot="1" x14ac:dyDescent="0.25">
      <c r="A97" s="20">
        <v>889</v>
      </c>
      <c r="B97" s="21">
        <v>2.16</v>
      </c>
      <c r="C97" s="13">
        <v>27</v>
      </c>
      <c r="D97" s="9">
        <v>20</v>
      </c>
      <c r="E97" s="2">
        <v>50</v>
      </c>
      <c r="F97" s="2">
        <v>3000</v>
      </c>
      <c r="G97" s="2">
        <f t="shared" si="26"/>
        <v>93.095862301377537</v>
      </c>
      <c r="H97" s="2">
        <f t="shared" si="27"/>
        <v>187.20373487696023</v>
      </c>
      <c r="I97" s="2">
        <f t="shared" si="28"/>
        <v>0.33363713981123605</v>
      </c>
      <c r="J97" s="2">
        <f t="shared" si="29"/>
        <v>5.0545008416779265</v>
      </c>
      <c r="K97" s="2">
        <f t="shared" si="30"/>
        <v>9.008202774903374E-3</v>
      </c>
      <c r="L97" s="2">
        <f t="shared" si="31"/>
        <v>187.20551708259785</v>
      </c>
      <c r="M97" s="2">
        <f t="shared" si="32"/>
        <v>5.054508868944648</v>
      </c>
      <c r="N97" s="2">
        <f t="shared" si="33"/>
        <v>19.08297983518197</v>
      </c>
      <c r="O97" s="23" t="s">
        <v>29</v>
      </c>
    </row>
    <row r="98" spans="1:15" ht="16" thickBot="1" x14ac:dyDescent="0.25">
      <c r="A98" s="14">
        <v>708</v>
      </c>
      <c r="B98" s="6">
        <v>2.42</v>
      </c>
      <c r="C98" s="13">
        <v>27</v>
      </c>
      <c r="D98" s="9">
        <v>20</v>
      </c>
      <c r="E98" s="2">
        <v>50</v>
      </c>
      <c r="F98" s="2">
        <v>3000</v>
      </c>
      <c r="G98" s="2">
        <f t="shared" si="26"/>
        <v>74.14158662471911</v>
      </c>
      <c r="H98" s="2">
        <f t="shared" si="27"/>
        <v>133.02679178698361</v>
      </c>
      <c r="I98" s="2">
        <f t="shared" si="28"/>
        <v>0.37379716589962553</v>
      </c>
      <c r="J98" s="2">
        <f t="shared" si="29"/>
        <v>3.5917233782485578</v>
      </c>
      <c r="K98" s="2">
        <f t="shared" si="30"/>
        <v>1.009252347928989E-2</v>
      </c>
      <c r="L98" s="2">
        <f t="shared" si="31"/>
        <v>133.02960169627394</v>
      </c>
      <c r="M98" s="2">
        <f t="shared" si="32"/>
        <v>3.5917375579080679</v>
      </c>
      <c r="N98" s="2">
        <f t="shared" si="33"/>
        <v>13.560378894960047</v>
      </c>
      <c r="O98" s="23"/>
    </row>
    <row r="99" spans="1:15" ht="16" thickBot="1" x14ac:dyDescent="0.25">
      <c r="A99" s="14">
        <v>727</v>
      </c>
      <c r="B99" s="6">
        <v>2.2799999999999998</v>
      </c>
      <c r="C99" s="13">
        <v>27</v>
      </c>
      <c r="D99" s="9">
        <v>20</v>
      </c>
      <c r="E99" s="2">
        <v>50</v>
      </c>
      <c r="F99" s="2">
        <v>3000</v>
      </c>
      <c r="G99" s="2">
        <f>(1/30)*PI()*A99</f>
        <v>76.131261971992643</v>
      </c>
      <c r="H99" s="2">
        <f>(1/100)*B99*G99^2</f>
        <v>132.14809432741833</v>
      </c>
      <c r="I99" s="2">
        <f>((1/30*PI()*F99)-(1/30*PI()*E99))*B99/(100*D99)</f>
        <v>0.35217253646741581</v>
      </c>
      <c r="J99" s="2">
        <f>(1/1000)*H99*C99</f>
        <v>3.567998546840295</v>
      </c>
      <c r="K99" s="2">
        <f>(1/1000)*C99*I99</f>
        <v>9.5086584846202273E-3</v>
      </c>
      <c r="L99" s="2">
        <f t="shared" si="31"/>
        <v>132.15075928439151</v>
      </c>
      <c r="M99" s="2">
        <f t="shared" si="32"/>
        <v>3.5680112170284208</v>
      </c>
      <c r="N99" s="2">
        <f t="shared" si="33"/>
        <v>13.470801589566282</v>
      </c>
      <c r="O99" s="23"/>
    </row>
    <row r="100" spans="1:15" ht="16" thickBot="1" x14ac:dyDescent="0.25">
      <c r="A100" s="16">
        <v>710</v>
      </c>
      <c r="B100" s="17">
        <v>2.78</v>
      </c>
      <c r="C100" s="13">
        <v>27</v>
      </c>
      <c r="D100" s="9">
        <v>20</v>
      </c>
      <c r="E100" s="2">
        <v>50</v>
      </c>
      <c r="F100" s="2">
        <v>3000</v>
      </c>
      <c r="G100" s="2">
        <f t="shared" ref="G100:G119" si="34">(1/30)*PI()*A100</f>
        <v>74.351026134958431</v>
      </c>
      <c r="H100" s="2">
        <f t="shared" ref="H100:H119" si="35">(1/100)*B100*G100^2</f>
        <v>153.68048742753135</v>
      </c>
      <c r="I100" s="2">
        <f t="shared" ref="I100:I119" si="36">((1/30*PI()*F100)-(1/30*PI()*E100))*B100/(100*D100)</f>
        <v>0.42940335586816486</v>
      </c>
      <c r="J100" s="2">
        <f t="shared" ref="J100:J119" si="37">(1/1000)*H100*C100</f>
        <v>4.1493731605433464</v>
      </c>
      <c r="K100" s="2">
        <f t="shared" ref="K100:K119" si="38">(1/1000)*C100*I100</f>
        <v>1.1593890608440452E-2</v>
      </c>
      <c r="L100" s="2">
        <f t="shared" si="31"/>
        <v>153.6832815327528</v>
      </c>
      <c r="M100" s="2">
        <f t="shared" si="32"/>
        <v>4.149389357934119</v>
      </c>
      <c r="N100" s="2">
        <f t="shared" si="33"/>
        <v>15.665758137705739</v>
      </c>
      <c r="O100" s="23"/>
    </row>
    <row r="101" spans="1:15" ht="16" thickBot="1" x14ac:dyDescent="0.25">
      <c r="A101" s="20">
        <v>464</v>
      </c>
      <c r="B101" s="21">
        <v>2.13</v>
      </c>
      <c r="C101" s="13">
        <v>27</v>
      </c>
      <c r="D101" s="9">
        <v>20</v>
      </c>
      <c r="E101" s="2">
        <v>50</v>
      </c>
      <c r="F101" s="2">
        <v>3000</v>
      </c>
      <c r="G101" s="2">
        <f t="shared" si="34"/>
        <v>48.589966375522131</v>
      </c>
      <c r="H101" s="2">
        <f t="shared" si="35"/>
        <v>50.288976929574105</v>
      </c>
      <c r="I101" s="2">
        <f t="shared" si="36"/>
        <v>0.32900329064719108</v>
      </c>
      <c r="J101" s="2">
        <f t="shared" si="37"/>
        <v>1.3578023770985008</v>
      </c>
      <c r="K101" s="2">
        <f t="shared" si="38"/>
        <v>8.8830888474741593E-3</v>
      </c>
      <c r="L101" s="2">
        <f t="shared" si="31"/>
        <v>50.295518758678007</v>
      </c>
      <c r="M101" s="2">
        <f t="shared" si="32"/>
        <v>1.3578314345020193</v>
      </c>
      <c r="N101" s="2">
        <f t="shared" si="33"/>
        <v>5.1264070468607974</v>
      </c>
      <c r="O101" s="25">
        <v>0.3</v>
      </c>
    </row>
    <row r="102" spans="1:15" ht="16" thickBot="1" x14ac:dyDescent="0.25">
      <c r="A102" s="14">
        <v>540</v>
      </c>
      <c r="B102" s="6">
        <v>3.6</v>
      </c>
      <c r="C102" s="13">
        <v>27</v>
      </c>
      <c r="D102" s="9">
        <v>20</v>
      </c>
      <c r="E102" s="2">
        <v>50</v>
      </c>
      <c r="F102" s="2">
        <v>3000</v>
      </c>
      <c r="G102" s="2">
        <f t="shared" si="34"/>
        <v>56.548667764616276</v>
      </c>
      <c r="H102" s="2">
        <f t="shared" si="35"/>
        <v>115.11906573430629</v>
      </c>
      <c r="I102" s="2">
        <f t="shared" si="36"/>
        <v>0.55606189968539343</v>
      </c>
      <c r="J102" s="2">
        <f t="shared" si="37"/>
        <v>3.1082147748262696</v>
      </c>
      <c r="K102" s="2">
        <f t="shared" si="38"/>
        <v>1.5013671291505623E-2</v>
      </c>
      <c r="L102" s="2">
        <f t="shared" si="31"/>
        <v>115.12389595274693</v>
      </c>
      <c r="M102" s="2">
        <f t="shared" si="32"/>
        <v>3.1082510350314316</v>
      </c>
      <c r="N102" s="2">
        <f t="shared" si="33"/>
        <v>11.735005984186325</v>
      </c>
      <c r="O102" s="25"/>
    </row>
    <row r="103" spans="1:15" ht="16" thickBot="1" x14ac:dyDescent="0.25">
      <c r="A103" s="16">
        <v>598</v>
      </c>
      <c r="B103" s="17">
        <v>2.36</v>
      </c>
      <c r="C103" s="13">
        <v>27</v>
      </c>
      <c r="D103" s="9">
        <v>20</v>
      </c>
      <c r="E103" s="2">
        <v>50</v>
      </c>
      <c r="F103" s="2">
        <v>3000</v>
      </c>
      <c r="G103" s="2">
        <f t="shared" si="34"/>
        <v>62.622413561556542</v>
      </c>
      <c r="H103" s="2">
        <f t="shared" si="35"/>
        <v>92.548973654481046</v>
      </c>
      <c r="I103" s="2">
        <f t="shared" si="36"/>
        <v>0.36452946757153565</v>
      </c>
      <c r="J103" s="2">
        <f t="shared" si="37"/>
        <v>2.4988222886709881</v>
      </c>
      <c r="K103" s="2">
        <f t="shared" si="38"/>
        <v>9.8422956244314623E-3</v>
      </c>
      <c r="L103" s="2">
        <f t="shared" si="31"/>
        <v>92.55291234441502</v>
      </c>
      <c r="M103" s="2">
        <f t="shared" si="32"/>
        <v>2.4988416718836097</v>
      </c>
      <c r="N103" s="2">
        <f t="shared" si="33"/>
        <v>9.4342193222471771</v>
      </c>
      <c r="O103" s="25"/>
    </row>
    <row r="104" spans="1:15" ht="16" thickBot="1" x14ac:dyDescent="0.25">
      <c r="A104" s="20">
        <v>810</v>
      </c>
      <c r="B104" s="21">
        <v>2.68</v>
      </c>
      <c r="C104" s="13">
        <v>27</v>
      </c>
      <c r="D104" s="9">
        <v>20</v>
      </c>
      <c r="E104" s="2">
        <v>50</v>
      </c>
      <c r="F104" s="2">
        <v>3000</v>
      </c>
      <c r="G104" s="2">
        <f t="shared" si="34"/>
        <v>84.823001646924411</v>
      </c>
      <c r="H104" s="2">
        <f t="shared" si="35"/>
        <v>192.82443510496299</v>
      </c>
      <c r="I104" s="2">
        <f t="shared" si="36"/>
        <v>0.41395719198801512</v>
      </c>
      <c r="J104" s="2">
        <f t="shared" si="37"/>
        <v>5.2062597478340011</v>
      </c>
      <c r="K104" s="2">
        <f t="shared" si="38"/>
        <v>1.1176844183676407E-2</v>
      </c>
      <c r="L104" s="2">
        <f t="shared" si="31"/>
        <v>192.82658190180123</v>
      </c>
      <c r="M104" s="2">
        <f t="shared" si="32"/>
        <v>5.2062717450938401</v>
      </c>
      <c r="N104" s="2">
        <f t="shared" si="33"/>
        <v>19.655951014059124</v>
      </c>
      <c r="O104" s="26" t="s">
        <v>32</v>
      </c>
    </row>
    <row r="105" spans="1:15" ht="16" thickBot="1" x14ac:dyDescent="0.25">
      <c r="A105" s="14">
        <v>680</v>
      </c>
      <c r="B105" s="6">
        <v>3.01</v>
      </c>
      <c r="C105" s="13">
        <v>27</v>
      </c>
      <c r="D105" s="9">
        <v>20</v>
      </c>
      <c r="E105" s="2">
        <v>50</v>
      </c>
      <c r="F105" s="2">
        <v>3000</v>
      </c>
      <c r="G105" s="2">
        <f t="shared" si="34"/>
        <v>71.209433481368634</v>
      </c>
      <c r="H105" s="2">
        <f t="shared" si="35"/>
        <v>152.63058084379765</v>
      </c>
      <c r="I105" s="2">
        <f t="shared" si="36"/>
        <v>0.46492953279250948</v>
      </c>
      <c r="J105" s="2">
        <f t="shared" si="37"/>
        <v>4.1210256827825367</v>
      </c>
      <c r="K105" s="2">
        <f t="shared" si="38"/>
        <v>1.2553097385397756E-2</v>
      </c>
      <c r="L105" s="2">
        <f t="shared" si="31"/>
        <v>152.63362692336389</v>
      </c>
      <c r="M105" s="2">
        <f t="shared" si="32"/>
        <v>4.1210448017956853</v>
      </c>
      <c r="N105" s="2">
        <f t="shared" si="33"/>
        <v>15.558745051518425</v>
      </c>
      <c r="O105" s="26"/>
    </row>
    <row r="106" spans="1:15" ht="16" thickBot="1" x14ac:dyDescent="0.25">
      <c r="A106" s="14">
        <v>699</v>
      </c>
      <c r="B106" s="6">
        <v>2.68</v>
      </c>
      <c r="C106" s="13">
        <v>27</v>
      </c>
      <c r="D106" s="9">
        <v>20</v>
      </c>
      <c r="E106" s="2">
        <v>50</v>
      </c>
      <c r="F106" s="2">
        <v>3000</v>
      </c>
      <c r="G106" s="2">
        <f t="shared" si="34"/>
        <v>73.199108828642181</v>
      </c>
      <c r="H106" s="2">
        <f t="shared" si="35"/>
        <v>143.59733549263836</v>
      </c>
      <c r="I106" s="2">
        <f t="shared" si="36"/>
        <v>0.41395719198801512</v>
      </c>
      <c r="J106" s="2">
        <f t="shared" si="37"/>
        <v>3.8771280583012357</v>
      </c>
      <c r="K106" s="2">
        <f t="shared" si="38"/>
        <v>1.1176844183676407E-2</v>
      </c>
      <c r="L106" s="2">
        <f t="shared" si="31"/>
        <v>143.60021822744321</v>
      </c>
      <c r="M106" s="2">
        <f t="shared" si="32"/>
        <v>3.8771441683683388</v>
      </c>
      <c r="N106" s="2">
        <f t="shared" si="33"/>
        <v>14.63791357408668</v>
      </c>
      <c r="O106" s="26"/>
    </row>
    <row r="107" spans="1:15" ht="16" thickBot="1" x14ac:dyDescent="0.25">
      <c r="A107" s="16">
        <v>713</v>
      </c>
      <c r="B107" s="17">
        <v>2.83</v>
      </c>
      <c r="C107" s="13">
        <v>27</v>
      </c>
      <c r="D107" s="9">
        <v>20</v>
      </c>
      <c r="E107" s="2">
        <v>50</v>
      </c>
      <c r="F107" s="2">
        <v>3000</v>
      </c>
      <c r="G107" s="2">
        <f t="shared" si="34"/>
        <v>74.665185400317412</v>
      </c>
      <c r="H107" s="2">
        <f t="shared" si="35"/>
        <v>157.76938447744476</v>
      </c>
      <c r="I107" s="2">
        <f t="shared" si="36"/>
        <v>0.43712643780823979</v>
      </c>
      <c r="J107" s="2">
        <f t="shared" si="37"/>
        <v>4.2597733808910085</v>
      </c>
      <c r="K107" s="2">
        <f t="shared" si="38"/>
        <v>1.1802413820822474E-2</v>
      </c>
      <c r="L107" s="2">
        <f t="shared" si="31"/>
        <v>157.77215512018401</v>
      </c>
      <c r="M107" s="2">
        <f t="shared" si="32"/>
        <v>4.2597897311392741</v>
      </c>
      <c r="N107" s="2">
        <f t="shared" si="33"/>
        <v>16.082567792272716</v>
      </c>
      <c r="O107" s="26"/>
    </row>
    <row r="108" spans="1:15" ht="16" thickBot="1" x14ac:dyDescent="0.25">
      <c r="A108" s="20">
        <v>770</v>
      </c>
      <c r="B108" s="21">
        <v>2.54</v>
      </c>
      <c r="C108" s="13">
        <v>27</v>
      </c>
      <c r="D108" s="9">
        <v>20</v>
      </c>
      <c r="E108" s="2">
        <v>50</v>
      </c>
      <c r="F108" s="2">
        <v>3000</v>
      </c>
      <c r="G108" s="2">
        <f t="shared" si="34"/>
        <v>80.634211442138024</v>
      </c>
      <c r="H108" s="2">
        <f t="shared" si="35"/>
        <v>165.14765179434374</v>
      </c>
      <c r="I108" s="2">
        <f t="shared" si="36"/>
        <v>0.39233256255580534</v>
      </c>
      <c r="J108" s="2">
        <f t="shared" si="37"/>
        <v>4.4589865984472805</v>
      </c>
      <c r="K108" s="2">
        <f t="shared" si="38"/>
        <v>1.0592979189006745E-2</v>
      </c>
      <c r="L108" s="2">
        <f t="shared" si="31"/>
        <v>165.1500274244934</v>
      </c>
      <c r="M108" s="2">
        <f t="shared" si="32"/>
        <v>4.4589991810203946</v>
      </c>
      <c r="N108" s="2">
        <f t="shared" si="33"/>
        <v>16.834670521464851</v>
      </c>
      <c r="O108" t="s">
        <v>33</v>
      </c>
    </row>
    <row r="109" spans="1:15" ht="16" thickBot="1" x14ac:dyDescent="0.25">
      <c r="A109" s="14">
        <v>453</v>
      </c>
      <c r="B109" s="6">
        <v>3.65</v>
      </c>
      <c r="C109" s="13">
        <v>27</v>
      </c>
      <c r="D109" s="9">
        <v>20</v>
      </c>
      <c r="E109" s="2">
        <v>50</v>
      </c>
      <c r="F109" s="2">
        <v>3000</v>
      </c>
      <c r="G109" s="2">
        <f t="shared" si="34"/>
        <v>47.438049069205874</v>
      </c>
      <c r="H109" s="2">
        <f t="shared" si="35"/>
        <v>82.138450231472021</v>
      </c>
      <c r="I109" s="2">
        <f t="shared" si="36"/>
        <v>0.56378498162546831</v>
      </c>
      <c r="J109" s="2">
        <f t="shared" si="37"/>
        <v>2.2177381562497445</v>
      </c>
      <c r="K109" s="2">
        <f t="shared" si="38"/>
        <v>1.5222194503887645E-2</v>
      </c>
      <c r="L109" s="2">
        <f t="shared" si="31"/>
        <v>82.145313782292277</v>
      </c>
      <c r="M109" s="2">
        <f t="shared" si="32"/>
        <v>2.2177903969698152</v>
      </c>
      <c r="N109" s="2">
        <f t="shared" si="33"/>
        <v>8.3731279381198895</v>
      </c>
    </row>
    <row r="110" spans="1:15" ht="16" thickBot="1" x14ac:dyDescent="0.25">
      <c r="A110" s="14">
        <v>829</v>
      </c>
      <c r="B110" s="6">
        <v>2.98</v>
      </c>
      <c r="C110" s="13">
        <v>27</v>
      </c>
      <c r="D110" s="9">
        <v>20</v>
      </c>
      <c r="E110" s="2">
        <v>50</v>
      </c>
      <c r="F110" s="2">
        <v>3000</v>
      </c>
      <c r="G110" s="2">
        <f t="shared" si="34"/>
        <v>86.812676994197943</v>
      </c>
      <c r="H110" s="2">
        <f t="shared" si="35"/>
        <v>224.58593842958857</v>
      </c>
      <c r="I110" s="2">
        <f t="shared" si="36"/>
        <v>0.46029568362846451</v>
      </c>
      <c r="J110" s="2">
        <f t="shared" si="37"/>
        <v>6.0638203375988917</v>
      </c>
      <c r="K110" s="2">
        <f t="shared" si="38"/>
        <v>1.2427983457968542E-2</v>
      </c>
      <c r="L110" s="2">
        <f t="shared" si="31"/>
        <v>224.58798795052732</v>
      </c>
      <c r="M110" s="2">
        <f t="shared" si="32"/>
        <v>6.0638330733497909</v>
      </c>
      <c r="N110" s="2">
        <f t="shared" si="33"/>
        <v>22.893619788385966</v>
      </c>
    </row>
    <row r="111" spans="1:15" ht="16" thickBot="1" x14ac:dyDescent="0.25">
      <c r="A111" s="16">
        <v>579</v>
      </c>
      <c r="B111" s="17">
        <v>2.58</v>
      </c>
      <c r="C111" s="13">
        <v>27</v>
      </c>
      <c r="D111" s="9">
        <v>20</v>
      </c>
      <c r="E111" s="2">
        <v>50</v>
      </c>
      <c r="F111" s="2">
        <v>3000</v>
      </c>
      <c r="G111" s="2">
        <f t="shared" si="34"/>
        <v>60.632738214283002</v>
      </c>
      <c r="H111" s="2">
        <f t="shared" si="35"/>
        <v>94.849286738733781</v>
      </c>
      <c r="I111" s="2">
        <f t="shared" si="36"/>
        <v>0.39851102810786526</v>
      </c>
      <c r="J111" s="2">
        <f t="shared" si="37"/>
        <v>2.5609307419458123</v>
      </c>
      <c r="K111" s="2">
        <f t="shared" si="38"/>
        <v>1.0759797758912362E-2</v>
      </c>
      <c r="L111" s="2">
        <f t="shared" si="31"/>
        <v>94.853488164130042</v>
      </c>
      <c r="M111" s="2">
        <f t="shared" si="32"/>
        <v>2.5609533455904541</v>
      </c>
      <c r="N111" s="2">
        <f t="shared" si="33"/>
        <v>9.6687180337163667</v>
      </c>
    </row>
    <row r="112" spans="1:15" ht="16" thickBot="1" x14ac:dyDescent="0.25">
      <c r="A112" s="20">
        <v>727</v>
      </c>
      <c r="B112" s="21">
        <v>2.72</v>
      </c>
      <c r="C112" s="13">
        <v>27</v>
      </c>
      <c r="D112" s="9">
        <v>20</v>
      </c>
      <c r="E112" s="2">
        <v>50</v>
      </c>
      <c r="F112" s="2">
        <v>3000</v>
      </c>
      <c r="G112" s="2">
        <f t="shared" si="34"/>
        <v>76.131261971992643</v>
      </c>
      <c r="H112" s="2">
        <f t="shared" si="35"/>
        <v>157.65035814499032</v>
      </c>
      <c r="I112" s="2">
        <f t="shared" si="36"/>
        <v>0.42013565754007504</v>
      </c>
      <c r="J112" s="2">
        <f t="shared" si="37"/>
        <v>4.2565596699147381</v>
      </c>
      <c r="K112" s="2">
        <f t="shared" si="38"/>
        <v>1.1343662753582026E-2</v>
      </c>
      <c r="L112" s="2">
        <f t="shared" si="31"/>
        <v>157.65302310631026</v>
      </c>
      <c r="M112" s="2">
        <f t="shared" si="32"/>
        <v>4.2565747852268885</v>
      </c>
      <c r="N112" s="2">
        <f t="shared" si="33"/>
        <v>16.070429966500125</v>
      </c>
      <c r="O112" t="s">
        <v>34</v>
      </c>
    </row>
    <row r="113" spans="1:15" ht="16" thickBot="1" x14ac:dyDescent="0.25">
      <c r="A113" s="14">
        <v>723</v>
      </c>
      <c r="B113" s="6">
        <v>2.56</v>
      </c>
      <c r="C113" s="13">
        <v>27</v>
      </c>
      <c r="D113" s="9">
        <v>20</v>
      </c>
      <c r="E113" s="2">
        <v>50</v>
      </c>
      <c r="F113" s="2">
        <v>3000</v>
      </c>
      <c r="G113" s="2">
        <f t="shared" si="34"/>
        <v>75.712382951514016</v>
      </c>
      <c r="H113" s="2">
        <f t="shared" si="35"/>
        <v>146.74854226423579</v>
      </c>
      <c r="I113" s="2">
        <f t="shared" si="36"/>
        <v>0.3954217953318353</v>
      </c>
      <c r="J113" s="2">
        <f t="shared" si="37"/>
        <v>3.9622106411343667</v>
      </c>
      <c r="K113" s="2">
        <f t="shared" si="38"/>
        <v>1.0676388473959552E-2</v>
      </c>
      <c r="L113" s="2">
        <f t="shared" si="31"/>
        <v>146.75123679297855</v>
      </c>
      <c r="M113" s="2">
        <f t="shared" si="32"/>
        <v>3.9622250251581193</v>
      </c>
      <c r="N113" s="2">
        <f t="shared" si="33"/>
        <v>14.959130989383922</v>
      </c>
    </row>
    <row r="114" spans="1:15" ht="16" thickBot="1" x14ac:dyDescent="0.25">
      <c r="A114" s="14">
        <v>1031</v>
      </c>
      <c r="B114" s="6">
        <v>3.55</v>
      </c>
      <c r="C114" s="13">
        <v>27</v>
      </c>
      <c r="D114" s="9">
        <v>20</v>
      </c>
      <c r="E114" s="2">
        <v>50</v>
      </c>
      <c r="F114" s="2">
        <v>3000</v>
      </c>
      <c r="G114" s="2">
        <f t="shared" si="34"/>
        <v>107.96606752836922</v>
      </c>
      <c r="H114" s="2">
        <f t="shared" si="35"/>
        <v>413.81184668268355</v>
      </c>
      <c r="I114" s="2">
        <f t="shared" si="36"/>
        <v>0.54833881774531845</v>
      </c>
      <c r="J114" s="2">
        <f t="shared" si="37"/>
        <v>11.172919860432456</v>
      </c>
      <c r="K114" s="2">
        <f t="shared" si="38"/>
        <v>1.4805148079123597E-2</v>
      </c>
      <c r="L114" s="2">
        <f t="shared" si="31"/>
        <v>413.81317177268329</v>
      </c>
      <c r="M114" s="2">
        <f t="shared" si="32"/>
        <v>11.172929669520688</v>
      </c>
      <c r="N114" s="2">
        <f t="shared" si="33"/>
        <v>42.182692149056848</v>
      </c>
    </row>
    <row r="115" spans="1:15" ht="16" thickBot="1" x14ac:dyDescent="0.25">
      <c r="A115" s="16">
        <v>957</v>
      </c>
      <c r="B115" s="17">
        <v>3.11</v>
      </c>
      <c r="C115" s="13">
        <v>27</v>
      </c>
      <c r="D115" s="9">
        <v>20</v>
      </c>
      <c r="E115" s="2">
        <v>50</v>
      </c>
      <c r="F115" s="2">
        <v>3000</v>
      </c>
      <c r="G115" s="2">
        <f t="shared" si="34"/>
        <v>100.2168056495144</v>
      </c>
      <c r="H115" s="2">
        <f t="shared" si="35"/>
        <v>312.34999298582801</v>
      </c>
      <c r="I115" s="2">
        <f t="shared" si="36"/>
        <v>0.48037569667265928</v>
      </c>
      <c r="J115" s="2">
        <f t="shared" si="37"/>
        <v>8.4334498106173559</v>
      </c>
      <c r="K115" s="2">
        <f t="shared" si="38"/>
        <v>1.29701438101618E-2</v>
      </c>
      <c r="L115" s="2">
        <f t="shared" si="31"/>
        <v>312.3515309225171</v>
      </c>
      <c r="M115" s="2">
        <f t="shared" si="32"/>
        <v>8.4334597842660255</v>
      </c>
      <c r="N115" s="2">
        <f t="shared" si="33"/>
        <v>31.839996165160365</v>
      </c>
    </row>
    <row r="116" spans="1:15" ht="16" thickBot="1" x14ac:dyDescent="0.25">
      <c r="A116" s="10">
        <v>642</v>
      </c>
      <c r="B116" s="10">
        <v>3.55</v>
      </c>
      <c r="C116" s="13">
        <v>27</v>
      </c>
      <c r="D116" s="2">
        <v>20</v>
      </c>
      <c r="E116" s="2">
        <v>50</v>
      </c>
      <c r="F116" s="2">
        <v>3000</v>
      </c>
      <c r="G116" s="2">
        <f t="shared" si="34"/>
        <v>67.230082786821569</v>
      </c>
      <c r="H116" s="2">
        <f t="shared" si="35"/>
        <v>160.45588311906229</v>
      </c>
      <c r="I116" s="2">
        <f t="shared" si="36"/>
        <v>0.54833881774531845</v>
      </c>
      <c r="J116" s="2">
        <f t="shared" si="37"/>
        <v>4.3323088442146824</v>
      </c>
      <c r="K116" s="2">
        <f t="shared" si="38"/>
        <v>1.4805148079123597E-2</v>
      </c>
      <c r="L116" s="2">
        <f t="shared" si="31"/>
        <v>160.45930046324418</v>
      </c>
      <c r="M116" s="2">
        <f t="shared" si="32"/>
        <v>4.3323341415535346</v>
      </c>
      <c r="N116" s="2">
        <f t="shared" si="33"/>
        <v>16.356454643989636</v>
      </c>
      <c r="O116" s="24" t="s">
        <v>35</v>
      </c>
    </row>
    <row r="117" spans="1:15" ht="16" thickBot="1" x14ac:dyDescent="0.25">
      <c r="A117" s="6">
        <v>708</v>
      </c>
      <c r="B117" s="6">
        <v>2.65</v>
      </c>
      <c r="C117" s="13">
        <v>27</v>
      </c>
      <c r="D117" s="2">
        <v>20</v>
      </c>
      <c r="E117" s="2">
        <v>50</v>
      </c>
      <c r="F117" s="2">
        <v>3000</v>
      </c>
      <c r="G117" s="2">
        <f t="shared" si="34"/>
        <v>74.14158662471911</v>
      </c>
      <c r="H117" s="2">
        <f t="shared" si="35"/>
        <v>145.66983398161429</v>
      </c>
      <c r="I117" s="2">
        <f t="shared" si="36"/>
        <v>0.40932334282397009</v>
      </c>
      <c r="J117" s="2">
        <f t="shared" si="37"/>
        <v>3.9330855175035859</v>
      </c>
      <c r="K117" s="2">
        <f t="shared" si="38"/>
        <v>1.1051730256247193E-2</v>
      </c>
      <c r="L117" s="2">
        <f t="shared" si="31"/>
        <v>145.67264389348028</v>
      </c>
      <c r="M117" s="2">
        <f t="shared" si="32"/>
        <v>3.9331010448166861</v>
      </c>
      <c r="N117" s="2">
        <f t="shared" si="33"/>
        <v>14.849175236216583</v>
      </c>
      <c r="O117" s="24"/>
    </row>
    <row r="118" spans="1:15" ht="16" thickBot="1" x14ac:dyDescent="0.25">
      <c r="A118" s="6">
        <v>1387</v>
      </c>
      <c r="B118" s="6">
        <v>3.3</v>
      </c>
      <c r="C118" s="13">
        <v>27</v>
      </c>
      <c r="D118" s="2">
        <v>20</v>
      </c>
      <c r="E118" s="2">
        <v>50</v>
      </c>
      <c r="F118" s="2">
        <v>3000</v>
      </c>
      <c r="G118" s="2">
        <f t="shared" si="34"/>
        <v>145.24630035096808</v>
      </c>
      <c r="H118" s="2">
        <f t="shared" si="35"/>
        <v>696.18409626623986</v>
      </c>
      <c r="I118" s="2">
        <f t="shared" si="36"/>
        <v>0.50972340804494398</v>
      </c>
      <c r="J118" s="2">
        <f t="shared" si="37"/>
        <v>18.796970599188477</v>
      </c>
      <c r="K118" s="2">
        <f t="shared" si="38"/>
        <v>1.3762532017213487E-2</v>
      </c>
      <c r="L118" s="2">
        <f t="shared" si="31"/>
        <v>696.18482843341053</v>
      </c>
      <c r="M118" s="2">
        <f t="shared" si="32"/>
        <v>18.796975637427515</v>
      </c>
      <c r="N118" s="2">
        <f t="shared" si="33"/>
        <v>70.966797438092328</v>
      </c>
      <c r="O118" s="24"/>
    </row>
    <row r="119" spans="1:15" x14ac:dyDescent="0.2">
      <c r="A119" s="6">
        <v>1397</v>
      </c>
      <c r="B119" s="6">
        <v>3.7</v>
      </c>
      <c r="C119" s="13">
        <v>27</v>
      </c>
      <c r="D119" s="2">
        <v>20</v>
      </c>
      <c r="E119" s="2">
        <v>50</v>
      </c>
      <c r="F119" s="2">
        <v>3000</v>
      </c>
      <c r="G119" s="2">
        <f t="shared" si="34"/>
        <v>146.29349790216469</v>
      </c>
      <c r="H119" s="2">
        <f t="shared" si="35"/>
        <v>791.86613855267467</v>
      </c>
      <c r="I119" s="2">
        <f t="shared" si="36"/>
        <v>0.57150806356554329</v>
      </c>
      <c r="J119" s="2">
        <f t="shared" si="37"/>
        <v>21.380385740922218</v>
      </c>
      <c r="K119" s="2">
        <f t="shared" si="38"/>
        <v>1.5430717716269669E-2</v>
      </c>
      <c r="L119" s="2">
        <f t="shared" si="31"/>
        <v>791.86686027541964</v>
      </c>
      <c r="M119" s="2">
        <f t="shared" si="32"/>
        <v>21.380391309274003</v>
      </c>
      <c r="N119" s="2">
        <f t="shared" si="33"/>
        <v>80.720320569615296</v>
      </c>
      <c r="O119" s="24"/>
    </row>
    <row r="122" spans="1:15" x14ac:dyDescent="0.2">
      <c r="A122" t="s">
        <v>19</v>
      </c>
      <c r="F122" t="s">
        <v>26</v>
      </c>
    </row>
    <row r="123" spans="1:15" x14ac:dyDescent="0.2">
      <c r="A123" s="4" t="s">
        <v>10</v>
      </c>
      <c r="B123" t="s">
        <v>39</v>
      </c>
    </row>
    <row r="124" spans="1:15" x14ac:dyDescent="0.2">
      <c r="A124" s="4" t="s">
        <v>11</v>
      </c>
      <c r="B124" t="s">
        <v>36</v>
      </c>
    </row>
    <row r="125" spans="1:15" x14ac:dyDescent="0.2">
      <c r="A125" s="4" t="s">
        <v>12</v>
      </c>
      <c r="B125" t="s">
        <v>22</v>
      </c>
    </row>
    <row r="126" spans="1:15" x14ac:dyDescent="0.2">
      <c r="A126" s="4" t="s">
        <v>13</v>
      </c>
      <c r="B126" s="8">
        <v>43530</v>
      </c>
    </row>
    <row r="128" spans="1:15" ht="16" x14ac:dyDescent="0.2">
      <c r="A128" s="1" t="s">
        <v>15</v>
      </c>
      <c r="B128" s="1" t="s">
        <v>0</v>
      </c>
      <c r="C128" s="1" t="s">
        <v>1</v>
      </c>
      <c r="D128" s="1" t="s">
        <v>17</v>
      </c>
      <c r="E128" s="1" t="s">
        <v>2</v>
      </c>
      <c r="F128" s="1" t="s">
        <v>16</v>
      </c>
      <c r="G128" s="1" t="s">
        <v>14</v>
      </c>
      <c r="H128" s="1" t="s">
        <v>3</v>
      </c>
      <c r="I128" s="1" t="s">
        <v>4</v>
      </c>
      <c r="J128" s="1" t="s">
        <v>5</v>
      </c>
      <c r="K128" s="1" t="s">
        <v>6</v>
      </c>
      <c r="L128" s="1" t="s">
        <v>7</v>
      </c>
      <c r="M128" s="1" t="s">
        <v>8</v>
      </c>
      <c r="N128" s="1" t="s">
        <v>9</v>
      </c>
    </row>
    <row r="129" spans="1:53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53" ht="16" thickBot="1" x14ac:dyDescent="0.25">
      <c r="A130" s="5" t="s">
        <v>22</v>
      </c>
      <c r="B130" s="5"/>
      <c r="C130" s="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53" ht="16" thickBot="1" x14ac:dyDescent="0.25">
      <c r="A131" s="11">
        <v>1140</v>
      </c>
      <c r="B131" s="12">
        <v>3.18</v>
      </c>
      <c r="C131" s="13">
        <v>35.6</v>
      </c>
      <c r="D131" s="9">
        <v>20</v>
      </c>
      <c r="E131" s="2">
        <v>50</v>
      </c>
      <c r="F131" s="2">
        <v>3000</v>
      </c>
      <c r="G131" s="2">
        <f>(1/30)*PI()*A131</f>
        <v>119.38052083641213</v>
      </c>
      <c r="H131" s="2">
        <f>(1/100)*B131*G131^2</f>
        <v>453.20433841450239</v>
      </c>
      <c r="I131" s="2">
        <f>((1/30*PI()*F131)-(1/30*PI()*E131))*B131/(100*D131)</f>
        <v>0.49118801138876422</v>
      </c>
      <c r="J131" s="2">
        <f>(1/1000)*H131*C131</f>
        <v>16.134074447556287</v>
      </c>
      <c r="K131" s="2">
        <f>(1/1000)*C131*I131</f>
        <v>1.7486293205440005E-2</v>
      </c>
      <c r="L131" s="2">
        <f t="shared" ref="L131:L141" si="39">SQRT(H131^2+I131*2)</f>
        <v>453.20542222456874</v>
      </c>
      <c r="M131" s="2">
        <f t="shared" ref="M131:M141" si="40">SQRT(J131^2+K131^2)</f>
        <v>16.134083923475135</v>
      </c>
      <c r="N131" s="2">
        <f>(M131/(C131*0.00981))</f>
        <v>46.198226767787787</v>
      </c>
      <c r="O131" s="5" t="s">
        <v>43</v>
      </c>
    </row>
    <row r="132" spans="1:53" ht="16" thickBot="1" x14ac:dyDescent="0.25">
      <c r="A132" s="14">
        <v>1103</v>
      </c>
      <c r="B132" s="6">
        <v>2.89</v>
      </c>
      <c r="C132" s="13">
        <v>35.6</v>
      </c>
      <c r="D132" s="9">
        <v>20</v>
      </c>
      <c r="E132" s="2">
        <v>50</v>
      </c>
      <c r="F132" s="2">
        <v>3000</v>
      </c>
      <c r="G132" s="2">
        <f>(1/30)*PI()*A132</f>
        <v>115.50588989698473</v>
      </c>
      <c r="H132" s="2">
        <f>(1/100)*B132*G132^2</f>
        <v>385.57254636584702</v>
      </c>
      <c r="I132" s="2">
        <f>((1/30*PI()*F132)-(1/30*PI()*E132))*B132/(100*D132)</f>
        <v>0.44639413613632972</v>
      </c>
      <c r="J132" s="2">
        <f>(1/1000)*H132*C132</f>
        <v>13.726382650624155</v>
      </c>
      <c r="K132" s="2">
        <f>(1/1000)*C132*I132</f>
        <v>1.5891631246453337E-2</v>
      </c>
      <c r="L132" s="2">
        <f t="shared" si="39"/>
        <v>385.57370410767834</v>
      </c>
      <c r="M132" s="2">
        <f t="shared" si="40"/>
        <v>13.726391849838015</v>
      </c>
      <c r="N132" s="2">
        <f>(M132/(C132*0.00981))</f>
        <v>39.30405757092057</v>
      </c>
      <c r="O132" s="5"/>
    </row>
    <row r="133" spans="1:53" ht="16" thickBot="1" x14ac:dyDescent="0.25">
      <c r="A133" s="14">
        <v>707</v>
      </c>
      <c r="B133" s="6">
        <v>2.0699999999999998</v>
      </c>
      <c r="C133" s="13">
        <v>35.6</v>
      </c>
      <c r="D133" s="9">
        <v>20</v>
      </c>
      <c r="E133" s="2">
        <v>50</v>
      </c>
      <c r="F133" s="2">
        <v>3000</v>
      </c>
      <c r="G133" s="2">
        <f>(1/30)*PI()*A133</f>
        <v>74.03686686959945</v>
      </c>
      <c r="H133" s="2">
        <f>(1/100)*B133*G133^2</f>
        <v>113.46617347644259</v>
      </c>
      <c r="I133" s="2">
        <f>((1/30*PI()*F133)-(1/30*PI()*E133))*B133/(100*D133)</f>
        <v>0.31973559231910115</v>
      </c>
      <c r="J133" s="2">
        <f>(1/1000)*H133*C133</f>
        <v>4.0393957757613563</v>
      </c>
      <c r="K133" s="2">
        <f>(1/1000)*C133*I133</f>
        <v>1.138258708656E-2</v>
      </c>
      <c r="L133" s="2">
        <f t="shared" si="39"/>
        <v>113.46899133494932</v>
      </c>
      <c r="M133" s="2">
        <f t="shared" si="40"/>
        <v>4.0394118131885826</v>
      </c>
      <c r="N133" s="2">
        <f>(M133/(C133*0.00981))</f>
        <v>11.56642446136304</v>
      </c>
      <c r="O133" s="5"/>
    </row>
    <row r="134" spans="1:53" ht="16" thickBot="1" x14ac:dyDescent="0.25">
      <c r="A134" s="16">
        <v>1279</v>
      </c>
      <c r="B134" s="17">
        <v>2.78</v>
      </c>
      <c r="C134" s="13">
        <v>35.6</v>
      </c>
      <c r="D134" s="9">
        <v>20</v>
      </c>
      <c r="E134" s="2">
        <v>50</v>
      </c>
      <c r="F134" s="2">
        <v>3000</v>
      </c>
      <c r="G134" s="2">
        <f t="shared" ref="G134:G136" si="41">(1/30)*PI()*A134</f>
        <v>133.93656679804485</v>
      </c>
      <c r="H134" s="2">
        <f t="shared" ref="H134:H136" si="42">(1/100)*B134*G134^2</f>
        <v>498.70430913299026</v>
      </c>
      <c r="I134" s="2">
        <f t="shared" ref="I134:I136" si="43">((1/30*PI()*F134)-(1/30*PI()*E134))*B134/(100*D134)</f>
        <v>0.42940335586816486</v>
      </c>
      <c r="J134" s="2">
        <f t="shared" ref="J134:J136" si="44">(1/1000)*H134*C134</f>
        <v>17.753873405134456</v>
      </c>
      <c r="K134" s="2">
        <f t="shared" ref="K134:K136" si="45">(1/1000)*C134*I134</f>
        <v>1.5286759468906669E-2</v>
      </c>
      <c r="L134" s="2">
        <f t="shared" si="39"/>
        <v>498.70517017023684</v>
      </c>
      <c r="M134" s="2">
        <f t="shared" si="40"/>
        <v>17.753879986373558</v>
      </c>
      <c r="N134" s="2">
        <f t="shared" ref="N134:N141" si="46">(M134/(C134*0.00981))</f>
        <v>50.836339857212771</v>
      </c>
      <c r="O134" s="5"/>
    </row>
    <row r="135" spans="1:53" ht="16" thickBot="1" x14ac:dyDescent="0.25">
      <c r="A135" s="20">
        <v>775</v>
      </c>
      <c r="B135" s="21">
        <v>2.72</v>
      </c>
      <c r="C135" s="13">
        <v>35.6</v>
      </c>
      <c r="D135" s="9">
        <v>20</v>
      </c>
      <c r="E135" s="2">
        <v>50</v>
      </c>
      <c r="F135" s="2">
        <v>3000</v>
      </c>
      <c r="G135" s="2">
        <f t="shared" si="41"/>
        <v>81.157810217736312</v>
      </c>
      <c r="H135" s="2">
        <f t="shared" si="42"/>
        <v>179.15525233399646</v>
      </c>
      <c r="I135" s="2">
        <f t="shared" si="43"/>
        <v>0.42013565754007504</v>
      </c>
      <c r="J135" s="2">
        <f t="shared" si="44"/>
        <v>6.3779269830902745</v>
      </c>
      <c r="K135" s="2">
        <f t="shared" si="45"/>
        <v>1.4956829408426671E-2</v>
      </c>
      <c r="L135" s="2">
        <f t="shared" si="39"/>
        <v>179.15759741125416</v>
      </c>
      <c r="M135" s="2">
        <f t="shared" si="40"/>
        <v>6.3779445206411891</v>
      </c>
      <c r="N135" s="2">
        <f t="shared" si="46"/>
        <v>18.262563196924685</v>
      </c>
      <c r="O135" s="23" t="s">
        <v>29</v>
      </c>
    </row>
    <row r="136" spans="1:53" ht="22" thickBot="1" x14ac:dyDescent="0.3">
      <c r="A136" s="14">
        <v>582</v>
      </c>
      <c r="B136" s="6">
        <v>3.51</v>
      </c>
      <c r="C136" s="13">
        <v>35.6</v>
      </c>
      <c r="D136" s="9">
        <v>20</v>
      </c>
      <c r="E136" s="2">
        <v>50</v>
      </c>
      <c r="F136" s="2">
        <v>3000</v>
      </c>
      <c r="G136" s="2">
        <f t="shared" si="41"/>
        <v>60.946897479641983</v>
      </c>
      <c r="H136" s="2">
        <f t="shared" si="42"/>
        <v>130.37980336502906</v>
      </c>
      <c r="I136" s="2">
        <f t="shared" si="43"/>
        <v>0.54216035219325853</v>
      </c>
      <c r="J136" s="2">
        <f t="shared" si="44"/>
        <v>4.6415209997950342</v>
      </c>
      <c r="K136" s="2">
        <f t="shared" si="45"/>
        <v>1.9300908538080003E-2</v>
      </c>
      <c r="L136" s="2">
        <f t="shared" si="39"/>
        <v>130.38396161418027</v>
      </c>
      <c r="M136" s="2">
        <f t="shared" si="40"/>
        <v>4.6415611292547565</v>
      </c>
      <c r="N136" s="2">
        <f t="shared" si="46"/>
        <v>13.290614739759809</v>
      </c>
      <c r="O136" s="23"/>
      <c r="S136" s="31" t="s">
        <v>43</v>
      </c>
      <c r="T136" s="32"/>
      <c r="U136" s="32"/>
      <c r="V136" s="32"/>
      <c r="W136" s="33"/>
      <c r="X136" s="31" t="s">
        <v>44</v>
      </c>
      <c r="Y136" s="32"/>
      <c r="Z136" s="32"/>
      <c r="AA136" s="32"/>
      <c r="AB136" s="33"/>
      <c r="AC136" s="31" t="s">
        <v>31</v>
      </c>
      <c r="AD136" s="32"/>
      <c r="AE136" s="32"/>
      <c r="AF136" s="32"/>
      <c r="AG136" s="33"/>
      <c r="AH136" s="31" t="s">
        <v>48</v>
      </c>
      <c r="AI136" s="32"/>
      <c r="AJ136" s="32"/>
      <c r="AK136" s="32"/>
      <c r="AL136" s="33"/>
      <c r="AM136" s="31" t="s">
        <v>49</v>
      </c>
      <c r="AN136" s="32"/>
      <c r="AO136" s="32"/>
      <c r="AP136" s="32"/>
      <c r="AQ136" s="33"/>
      <c r="AR136" s="31" t="s">
        <v>50</v>
      </c>
      <c r="AS136" s="32"/>
      <c r="AT136" s="32"/>
      <c r="AU136" s="32"/>
      <c r="AV136" s="33"/>
      <c r="AW136" s="31" t="s">
        <v>34</v>
      </c>
      <c r="AX136" s="32"/>
      <c r="AY136" s="32"/>
      <c r="AZ136" s="32"/>
      <c r="BA136" s="33"/>
    </row>
    <row r="137" spans="1:53" ht="17" thickBot="1" x14ac:dyDescent="0.25">
      <c r="A137" s="14">
        <v>776</v>
      </c>
      <c r="B137" s="6">
        <v>2.54</v>
      </c>
      <c r="C137" s="13">
        <v>35.6</v>
      </c>
      <c r="D137" s="9">
        <v>20</v>
      </c>
      <c r="E137" s="2">
        <v>50</v>
      </c>
      <c r="F137" s="2">
        <v>3000</v>
      </c>
      <c r="G137" s="2">
        <f>(1/30)*PI()*A137</f>
        <v>81.262529972855972</v>
      </c>
      <c r="H137" s="2">
        <f>(1/100)*B137*G137^2</f>
        <v>167.73140895076864</v>
      </c>
      <c r="I137" s="2">
        <f>((1/30*PI()*F137)-(1/30*PI()*E137))*B137/(100*D137)</f>
        <v>0.39233256255580534</v>
      </c>
      <c r="J137" s="2">
        <f>(1/1000)*H137*C137</f>
        <v>5.9712381586473633</v>
      </c>
      <c r="K137" s="2">
        <f>(1/1000)*C137*I137</f>
        <v>1.396703922698667E-2</v>
      </c>
      <c r="L137" s="2">
        <f t="shared" si="39"/>
        <v>167.73374798690662</v>
      </c>
      <c r="M137" s="2">
        <f t="shared" si="40"/>
        <v>5.971254493443662</v>
      </c>
      <c r="N137" s="2">
        <f t="shared" si="46"/>
        <v>17.098049724093915</v>
      </c>
      <c r="O137" s="23"/>
      <c r="S137" s="34" t="s">
        <v>15</v>
      </c>
      <c r="T137" s="1" t="s">
        <v>0</v>
      </c>
      <c r="U137" s="1" t="s">
        <v>1</v>
      </c>
      <c r="V137" s="1" t="s">
        <v>8</v>
      </c>
      <c r="W137" s="35" t="s">
        <v>9</v>
      </c>
      <c r="X137" s="34" t="s">
        <v>15</v>
      </c>
      <c r="Y137" s="1" t="s">
        <v>0</v>
      </c>
      <c r="Z137" s="1" t="s">
        <v>1</v>
      </c>
      <c r="AA137" s="1" t="s">
        <v>8</v>
      </c>
      <c r="AB137" s="35" t="s">
        <v>9</v>
      </c>
      <c r="AC137" s="34" t="s">
        <v>15</v>
      </c>
      <c r="AD137" s="1" t="s">
        <v>0</v>
      </c>
      <c r="AE137" s="1" t="s">
        <v>1</v>
      </c>
      <c r="AF137" s="1" t="s">
        <v>8</v>
      </c>
      <c r="AG137" s="35" t="s">
        <v>9</v>
      </c>
      <c r="AH137" s="34" t="s">
        <v>15</v>
      </c>
      <c r="AI137" s="1" t="s">
        <v>0</v>
      </c>
      <c r="AJ137" s="1" t="s">
        <v>1</v>
      </c>
      <c r="AK137" s="1" t="s">
        <v>8</v>
      </c>
      <c r="AL137" s="35" t="s">
        <v>9</v>
      </c>
      <c r="AM137" s="34" t="s">
        <v>15</v>
      </c>
      <c r="AN137" s="1" t="s">
        <v>0</v>
      </c>
      <c r="AO137" s="1" t="s">
        <v>1</v>
      </c>
      <c r="AP137" s="1" t="s">
        <v>8</v>
      </c>
      <c r="AQ137" s="35" t="s">
        <v>9</v>
      </c>
      <c r="AR137" s="34" t="s">
        <v>15</v>
      </c>
      <c r="AS137" s="1" t="s">
        <v>0</v>
      </c>
      <c r="AT137" s="1" t="s">
        <v>1</v>
      </c>
      <c r="AU137" s="1" t="s">
        <v>8</v>
      </c>
      <c r="AV137" s="35" t="s">
        <v>9</v>
      </c>
      <c r="AW137" s="34" t="s">
        <v>15</v>
      </c>
      <c r="AX137" s="1" t="s">
        <v>0</v>
      </c>
      <c r="AY137" s="1" t="s">
        <v>1</v>
      </c>
      <c r="AZ137" s="1" t="s">
        <v>8</v>
      </c>
      <c r="BA137" s="35" t="s">
        <v>9</v>
      </c>
    </row>
    <row r="138" spans="1:53" ht="17" thickBot="1" x14ac:dyDescent="0.25">
      <c r="A138" s="16">
        <v>589</v>
      </c>
      <c r="B138" s="17">
        <v>3.18</v>
      </c>
      <c r="C138" s="13">
        <v>35.6</v>
      </c>
      <c r="D138" s="9">
        <v>20</v>
      </c>
      <c r="E138" s="2">
        <v>50</v>
      </c>
      <c r="F138" s="2">
        <v>3000</v>
      </c>
      <c r="G138" s="2">
        <f t="shared" ref="G138:G141" si="47">(1/30)*PI()*A138</f>
        <v>61.679935765479605</v>
      </c>
      <c r="H138" s="2">
        <f t="shared" ref="H138:H141" si="48">(1/100)*B138*G138^2</f>
        <v>120.98038033787137</v>
      </c>
      <c r="I138" s="2">
        <f t="shared" ref="I138:I141" si="49">((1/30*PI()*F138)-(1/30*PI()*E138))*B138/(100*D138)</f>
        <v>0.49118801138876422</v>
      </c>
      <c r="J138" s="2">
        <f t="shared" ref="J138:J141" si="50">(1/1000)*H138*C138</f>
        <v>4.3069015400282211</v>
      </c>
      <c r="K138" s="2">
        <f t="shared" ref="K138:K141" si="51">(1/1000)*C138*I138</f>
        <v>1.7486293205440005E-2</v>
      </c>
      <c r="L138" s="2">
        <f t="shared" si="39"/>
        <v>120.98444033312214</v>
      </c>
      <c r="M138" s="2">
        <f t="shared" si="40"/>
        <v>4.3069370376112452</v>
      </c>
      <c r="N138" s="2">
        <f t="shared" si="46"/>
        <v>12.332454379305814</v>
      </c>
      <c r="O138" s="23"/>
      <c r="S138" s="34"/>
      <c r="T138" s="1"/>
      <c r="U138" s="1"/>
      <c r="V138" s="1"/>
      <c r="W138" s="35"/>
      <c r="X138" s="34"/>
      <c r="Y138" s="1"/>
      <c r="Z138" s="1"/>
      <c r="AA138" s="1"/>
      <c r="AB138" s="35"/>
      <c r="AC138" s="34"/>
      <c r="AD138" s="1"/>
      <c r="AE138" s="1"/>
      <c r="AF138" s="1"/>
      <c r="AG138" s="35"/>
      <c r="AH138" s="34"/>
      <c r="AI138" s="1"/>
      <c r="AJ138" s="1"/>
      <c r="AK138" s="1"/>
      <c r="AL138" s="35"/>
      <c r="AM138" s="34"/>
      <c r="AN138" s="1"/>
      <c r="AO138" s="1"/>
      <c r="AP138" s="1"/>
      <c r="AQ138" s="35"/>
      <c r="AR138" s="34"/>
      <c r="AS138" s="1"/>
      <c r="AT138" s="1"/>
      <c r="AU138" s="1"/>
      <c r="AV138" s="35"/>
      <c r="AW138" s="34"/>
      <c r="AX138" s="1"/>
      <c r="AY138" s="1"/>
      <c r="AZ138" s="1"/>
      <c r="BA138" s="35"/>
    </row>
    <row r="139" spans="1:53" ht="16" thickBot="1" x14ac:dyDescent="0.25">
      <c r="A139" s="20">
        <v>406</v>
      </c>
      <c r="B139" s="21">
        <v>2.16</v>
      </c>
      <c r="C139" s="13">
        <v>35.6</v>
      </c>
      <c r="D139" s="9">
        <v>20</v>
      </c>
      <c r="E139" s="2">
        <v>50</v>
      </c>
      <c r="F139" s="2">
        <v>3000</v>
      </c>
      <c r="G139" s="2">
        <f t="shared" si="47"/>
        <v>42.516220578581866</v>
      </c>
      <c r="H139" s="2">
        <f t="shared" si="48"/>
        <v>39.044786665391165</v>
      </c>
      <c r="I139" s="2">
        <f t="shared" si="49"/>
        <v>0.33363713981123605</v>
      </c>
      <c r="J139" s="2">
        <f t="shared" si="50"/>
        <v>1.3899944052879254</v>
      </c>
      <c r="K139" s="2">
        <f t="shared" si="51"/>
        <v>1.1877482177280003E-2</v>
      </c>
      <c r="L139" s="2">
        <f t="shared" si="39"/>
        <v>39.053330716156978</v>
      </c>
      <c r="M139" s="2">
        <f t="shared" si="40"/>
        <v>1.3900451508187082</v>
      </c>
      <c r="N139" s="2">
        <f t="shared" si="46"/>
        <v>3.9802458819214177</v>
      </c>
      <c r="O139" s="25">
        <v>0.3</v>
      </c>
    </row>
    <row r="140" spans="1:53" ht="16" thickBot="1" x14ac:dyDescent="0.25">
      <c r="A140" s="14">
        <v>614</v>
      </c>
      <c r="B140" s="6">
        <v>2.65</v>
      </c>
      <c r="C140" s="13">
        <v>35.6</v>
      </c>
      <c r="D140" s="9">
        <v>20</v>
      </c>
      <c r="E140" s="2">
        <v>50</v>
      </c>
      <c r="F140" s="2">
        <v>3000</v>
      </c>
      <c r="G140" s="2">
        <f t="shared" si="47"/>
        <v>64.297929643471093</v>
      </c>
      <c r="H140" s="2">
        <f t="shared" si="48"/>
        <v>109.55692954557411</v>
      </c>
      <c r="I140" s="2">
        <f t="shared" si="49"/>
        <v>0.40932334282397009</v>
      </c>
      <c r="J140" s="2">
        <f t="shared" si="50"/>
        <v>3.9002266918224384</v>
      </c>
      <c r="K140" s="2">
        <f t="shared" si="51"/>
        <v>1.4571911004533335E-2</v>
      </c>
      <c r="L140" s="2">
        <f t="shared" si="39"/>
        <v>109.56066565213784</v>
      </c>
      <c r="M140" s="2">
        <f t="shared" si="40"/>
        <v>3.9002539132977643</v>
      </c>
      <c r="N140" s="2">
        <f t="shared" si="46"/>
        <v>11.167960672146526</v>
      </c>
      <c r="O140" s="25"/>
    </row>
    <row r="141" spans="1:53" ht="16" thickBot="1" x14ac:dyDescent="0.25">
      <c r="A141" s="16">
        <v>749</v>
      </c>
      <c r="B141" s="17">
        <v>2.95</v>
      </c>
      <c r="C141" s="13">
        <v>35.6</v>
      </c>
      <c r="D141" s="9">
        <v>20</v>
      </c>
      <c r="E141" s="2">
        <v>50</v>
      </c>
      <c r="F141" s="2">
        <v>3000</v>
      </c>
      <c r="G141" s="2">
        <f t="shared" si="47"/>
        <v>78.435096584625171</v>
      </c>
      <c r="H141" s="2">
        <f t="shared" si="48"/>
        <v>181.48589909906465</v>
      </c>
      <c r="I141" s="2">
        <f t="shared" si="49"/>
        <v>0.4556618344644196</v>
      </c>
      <c r="J141" s="2">
        <f t="shared" si="50"/>
        <v>6.4608980079267022</v>
      </c>
      <c r="K141" s="2">
        <f t="shared" si="51"/>
        <v>1.6221561306933339E-2</v>
      </c>
      <c r="L141" s="2">
        <f t="shared" si="39"/>
        <v>181.48840981028184</v>
      </c>
      <c r="M141" s="2">
        <f t="shared" si="40"/>
        <v>6.4609183718634355</v>
      </c>
      <c r="N141" s="2">
        <f t="shared" si="46"/>
        <v>18.500149961239494</v>
      </c>
      <c r="O141" s="25"/>
    </row>
    <row r="142" spans="1:53" ht="16" thickBot="1" x14ac:dyDescent="0.25">
      <c r="A142" s="16">
        <v>927</v>
      </c>
      <c r="B142" s="17">
        <v>2.2599999999999998</v>
      </c>
      <c r="C142" s="13">
        <v>35.6</v>
      </c>
      <c r="D142" s="9">
        <v>20</v>
      </c>
      <c r="E142" s="2">
        <v>50</v>
      </c>
      <c r="F142" s="2">
        <v>3000</v>
      </c>
      <c r="G142" s="2">
        <f t="shared" ref="G142:G143" si="52">(1/30)*PI()*A142</f>
        <v>97.075212995924602</v>
      </c>
      <c r="H142" s="2">
        <f t="shared" ref="H142:H143" si="53">(1/100)*B142*G142^2</f>
        <v>212.9732917074133</v>
      </c>
      <c r="I142" s="2">
        <f t="shared" ref="I142:I143" si="54">((1/30*PI()*F142)-(1/30*PI()*E142))*B142/(100*D142)</f>
        <v>0.34908330369138585</v>
      </c>
      <c r="J142" s="2">
        <f t="shared" ref="J142:J143" si="55">(1/1000)*H142*C142</f>
        <v>7.5818491847839136</v>
      </c>
      <c r="K142" s="2">
        <f t="shared" ref="K142:K143" si="56">(1/1000)*C142*I142</f>
        <v>1.2427365611413336E-2</v>
      </c>
      <c r="L142" s="2">
        <f t="shared" ref="L142:L143" si="57">SQRT(H142^2+I142*2)</f>
        <v>212.97493079538339</v>
      </c>
      <c r="M142" s="2">
        <f t="shared" ref="M142:M143" si="58">SQRT(J142^2+K142^2)</f>
        <v>7.5818593695890018</v>
      </c>
      <c r="N142" s="2">
        <f t="shared" ref="N142:N143" si="59">(M142/(C142*0.00981))</f>
        <v>21.70984483154372</v>
      </c>
      <c r="O142" s="25"/>
    </row>
    <row r="143" spans="1:53" ht="16" thickBot="1" x14ac:dyDescent="0.25">
      <c r="A143" s="16">
        <v>612</v>
      </c>
      <c r="B143" s="17">
        <v>2.92</v>
      </c>
      <c r="C143" s="13">
        <v>35.6</v>
      </c>
      <c r="D143" s="9">
        <v>20</v>
      </c>
      <c r="E143" s="2">
        <v>50</v>
      </c>
      <c r="F143" s="2">
        <v>3000</v>
      </c>
      <c r="G143" s="2">
        <f t="shared" si="52"/>
        <v>64.088490133231772</v>
      </c>
      <c r="H143" s="2">
        <f t="shared" si="53"/>
        <v>119.93416937267452</v>
      </c>
      <c r="I143" s="2">
        <f t="shared" si="54"/>
        <v>0.45102798530037469</v>
      </c>
      <c r="J143" s="2">
        <f t="shared" si="55"/>
        <v>4.2696564296672133</v>
      </c>
      <c r="K143" s="2">
        <f t="shared" si="56"/>
        <v>1.6056596276693338E-2</v>
      </c>
      <c r="L143" s="2">
        <f t="shared" si="57"/>
        <v>119.93792994330018</v>
      </c>
      <c r="M143" s="2">
        <f t="shared" si="58"/>
        <v>4.2696866210159463</v>
      </c>
      <c r="N143" s="2">
        <f t="shared" si="59"/>
        <v>12.225791788406539</v>
      </c>
      <c r="O143" s="25"/>
    </row>
    <row r="144" spans="1:53" ht="16" thickBot="1" x14ac:dyDescent="0.25">
      <c r="A144" s="20">
        <v>846</v>
      </c>
      <c r="B144" s="21">
        <v>2.98</v>
      </c>
      <c r="C144" s="13">
        <v>35.6</v>
      </c>
      <c r="D144" s="9">
        <v>20</v>
      </c>
      <c r="E144" s="2">
        <v>50</v>
      </c>
      <c r="F144" s="2">
        <v>3000</v>
      </c>
      <c r="G144" s="2">
        <f t="shared" ref="G144:G159" si="60">(1/30)*PI()*A144</f>
        <v>88.592912831232155</v>
      </c>
      <c r="H144" s="2">
        <f t="shared" ref="H144:H159" si="61">(1/100)*B144*G144^2</f>
        <v>233.89138527688451</v>
      </c>
      <c r="I144" s="2">
        <f t="shared" ref="I144:I159" si="62">((1/30*PI()*F144)-(1/30*PI()*E144))*B144/(100*D144)</f>
        <v>0.46029568362846451</v>
      </c>
      <c r="J144" s="2">
        <f t="shared" ref="J144:J159" si="63">(1/1000)*H144*C144</f>
        <v>8.3265333158570893</v>
      </c>
      <c r="K144" s="2">
        <f t="shared" ref="K144:K159" si="64">(1/1000)*C144*I144</f>
        <v>1.6386526337173336E-2</v>
      </c>
      <c r="L144" s="2">
        <f t="shared" ref="L144:L159" si="65">SQRT(H144^2+I144*2)</f>
        <v>233.89335325764878</v>
      </c>
      <c r="M144" s="2">
        <f t="shared" ref="M144:M159" si="66">SQRT(J144^2+K144^2)</f>
        <v>8.3265494400936255</v>
      </c>
      <c r="N144" s="2">
        <f t="shared" ref="N144:N159" si="67">(M144/(C144*0.00981))</f>
        <v>23.842185341985434</v>
      </c>
      <c r="O144" s="26" t="s">
        <v>32</v>
      </c>
    </row>
    <row r="145" spans="1:15" ht="16" thickBot="1" x14ac:dyDescent="0.25">
      <c r="A145" s="14">
        <v>787</v>
      </c>
      <c r="B145" s="6">
        <v>3.46</v>
      </c>
      <c r="C145" s="13">
        <v>35.6</v>
      </c>
      <c r="D145" s="9">
        <v>20</v>
      </c>
      <c r="E145" s="2">
        <v>50</v>
      </c>
      <c r="F145" s="2">
        <v>3000</v>
      </c>
      <c r="G145" s="2">
        <f t="shared" si="60"/>
        <v>82.414447279172236</v>
      </c>
      <c r="H145" s="2">
        <f t="shared" si="61"/>
        <v>235.00808276346851</v>
      </c>
      <c r="I145" s="2">
        <f t="shared" si="62"/>
        <v>0.53443727025318366</v>
      </c>
      <c r="J145" s="2">
        <f t="shared" si="63"/>
        <v>8.3662877463794789</v>
      </c>
      <c r="K145" s="2">
        <f t="shared" si="64"/>
        <v>1.9025966821013339E-2</v>
      </c>
      <c r="L145" s="2">
        <f t="shared" si="65"/>
        <v>235.01035687539766</v>
      </c>
      <c r="M145" s="2">
        <f t="shared" si="66"/>
        <v>8.3663093800452355</v>
      </c>
      <c r="N145" s="2">
        <f t="shared" si="67"/>
        <v>23.956033685087551</v>
      </c>
      <c r="O145" s="26"/>
    </row>
    <row r="146" spans="1:15" ht="16" thickBot="1" x14ac:dyDescent="0.25">
      <c r="A146" s="14">
        <v>679</v>
      </c>
      <c r="B146" s="6">
        <v>3.08</v>
      </c>
      <c r="C146" s="13">
        <v>35.6</v>
      </c>
      <c r="D146" s="9">
        <v>20</v>
      </c>
      <c r="E146" s="2">
        <v>50</v>
      </c>
      <c r="F146" s="2">
        <v>3000</v>
      </c>
      <c r="G146" s="2">
        <f t="shared" si="60"/>
        <v>71.104713726248974</v>
      </c>
      <c r="H146" s="2">
        <f t="shared" si="61"/>
        <v>155.72111367402803</v>
      </c>
      <c r="I146" s="2">
        <f t="shared" si="62"/>
        <v>0.47574184750861437</v>
      </c>
      <c r="J146" s="2">
        <f t="shared" si="63"/>
        <v>5.5436716467953975</v>
      </c>
      <c r="K146" s="2">
        <f t="shared" si="64"/>
        <v>1.6936409771306671E-2</v>
      </c>
      <c r="L146" s="2">
        <f t="shared" si="65"/>
        <v>155.72416873297021</v>
      </c>
      <c r="M146" s="2">
        <f t="shared" si="66"/>
        <v>5.5436975178538681</v>
      </c>
      <c r="N146" s="2">
        <f t="shared" si="67"/>
        <v>15.873785972390785</v>
      </c>
      <c r="O146" s="26"/>
    </row>
    <row r="147" spans="1:15" ht="16" thickBot="1" x14ac:dyDescent="0.25">
      <c r="A147" s="16">
        <v>732</v>
      </c>
      <c r="B147" s="17">
        <v>2.35</v>
      </c>
      <c r="C147" s="13">
        <v>35.6</v>
      </c>
      <c r="D147" s="9">
        <v>20</v>
      </c>
      <c r="E147" s="2">
        <v>50</v>
      </c>
      <c r="F147" s="2">
        <v>3000</v>
      </c>
      <c r="G147" s="2">
        <f t="shared" si="60"/>
        <v>76.654860747590945</v>
      </c>
      <c r="H147" s="2">
        <f t="shared" si="61"/>
        <v>138.08524039146513</v>
      </c>
      <c r="I147" s="2">
        <f t="shared" si="62"/>
        <v>0.36298485118352075</v>
      </c>
      <c r="J147" s="2">
        <f t="shared" si="63"/>
        <v>4.9158345579361589</v>
      </c>
      <c r="K147" s="2">
        <f t="shared" si="64"/>
        <v>1.2922260702133339E-2</v>
      </c>
      <c r="L147" s="2">
        <f t="shared" si="65"/>
        <v>138.08786906774642</v>
      </c>
      <c r="M147" s="2">
        <f t="shared" si="66"/>
        <v>4.9158515422885829</v>
      </c>
      <c r="N147" s="2">
        <f t="shared" si="67"/>
        <v>14.076016053008805</v>
      </c>
      <c r="O147" s="26"/>
    </row>
    <row r="148" spans="1:15" ht="16" thickBot="1" x14ac:dyDescent="0.25">
      <c r="A148" s="20">
        <v>1309</v>
      </c>
      <c r="B148" s="21">
        <v>2.33</v>
      </c>
      <c r="C148" s="13">
        <v>35.6</v>
      </c>
      <c r="D148" s="9">
        <v>20</v>
      </c>
      <c r="E148" s="2">
        <v>50</v>
      </c>
      <c r="F148" s="2">
        <v>3000</v>
      </c>
      <c r="G148" s="2">
        <f t="shared" si="60"/>
        <v>137.07815945163463</v>
      </c>
      <c r="H148" s="2">
        <f t="shared" si="61"/>
        <v>437.81682790849305</v>
      </c>
      <c r="I148" s="2">
        <f t="shared" si="62"/>
        <v>0.35989561840749074</v>
      </c>
      <c r="J148" s="2">
        <f t="shared" si="63"/>
        <v>15.586279073542354</v>
      </c>
      <c r="K148" s="2">
        <f t="shared" si="64"/>
        <v>1.2812284015306669E-2</v>
      </c>
      <c r="L148" s="2">
        <f t="shared" si="65"/>
        <v>437.81764993098653</v>
      </c>
      <c r="M148" s="2">
        <f t="shared" si="66"/>
        <v>15.586284339539235</v>
      </c>
      <c r="N148" s="2">
        <f t="shared" si="67"/>
        <v>44.629661144725155</v>
      </c>
      <c r="O148" t="s">
        <v>33</v>
      </c>
    </row>
    <row r="149" spans="1:15" ht="16" thickBot="1" x14ac:dyDescent="0.25">
      <c r="A149" s="14">
        <v>839</v>
      </c>
      <c r="B149" s="6">
        <v>2.8</v>
      </c>
      <c r="C149" s="13">
        <v>35.6</v>
      </c>
      <c r="D149" s="9">
        <v>20</v>
      </c>
      <c r="E149" s="2">
        <v>50</v>
      </c>
      <c r="F149" s="2">
        <v>3000</v>
      </c>
      <c r="G149" s="2">
        <f t="shared" si="60"/>
        <v>87.859874545394547</v>
      </c>
      <c r="H149" s="2">
        <f t="shared" si="61"/>
        <v>216.14201154370909</v>
      </c>
      <c r="I149" s="2">
        <f t="shared" si="62"/>
        <v>0.43249258864419482</v>
      </c>
      <c r="J149" s="2">
        <f t="shared" si="63"/>
        <v>7.694655610956044</v>
      </c>
      <c r="K149" s="2">
        <f t="shared" si="64"/>
        <v>1.5396736155733335E-2</v>
      </c>
      <c r="L149" s="2">
        <f t="shared" si="65"/>
        <v>216.14401249939394</v>
      </c>
      <c r="M149" s="2">
        <f t="shared" si="66"/>
        <v>7.6946710151052971</v>
      </c>
      <c r="N149" s="2">
        <f t="shared" si="67"/>
        <v>22.032868934202938</v>
      </c>
    </row>
    <row r="150" spans="1:15" ht="16" thickBot="1" x14ac:dyDescent="0.25">
      <c r="A150" s="14">
        <v>707</v>
      </c>
      <c r="B150" s="6">
        <v>2.86</v>
      </c>
      <c r="C150" s="13">
        <v>35.6</v>
      </c>
      <c r="D150" s="9">
        <v>20</v>
      </c>
      <c r="E150" s="2">
        <v>50</v>
      </c>
      <c r="F150" s="2">
        <v>3000</v>
      </c>
      <c r="G150" s="2">
        <f t="shared" si="60"/>
        <v>74.03686686959945</v>
      </c>
      <c r="H150" s="2">
        <f t="shared" si="61"/>
        <v>156.76968895779027</v>
      </c>
      <c r="I150" s="2">
        <f t="shared" si="62"/>
        <v>0.44176028697228475</v>
      </c>
      <c r="J150" s="2">
        <f t="shared" si="63"/>
        <v>5.5810009268973344</v>
      </c>
      <c r="K150" s="2">
        <f t="shared" si="64"/>
        <v>1.5726666216213336E-2</v>
      </c>
      <c r="L150" s="2">
        <f t="shared" si="65"/>
        <v>156.77250682596184</v>
      </c>
      <c r="M150" s="2">
        <f t="shared" si="66"/>
        <v>5.5810230848885745</v>
      </c>
      <c r="N150" s="2">
        <f t="shared" si="67"/>
        <v>15.980663748549905</v>
      </c>
    </row>
    <row r="151" spans="1:15" ht="16" thickBot="1" x14ac:dyDescent="0.25">
      <c r="A151" s="16">
        <v>1183</v>
      </c>
      <c r="B151" s="17">
        <v>2.83</v>
      </c>
      <c r="C151" s="13">
        <v>35.6</v>
      </c>
      <c r="D151" s="9">
        <v>20</v>
      </c>
      <c r="E151" s="2">
        <v>50</v>
      </c>
      <c r="F151" s="2">
        <v>3000</v>
      </c>
      <c r="G151" s="2">
        <f t="shared" si="60"/>
        <v>123.8834703065575</v>
      </c>
      <c r="H151" s="2">
        <f t="shared" si="61"/>
        <v>434.32333229003871</v>
      </c>
      <c r="I151" s="2">
        <f t="shared" si="62"/>
        <v>0.43712643780823979</v>
      </c>
      <c r="J151" s="2">
        <f t="shared" si="63"/>
        <v>15.461910629525379</v>
      </c>
      <c r="K151" s="2">
        <f t="shared" si="64"/>
        <v>1.5561701185973336E-2</v>
      </c>
      <c r="L151" s="2">
        <f t="shared" si="65"/>
        <v>434.32433874283282</v>
      </c>
      <c r="M151" s="2">
        <f t="shared" si="66"/>
        <v>15.46191846059129</v>
      </c>
      <c r="N151" s="2">
        <f t="shared" si="67"/>
        <v>44.273552728216139</v>
      </c>
    </row>
    <row r="152" spans="1:15" ht="16" thickBot="1" x14ac:dyDescent="0.25">
      <c r="A152" s="20">
        <v>722</v>
      </c>
      <c r="B152" s="21">
        <v>2.78</v>
      </c>
      <c r="C152" s="13">
        <v>35.6</v>
      </c>
      <c r="D152" s="9">
        <v>20</v>
      </c>
      <c r="E152" s="2">
        <v>50</v>
      </c>
      <c r="F152" s="2">
        <v>3000</v>
      </c>
      <c r="G152" s="2">
        <f t="shared" si="60"/>
        <v>75.607663196394356</v>
      </c>
      <c r="H152" s="2">
        <f t="shared" si="61"/>
        <v>158.91922080573946</v>
      </c>
      <c r="I152" s="2">
        <f t="shared" si="62"/>
        <v>0.42940335586816486</v>
      </c>
      <c r="J152" s="2">
        <f t="shared" si="63"/>
        <v>5.6575242606843243</v>
      </c>
      <c r="K152" s="2">
        <f t="shared" si="64"/>
        <v>1.5286759468906669E-2</v>
      </c>
      <c r="L152" s="2">
        <f t="shared" si="65"/>
        <v>158.92192280555602</v>
      </c>
      <c r="M152" s="2">
        <f t="shared" si="66"/>
        <v>5.6575449132328393</v>
      </c>
      <c r="N152" s="2">
        <f t="shared" si="67"/>
        <v>16.19977583420048</v>
      </c>
      <c r="O152" t="s">
        <v>34</v>
      </c>
    </row>
    <row r="153" spans="1:15" ht="16" thickBot="1" x14ac:dyDescent="0.25">
      <c r="A153" s="14">
        <v>803</v>
      </c>
      <c r="B153" s="6">
        <v>2.56</v>
      </c>
      <c r="C153" s="13">
        <v>35.6</v>
      </c>
      <c r="D153" s="9">
        <v>20</v>
      </c>
      <c r="E153" s="2">
        <v>50</v>
      </c>
      <c r="F153" s="2">
        <v>3000</v>
      </c>
      <c r="G153" s="2">
        <f t="shared" si="60"/>
        <v>84.089963361086788</v>
      </c>
      <c r="H153" s="2">
        <f t="shared" si="61"/>
        <v>181.02072161456431</v>
      </c>
      <c r="I153" s="2">
        <f t="shared" si="62"/>
        <v>0.3954217953318353</v>
      </c>
      <c r="J153" s="2">
        <f t="shared" si="63"/>
        <v>6.4443376894784894</v>
      </c>
      <c r="K153" s="2">
        <f t="shared" si="64"/>
        <v>1.4077015913813336E-2</v>
      </c>
      <c r="L153" s="2">
        <f t="shared" si="65"/>
        <v>181.02290600210861</v>
      </c>
      <c r="M153" s="2">
        <f t="shared" si="66"/>
        <v>6.4443530643820246</v>
      </c>
      <c r="N153" s="2">
        <f t="shared" si="67"/>
        <v>18.452716971852915</v>
      </c>
    </row>
    <row r="154" spans="1:15" ht="16" thickBot="1" x14ac:dyDescent="0.25">
      <c r="A154" s="14">
        <v>842</v>
      </c>
      <c r="B154" s="6">
        <v>3.11</v>
      </c>
      <c r="C154" s="13">
        <v>35.6</v>
      </c>
      <c r="D154" s="9">
        <v>20</v>
      </c>
      <c r="E154" s="2">
        <v>50</v>
      </c>
      <c r="F154" s="2">
        <v>3000</v>
      </c>
      <c r="G154" s="2">
        <f t="shared" si="60"/>
        <v>88.174033810753528</v>
      </c>
      <c r="H154" s="2">
        <f t="shared" si="61"/>
        <v>241.79193341610309</v>
      </c>
      <c r="I154" s="2">
        <f t="shared" si="62"/>
        <v>0.48037569667265928</v>
      </c>
      <c r="J154" s="2">
        <f t="shared" si="63"/>
        <v>8.6077928296132704</v>
      </c>
      <c r="K154" s="2">
        <f t="shared" si="64"/>
        <v>1.7101374801546672E-2</v>
      </c>
      <c r="L154" s="2">
        <f t="shared" si="65"/>
        <v>241.79392013963167</v>
      </c>
      <c r="M154" s="2">
        <f t="shared" si="66"/>
        <v>8.6078098175181434</v>
      </c>
      <c r="N154" s="2">
        <f t="shared" si="67"/>
        <v>24.647544404122552</v>
      </c>
    </row>
    <row r="155" spans="1:15" ht="16" thickBot="1" x14ac:dyDescent="0.25">
      <c r="A155" s="16">
        <v>808</v>
      </c>
      <c r="B155" s="17">
        <v>3.01</v>
      </c>
      <c r="C155" s="13">
        <v>35.6</v>
      </c>
      <c r="D155" s="9">
        <v>20</v>
      </c>
      <c r="E155" s="2">
        <v>50</v>
      </c>
      <c r="F155" s="2">
        <v>3000</v>
      </c>
      <c r="G155" s="2">
        <f t="shared" si="60"/>
        <v>84.61356213668509</v>
      </c>
      <c r="H155" s="2">
        <f t="shared" si="61"/>
        <v>215.49959241350592</v>
      </c>
      <c r="I155" s="2">
        <f t="shared" si="62"/>
        <v>0.46492953279250948</v>
      </c>
      <c r="J155" s="2">
        <f t="shared" si="63"/>
        <v>7.6717854899208104</v>
      </c>
      <c r="K155" s="2">
        <f t="shared" si="64"/>
        <v>1.6551491367413337E-2</v>
      </c>
      <c r="L155" s="2">
        <f t="shared" si="65"/>
        <v>215.5017498524148</v>
      </c>
      <c r="M155" s="2">
        <f t="shared" si="66"/>
        <v>7.671803344405145</v>
      </c>
      <c r="N155" s="2">
        <f t="shared" si="67"/>
        <v>21.967389800608029</v>
      </c>
    </row>
    <row r="156" spans="1:15" ht="16" thickBot="1" x14ac:dyDescent="0.25">
      <c r="A156" s="10">
        <v>998</v>
      </c>
      <c r="B156" s="10">
        <v>1.51</v>
      </c>
      <c r="C156" s="13">
        <v>35.6</v>
      </c>
      <c r="D156" s="2">
        <v>20</v>
      </c>
      <c r="E156" s="2">
        <v>50</v>
      </c>
      <c r="F156" s="2">
        <v>3000</v>
      </c>
      <c r="G156" s="2">
        <f t="shared" si="60"/>
        <v>104.51031560942045</v>
      </c>
      <c r="H156" s="2">
        <f t="shared" si="61"/>
        <v>164.92833163858813</v>
      </c>
      <c r="I156" s="2">
        <f t="shared" si="62"/>
        <v>0.23323707459026224</v>
      </c>
      <c r="J156" s="2">
        <f t="shared" si="63"/>
        <v>5.8714486063337379</v>
      </c>
      <c r="K156" s="2">
        <f t="shared" si="64"/>
        <v>8.3032398554133361E-3</v>
      </c>
      <c r="L156" s="2">
        <f t="shared" si="65"/>
        <v>164.92974580480407</v>
      </c>
      <c r="M156" s="2">
        <f t="shared" si="66"/>
        <v>5.8714544774366164</v>
      </c>
      <c r="N156" s="2">
        <f t="shared" si="67"/>
        <v>16.812283033354571</v>
      </c>
      <c r="O156" t="s">
        <v>35</v>
      </c>
    </row>
    <row r="157" spans="1:15" ht="16" thickBot="1" x14ac:dyDescent="0.25">
      <c r="A157" s="6">
        <v>892</v>
      </c>
      <c r="B157" s="6">
        <v>2.78</v>
      </c>
      <c r="C157" s="13">
        <v>35.6</v>
      </c>
      <c r="D157" s="2">
        <v>20</v>
      </c>
      <c r="E157" s="2">
        <v>50</v>
      </c>
      <c r="F157" s="2">
        <v>3000</v>
      </c>
      <c r="G157" s="2">
        <f t="shared" si="60"/>
        <v>93.410021566736518</v>
      </c>
      <c r="H157" s="2">
        <f t="shared" si="61"/>
        <v>242.56701318892939</v>
      </c>
      <c r="I157" s="2">
        <f t="shared" si="62"/>
        <v>0.42940335586816486</v>
      </c>
      <c r="J157" s="2">
        <f t="shared" si="63"/>
        <v>8.6353856695258866</v>
      </c>
      <c r="K157" s="2">
        <f t="shared" si="64"/>
        <v>1.5286759468906669E-2</v>
      </c>
      <c r="L157" s="2">
        <f t="shared" si="65"/>
        <v>242.56878342876271</v>
      </c>
      <c r="M157" s="2">
        <f t="shared" si="66"/>
        <v>8.6353992001799256</v>
      </c>
      <c r="N157" s="2">
        <f t="shared" si="67"/>
        <v>24.726543655808467</v>
      </c>
    </row>
    <row r="158" spans="1:15" ht="16" thickBot="1" x14ac:dyDescent="0.25">
      <c r="A158" s="6">
        <v>960</v>
      </c>
      <c r="B158" s="6">
        <v>3.86</v>
      </c>
      <c r="C158" s="13">
        <v>35.6</v>
      </c>
      <c r="D158" s="2">
        <v>20</v>
      </c>
      <c r="E158" s="2">
        <v>50</v>
      </c>
      <c r="F158" s="2">
        <v>3000</v>
      </c>
      <c r="G158" s="2">
        <f t="shared" si="60"/>
        <v>100.53096491487338</v>
      </c>
      <c r="H158" s="2">
        <f t="shared" si="61"/>
        <v>390.1099313992184</v>
      </c>
      <c r="I158" s="2">
        <f t="shared" si="62"/>
        <v>0.59622192577378297</v>
      </c>
      <c r="J158" s="2">
        <f t="shared" si="63"/>
        <v>13.887913557812176</v>
      </c>
      <c r="K158" s="2">
        <f t="shared" si="64"/>
        <v>2.1225500557546673E-2</v>
      </c>
      <c r="L158" s="2">
        <f t="shared" si="65"/>
        <v>390.11145973959088</v>
      </c>
      <c r="M158" s="2">
        <f t="shared" si="66"/>
        <v>13.887929777729191</v>
      </c>
      <c r="N158" s="2">
        <f t="shared" si="67"/>
        <v>39.766604180924048</v>
      </c>
    </row>
    <row r="159" spans="1:15" x14ac:dyDescent="0.2">
      <c r="A159" s="6">
        <v>764</v>
      </c>
      <c r="B159" s="6">
        <v>2.86</v>
      </c>
      <c r="C159" s="13">
        <v>35.6</v>
      </c>
      <c r="D159" s="2">
        <v>20</v>
      </c>
      <c r="E159" s="2">
        <v>50</v>
      </c>
      <c r="F159" s="2">
        <v>3000</v>
      </c>
      <c r="G159" s="2">
        <f t="shared" si="60"/>
        <v>80.005892911420062</v>
      </c>
      <c r="H159" s="2">
        <f t="shared" si="61"/>
        <v>183.06696695583338</v>
      </c>
      <c r="I159" s="2">
        <f t="shared" si="62"/>
        <v>0.44176028697228475</v>
      </c>
      <c r="J159" s="2">
        <f t="shared" si="63"/>
        <v>6.517184023627669</v>
      </c>
      <c r="K159" s="2">
        <f t="shared" si="64"/>
        <v>1.5726666216213336E-2</v>
      </c>
      <c r="L159" s="2">
        <f t="shared" si="65"/>
        <v>183.06938004751677</v>
      </c>
      <c r="M159" s="2">
        <f t="shared" si="66"/>
        <v>6.5172029986688313</v>
      </c>
      <c r="N159" s="2">
        <f t="shared" si="67"/>
        <v>18.661314980897821</v>
      </c>
    </row>
    <row r="160" spans="1:15" x14ac:dyDescent="0.2">
      <c r="A160" t="s">
        <v>19</v>
      </c>
      <c r="F160" t="s">
        <v>26</v>
      </c>
    </row>
    <row r="161" spans="1:53" x14ac:dyDescent="0.2">
      <c r="A161" s="4" t="s">
        <v>10</v>
      </c>
      <c r="B161" t="s">
        <v>40</v>
      </c>
    </row>
    <row r="162" spans="1:53" x14ac:dyDescent="0.2">
      <c r="A162" s="4" t="s">
        <v>11</v>
      </c>
      <c r="B162" t="s">
        <v>36</v>
      </c>
    </row>
    <row r="163" spans="1:53" x14ac:dyDescent="0.2">
      <c r="A163" s="4" t="s">
        <v>12</v>
      </c>
      <c r="B163" t="s">
        <v>22</v>
      </c>
    </row>
    <row r="164" spans="1:53" x14ac:dyDescent="0.2">
      <c r="A164" s="4" t="s">
        <v>13</v>
      </c>
      <c r="B164" s="8">
        <v>43530</v>
      </c>
    </row>
    <row r="166" spans="1:53" ht="16" x14ac:dyDescent="0.2">
      <c r="A166" s="1" t="s">
        <v>15</v>
      </c>
      <c r="B166" s="1" t="s">
        <v>0</v>
      </c>
      <c r="C166" s="1" t="s">
        <v>1</v>
      </c>
      <c r="D166" s="1" t="s">
        <v>17</v>
      </c>
      <c r="E166" s="1" t="s">
        <v>2</v>
      </c>
      <c r="F166" s="1" t="s">
        <v>16</v>
      </c>
      <c r="G166" s="1" t="s">
        <v>14</v>
      </c>
      <c r="H166" s="1" t="s">
        <v>3</v>
      </c>
      <c r="I166" s="1" t="s">
        <v>4</v>
      </c>
      <c r="J166" s="1" t="s">
        <v>5</v>
      </c>
      <c r="K166" s="1" t="s">
        <v>6</v>
      </c>
      <c r="L166" s="1" t="s">
        <v>7</v>
      </c>
      <c r="M166" s="1" t="s">
        <v>8</v>
      </c>
      <c r="N166" s="1" t="s">
        <v>9</v>
      </c>
    </row>
    <row r="167" spans="1:53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53" ht="16" thickBot="1" x14ac:dyDescent="0.25">
      <c r="A168" s="5" t="s">
        <v>22</v>
      </c>
      <c r="B168" s="5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53" ht="16" thickBot="1" x14ac:dyDescent="0.25">
      <c r="A169" s="11">
        <v>1632</v>
      </c>
      <c r="B169" s="12">
        <v>2.78</v>
      </c>
      <c r="C169" s="13">
        <v>31</v>
      </c>
      <c r="D169" s="9">
        <v>20</v>
      </c>
      <c r="E169" s="2">
        <v>50</v>
      </c>
      <c r="F169" s="2">
        <v>3000</v>
      </c>
      <c r="G169" s="2">
        <f t="shared" ref="G169:G174" si="68">(1/30)*PI()*A169</f>
        <v>170.90264035528475</v>
      </c>
      <c r="H169" s="2">
        <f t="shared" ref="H169:H174" si="69">(1/100)*B169*G169^2</f>
        <v>811.9744069553368</v>
      </c>
      <c r="I169" s="2">
        <f t="shared" ref="I169:I174" si="70">((1/30*PI()*F169)-(1/30*PI()*E169))*B169/(100*D169)</f>
        <v>0.42940335586816486</v>
      </c>
      <c r="J169" s="2">
        <f t="shared" ref="J169:J174" si="71">(1/1000)*H169*C169</f>
        <v>25.171206615615443</v>
      </c>
      <c r="K169" s="2">
        <f t="shared" ref="K169:K174" si="72">(1/1000)*C169*I169</f>
        <v>1.3311504031913111E-2</v>
      </c>
      <c r="L169" s="2">
        <f t="shared" ref="L169:L195" si="73">SQRT(H169^2+I169*2)</f>
        <v>811.97493579369961</v>
      </c>
      <c r="M169" s="2">
        <f t="shared" ref="M169:M195" si="74">SQRT(J169^2+K169^2)</f>
        <v>25.171210135433341</v>
      </c>
      <c r="N169" s="2">
        <f>(M169/(C169*0.00981))</f>
        <v>82.770083638924547</v>
      </c>
      <c r="O169" s="5"/>
    </row>
    <row r="170" spans="1:53" ht="16" thickBot="1" x14ac:dyDescent="0.25">
      <c r="A170" s="14">
        <v>882</v>
      </c>
      <c r="B170" s="6">
        <v>2.65</v>
      </c>
      <c r="C170" s="13">
        <v>31</v>
      </c>
      <c r="D170" s="9">
        <v>20</v>
      </c>
      <c r="E170" s="2">
        <v>50</v>
      </c>
      <c r="F170" s="2">
        <v>3000</v>
      </c>
      <c r="G170" s="2">
        <f t="shared" si="68"/>
        <v>92.362824015539914</v>
      </c>
      <c r="H170" s="2">
        <f t="shared" si="69"/>
        <v>226.06861839332828</v>
      </c>
      <c r="I170" s="2">
        <f t="shared" si="70"/>
        <v>0.40932334282397009</v>
      </c>
      <c r="J170" s="2">
        <f t="shared" si="71"/>
        <v>7.0081271701931769</v>
      </c>
      <c r="K170" s="2">
        <f t="shared" si="72"/>
        <v>1.2689023627543072E-2</v>
      </c>
      <c r="L170" s="2">
        <f t="shared" si="73"/>
        <v>226.07042900157006</v>
      </c>
      <c r="M170" s="2">
        <f t="shared" si="74"/>
        <v>7.0081386576551443</v>
      </c>
      <c r="N170" s="2">
        <f t="shared" ref="N170:N195" si="75">(M170/(C170*0.00981))</f>
        <v>23.04474912911494</v>
      </c>
      <c r="O170" s="5"/>
    </row>
    <row r="171" spans="1:53" ht="22" thickBot="1" x14ac:dyDescent="0.3">
      <c r="A171" s="14">
        <v>1713</v>
      </c>
      <c r="B171" s="6">
        <v>2.25</v>
      </c>
      <c r="C171" s="13">
        <v>31</v>
      </c>
      <c r="D171" s="9">
        <v>20</v>
      </c>
      <c r="E171" s="2">
        <v>50</v>
      </c>
      <c r="F171" s="2">
        <v>3000</v>
      </c>
      <c r="G171" s="2">
        <f t="shared" si="68"/>
        <v>179.38494051997719</v>
      </c>
      <c r="H171" s="2">
        <f t="shared" si="69"/>
        <v>724.02652992050446</v>
      </c>
      <c r="I171" s="2">
        <f t="shared" si="70"/>
        <v>0.34753868730337084</v>
      </c>
      <c r="J171" s="2">
        <f t="shared" si="71"/>
        <v>22.444822427535637</v>
      </c>
      <c r="K171" s="2">
        <f t="shared" si="72"/>
        <v>1.0773699306404497E-2</v>
      </c>
      <c r="L171" s="2">
        <f t="shared" si="73"/>
        <v>724.0270099285674</v>
      </c>
      <c r="M171" s="2">
        <f t="shared" si="74"/>
        <v>22.444825013267614</v>
      </c>
      <c r="N171" s="2">
        <f t="shared" si="75"/>
        <v>73.804955487381591</v>
      </c>
      <c r="O171" s="5"/>
      <c r="S171" s="31" t="s">
        <v>43</v>
      </c>
      <c r="T171" s="32"/>
      <c r="U171" s="32"/>
      <c r="V171" s="32"/>
      <c r="W171" s="33"/>
      <c r="X171" s="31" t="s">
        <v>44</v>
      </c>
      <c r="Y171" s="32"/>
      <c r="Z171" s="32"/>
      <c r="AA171" s="32"/>
      <c r="AB171" s="33"/>
      <c r="AC171" s="31" t="s">
        <v>31</v>
      </c>
      <c r="AD171" s="32"/>
      <c r="AE171" s="32"/>
      <c r="AF171" s="32"/>
      <c r="AG171" s="33"/>
      <c r="AH171" s="31" t="s">
        <v>48</v>
      </c>
      <c r="AI171" s="32"/>
      <c r="AJ171" s="32"/>
      <c r="AK171" s="32"/>
      <c r="AL171" s="33"/>
      <c r="AM171" s="31" t="s">
        <v>49</v>
      </c>
      <c r="AN171" s="32"/>
      <c r="AO171" s="32"/>
      <c r="AP171" s="32"/>
      <c r="AQ171" s="33"/>
      <c r="AR171" s="31" t="s">
        <v>50</v>
      </c>
      <c r="AS171" s="32"/>
      <c r="AT171" s="32"/>
      <c r="AU171" s="32"/>
      <c r="AV171" s="33"/>
      <c r="AW171" s="31" t="s">
        <v>34</v>
      </c>
      <c r="AX171" s="32"/>
      <c r="AY171" s="32"/>
      <c r="AZ171" s="32"/>
      <c r="BA171" s="33"/>
    </row>
    <row r="172" spans="1:53" ht="17" thickBot="1" x14ac:dyDescent="0.25">
      <c r="A172" s="16">
        <v>1393</v>
      </c>
      <c r="B172" s="17">
        <v>2.33</v>
      </c>
      <c r="C172" s="13">
        <v>31</v>
      </c>
      <c r="D172" s="9">
        <v>20</v>
      </c>
      <c r="E172" s="2">
        <v>50</v>
      </c>
      <c r="F172" s="2">
        <v>3000</v>
      </c>
      <c r="G172" s="2">
        <f t="shared" si="68"/>
        <v>145.87461888168605</v>
      </c>
      <c r="H172" s="2">
        <f t="shared" si="69"/>
        <v>495.81012330933777</v>
      </c>
      <c r="I172" s="2">
        <f t="shared" si="70"/>
        <v>0.35989561840749074</v>
      </c>
      <c r="J172" s="2">
        <f t="shared" si="71"/>
        <v>15.37011382258947</v>
      </c>
      <c r="K172" s="2">
        <f t="shared" si="72"/>
        <v>1.1156764170632213E-2</v>
      </c>
      <c r="L172" s="2">
        <f t="shared" si="73"/>
        <v>495.81084918268738</v>
      </c>
      <c r="M172" s="2">
        <f t="shared" si="74"/>
        <v>15.370117871790791</v>
      </c>
      <c r="N172" s="2">
        <f t="shared" si="75"/>
        <v>50.541310288352214</v>
      </c>
      <c r="O172" s="5"/>
      <c r="S172" s="34" t="s">
        <v>15</v>
      </c>
      <c r="T172" s="1" t="s">
        <v>0</v>
      </c>
      <c r="U172" s="1" t="s">
        <v>1</v>
      </c>
      <c r="V172" s="1" t="s">
        <v>8</v>
      </c>
      <c r="W172" s="35" t="s">
        <v>9</v>
      </c>
      <c r="X172" s="34" t="s">
        <v>15</v>
      </c>
      <c r="Y172" s="1" t="s">
        <v>0</v>
      </c>
      <c r="Z172" s="1" t="s">
        <v>1</v>
      </c>
      <c r="AA172" s="1" t="s">
        <v>8</v>
      </c>
      <c r="AB172" s="35" t="s">
        <v>9</v>
      </c>
      <c r="AC172" s="34" t="s">
        <v>15</v>
      </c>
      <c r="AD172" s="1" t="s">
        <v>0</v>
      </c>
      <c r="AE172" s="1" t="s">
        <v>1</v>
      </c>
      <c r="AF172" s="1" t="s">
        <v>8</v>
      </c>
      <c r="AG172" s="35" t="s">
        <v>9</v>
      </c>
      <c r="AH172" s="34" t="s">
        <v>15</v>
      </c>
      <c r="AI172" s="1" t="s">
        <v>0</v>
      </c>
      <c r="AJ172" s="1" t="s">
        <v>1</v>
      </c>
      <c r="AK172" s="1" t="s">
        <v>8</v>
      </c>
      <c r="AL172" s="35" t="s">
        <v>9</v>
      </c>
      <c r="AM172" s="34" t="s">
        <v>15</v>
      </c>
      <c r="AN172" s="1" t="s">
        <v>0</v>
      </c>
      <c r="AO172" s="1" t="s">
        <v>1</v>
      </c>
      <c r="AP172" s="1" t="s">
        <v>8</v>
      </c>
      <c r="AQ172" s="35" t="s">
        <v>9</v>
      </c>
      <c r="AR172" s="34" t="s">
        <v>15</v>
      </c>
      <c r="AS172" s="1" t="s">
        <v>0</v>
      </c>
      <c r="AT172" s="1" t="s">
        <v>1</v>
      </c>
      <c r="AU172" s="1" t="s">
        <v>8</v>
      </c>
      <c r="AV172" s="35" t="s">
        <v>9</v>
      </c>
      <c r="AW172" s="34" t="s">
        <v>15</v>
      </c>
      <c r="AX172" s="1" t="s">
        <v>0</v>
      </c>
      <c r="AY172" s="1" t="s">
        <v>1</v>
      </c>
      <c r="AZ172" s="1" t="s">
        <v>8</v>
      </c>
      <c r="BA172" s="35" t="s">
        <v>9</v>
      </c>
    </row>
    <row r="173" spans="1:53" ht="17" thickBot="1" x14ac:dyDescent="0.25">
      <c r="A173" s="20">
        <v>1164</v>
      </c>
      <c r="B173" s="21">
        <v>2.95</v>
      </c>
      <c r="C173" s="13">
        <v>31</v>
      </c>
      <c r="D173" s="9">
        <v>20</v>
      </c>
      <c r="E173" s="2">
        <v>50</v>
      </c>
      <c r="F173" s="2">
        <v>3000</v>
      </c>
      <c r="G173" s="2">
        <f t="shared" si="68"/>
        <v>121.89379495928397</v>
      </c>
      <c r="H173" s="2">
        <f t="shared" si="69"/>
        <v>438.31386886249089</v>
      </c>
      <c r="I173" s="2">
        <f t="shared" si="70"/>
        <v>0.4556618344644196</v>
      </c>
      <c r="J173" s="2">
        <f t="shared" si="71"/>
        <v>13.587729934737219</v>
      </c>
      <c r="K173" s="2">
        <f t="shared" si="72"/>
        <v>1.4125516868397008E-2</v>
      </c>
      <c r="L173" s="2">
        <f t="shared" si="73"/>
        <v>438.31490844012347</v>
      </c>
      <c r="M173" s="2">
        <f t="shared" si="74"/>
        <v>13.587737277029634</v>
      </c>
      <c r="N173" s="2">
        <f t="shared" si="75"/>
        <v>44.680336973560998</v>
      </c>
      <c r="O173" s="23" t="s">
        <v>29</v>
      </c>
      <c r="S173" s="34"/>
      <c r="T173" s="1"/>
      <c r="U173" s="1"/>
      <c r="V173" s="1"/>
      <c r="W173" s="35"/>
      <c r="X173" s="34"/>
      <c r="Y173" s="1"/>
      <c r="Z173" s="1"/>
      <c r="AA173" s="1"/>
      <c r="AB173" s="35"/>
      <c r="AC173" s="34"/>
      <c r="AD173" s="1"/>
      <c r="AE173" s="1"/>
      <c r="AF173" s="1"/>
      <c r="AG173" s="35"/>
      <c r="AH173" s="34"/>
      <c r="AI173" s="1"/>
      <c r="AJ173" s="1"/>
      <c r="AK173" s="1"/>
      <c r="AL173" s="35"/>
      <c r="AM173" s="34"/>
      <c r="AN173" s="1"/>
      <c r="AO173" s="1"/>
      <c r="AP173" s="1"/>
      <c r="AQ173" s="35"/>
      <c r="AR173" s="34"/>
      <c r="AS173" s="1"/>
      <c r="AT173" s="1"/>
      <c r="AU173" s="1"/>
      <c r="AV173" s="35"/>
      <c r="AW173" s="34"/>
      <c r="AX173" s="1"/>
      <c r="AY173" s="1"/>
      <c r="AZ173" s="1"/>
      <c r="BA173" s="35"/>
    </row>
    <row r="174" spans="1:53" ht="16" thickBot="1" x14ac:dyDescent="0.25">
      <c r="A174" s="14">
        <v>1044</v>
      </c>
      <c r="B174" s="6">
        <v>3.34</v>
      </c>
      <c r="C174" s="13">
        <v>31</v>
      </c>
      <c r="D174" s="9">
        <v>20</v>
      </c>
      <c r="E174" s="2">
        <v>50</v>
      </c>
      <c r="F174" s="2">
        <v>3000</v>
      </c>
      <c r="G174" s="2">
        <f t="shared" si="68"/>
        <v>109.32742434492479</v>
      </c>
      <c r="H174" s="2">
        <f t="shared" si="69"/>
        <v>399.21302284410149</v>
      </c>
      <c r="I174" s="2">
        <f t="shared" si="70"/>
        <v>0.51590187359700379</v>
      </c>
      <c r="J174" s="2">
        <f t="shared" si="71"/>
        <v>12.375603708167146</v>
      </c>
      <c r="K174" s="2">
        <f t="shared" si="72"/>
        <v>1.5992958081507119E-2</v>
      </c>
      <c r="L174" s="2">
        <f t="shared" si="73"/>
        <v>399.21431513921482</v>
      </c>
      <c r="M174" s="2">
        <f t="shared" si="74"/>
        <v>12.375614041990346</v>
      </c>
      <c r="N174" s="2">
        <f t="shared" si="75"/>
        <v>40.694531722042505</v>
      </c>
      <c r="O174" s="23"/>
    </row>
    <row r="175" spans="1:53" ht="16" thickBot="1" x14ac:dyDescent="0.25">
      <c r="A175" s="14">
        <v>895</v>
      </c>
      <c r="B175" s="6">
        <v>3.34</v>
      </c>
      <c r="C175" s="13">
        <v>31</v>
      </c>
      <c r="D175" s="9">
        <v>20</v>
      </c>
      <c r="E175" s="2">
        <v>50</v>
      </c>
      <c r="F175" s="2">
        <v>3000</v>
      </c>
      <c r="G175" s="2">
        <f>(1/30)*PI()*A175</f>
        <v>93.724180832095485</v>
      </c>
      <c r="H175" s="2">
        <f>(1/100)*B175*G175^2</f>
        <v>293.39301722642097</v>
      </c>
      <c r="I175" s="2">
        <f>((1/30*PI()*F175)-(1/30*PI()*E175))*B175/(100*D175)</f>
        <v>0.51590187359700379</v>
      </c>
      <c r="J175" s="2">
        <f>(1/1000)*H175*C175</f>
        <v>9.0951835340190499</v>
      </c>
      <c r="K175" s="2">
        <f>(1/1000)*C175*I175</f>
        <v>1.5992958081507119E-2</v>
      </c>
      <c r="L175" s="2">
        <f t="shared" si="73"/>
        <v>293.39477561976139</v>
      </c>
      <c r="M175" s="2">
        <f t="shared" si="74"/>
        <v>9.0951975950058088</v>
      </c>
      <c r="N175" s="2">
        <f t="shared" si="75"/>
        <v>29.907591315661467</v>
      </c>
      <c r="O175" s="23"/>
    </row>
    <row r="176" spans="1:53" ht="16" thickBot="1" x14ac:dyDescent="0.25">
      <c r="A176" s="16">
        <v>1262</v>
      </c>
      <c r="B176" s="17">
        <v>2.04</v>
      </c>
      <c r="C176" s="13">
        <v>31</v>
      </c>
      <c r="D176" s="9">
        <v>20</v>
      </c>
      <c r="E176" s="2">
        <v>50</v>
      </c>
      <c r="F176" s="2">
        <v>3000</v>
      </c>
      <c r="G176" s="2">
        <f t="shared" ref="G176:G195" si="76">(1/30)*PI()*A176</f>
        <v>132.15633096101064</v>
      </c>
      <c r="H176" s="2">
        <f t="shared" ref="H176:H195" si="77">(1/100)*B176*G176^2</f>
        <v>356.29203458675408</v>
      </c>
      <c r="I176" s="2">
        <f t="shared" ref="I176:I195" si="78">((1/30*PI()*F176)-(1/30*PI()*E176))*B176/(100*D176)</f>
        <v>0.31510174315505629</v>
      </c>
      <c r="J176" s="2">
        <f t="shared" ref="J176:J195" si="79">(1/1000)*H176*C176</f>
        <v>11.045053072189376</v>
      </c>
      <c r="K176" s="2">
        <f t="shared" ref="K176:K195" si="80">(1/1000)*C176*I176</f>
        <v>9.768154037806745E-3</v>
      </c>
      <c r="L176" s="2">
        <f t="shared" si="73"/>
        <v>356.29291897742661</v>
      </c>
      <c r="M176" s="2">
        <f t="shared" si="74"/>
        <v>11.045057391626051</v>
      </c>
      <c r="N176" s="2">
        <f t="shared" si="75"/>
        <v>36.319283784242714</v>
      </c>
      <c r="O176" s="23"/>
    </row>
    <row r="177" spans="1:15" ht="16" thickBot="1" x14ac:dyDescent="0.25">
      <c r="A177" s="20">
        <v>698</v>
      </c>
      <c r="B177" s="21">
        <v>3.11</v>
      </c>
      <c r="C177" s="13">
        <v>31</v>
      </c>
      <c r="D177" s="9">
        <v>20</v>
      </c>
      <c r="E177" s="2">
        <v>50</v>
      </c>
      <c r="F177" s="2">
        <v>3000</v>
      </c>
      <c r="G177" s="2">
        <f t="shared" si="76"/>
        <v>73.094389073522521</v>
      </c>
      <c r="H177" s="2">
        <f t="shared" si="77"/>
        <v>166.16076010637929</v>
      </c>
      <c r="I177" s="2">
        <f t="shared" si="78"/>
        <v>0.48037569667265928</v>
      </c>
      <c r="J177" s="2">
        <f t="shared" si="79"/>
        <v>5.1509835632977579</v>
      </c>
      <c r="K177" s="2">
        <f t="shared" si="80"/>
        <v>1.4891646596852437E-2</v>
      </c>
      <c r="L177" s="2">
        <f t="shared" si="73"/>
        <v>166.16365111095467</v>
      </c>
      <c r="M177" s="2">
        <f t="shared" si="74"/>
        <v>5.1510050893492654</v>
      </c>
      <c r="N177" s="2">
        <f t="shared" si="75"/>
        <v>16.937966819076209</v>
      </c>
      <c r="O177" s="25">
        <v>0.3</v>
      </c>
    </row>
    <row r="178" spans="1:15" ht="16" thickBot="1" x14ac:dyDescent="0.25">
      <c r="A178" s="14">
        <v>876</v>
      </c>
      <c r="B178" s="6">
        <v>2.42</v>
      </c>
      <c r="C178" s="13">
        <v>31</v>
      </c>
      <c r="D178" s="9">
        <v>20</v>
      </c>
      <c r="E178" s="2">
        <v>50</v>
      </c>
      <c r="F178" s="2">
        <v>3000</v>
      </c>
      <c r="G178" s="2">
        <f t="shared" si="76"/>
        <v>91.734505484821952</v>
      </c>
      <c r="H178" s="2">
        <f t="shared" si="77"/>
        <v>203.64831181638485</v>
      </c>
      <c r="I178" s="2">
        <f t="shared" si="78"/>
        <v>0.37379716589962553</v>
      </c>
      <c r="J178" s="2">
        <f t="shared" si="79"/>
        <v>6.3130976663079306</v>
      </c>
      <c r="K178" s="2">
        <f t="shared" si="80"/>
        <v>1.1587712142888392E-2</v>
      </c>
      <c r="L178" s="2">
        <f t="shared" si="73"/>
        <v>203.65014731149918</v>
      </c>
      <c r="M178" s="2">
        <f t="shared" si="74"/>
        <v>6.3131083009414111</v>
      </c>
      <c r="N178" s="2">
        <f t="shared" si="75"/>
        <v>20.759292035583872</v>
      </c>
      <c r="O178" s="25"/>
    </row>
    <row r="179" spans="1:15" ht="16" thickBot="1" x14ac:dyDescent="0.25">
      <c r="A179" s="16">
        <v>821</v>
      </c>
      <c r="B179" s="17">
        <v>3.08</v>
      </c>
      <c r="C179" s="13">
        <v>31</v>
      </c>
      <c r="D179" s="9">
        <v>20</v>
      </c>
      <c r="E179" s="2">
        <v>50</v>
      </c>
      <c r="F179" s="2">
        <v>3000</v>
      </c>
      <c r="G179" s="2">
        <f t="shared" si="76"/>
        <v>85.974918953240675</v>
      </c>
      <c r="H179" s="2">
        <f t="shared" si="77"/>
        <v>227.66395002170214</v>
      </c>
      <c r="I179" s="2">
        <f t="shared" si="78"/>
        <v>0.47574184750861437</v>
      </c>
      <c r="J179" s="2">
        <f t="shared" si="79"/>
        <v>7.0575824506727667</v>
      </c>
      <c r="K179" s="2">
        <f t="shared" si="80"/>
        <v>1.4747997272767046E-2</v>
      </c>
      <c r="L179" s="2">
        <f t="shared" si="73"/>
        <v>227.66603967912982</v>
      </c>
      <c r="M179" s="2">
        <f t="shared" si="74"/>
        <v>7.057597859857685</v>
      </c>
      <c r="N179" s="2">
        <f t="shared" si="75"/>
        <v>23.207385024687401</v>
      </c>
      <c r="O179" s="25"/>
    </row>
    <row r="180" spans="1:15" ht="16" thickBot="1" x14ac:dyDescent="0.25">
      <c r="A180" s="20">
        <v>1360</v>
      </c>
      <c r="B180" s="21">
        <v>2.4</v>
      </c>
      <c r="C180" s="13">
        <v>31</v>
      </c>
      <c r="D180" s="9">
        <v>20</v>
      </c>
      <c r="E180" s="2">
        <v>50</v>
      </c>
      <c r="F180" s="2">
        <v>3000</v>
      </c>
      <c r="G180" s="2">
        <f t="shared" si="76"/>
        <v>142.41886696273727</v>
      </c>
      <c r="H180" s="2">
        <f t="shared" si="77"/>
        <v>486.79520800679654</v>
      </c>
      <c r="I180" s="2">
        <f t="shared" si="78"/>
        <v>0.37070793312359557</v>
      </c>
      <c r="J180" s="2">
        <f t="shared" si="79"/>
        <v>15.090651448210693</v>
      </c>
      <c r="K180" s="2">
        <f t="shared" si="80"/>
        <v>1.1491945926831462E-2</v>
      </c>
      <c r="L180" s="2">
        <f t="shared" si="73"/>
        <v>486.79596953369133</v>
      </c>
      <c r="M180" s="2">
        <f t="shared" si="74"/>
        <v>15.090655823926429</v>
      </c>
      <c r="N180" s="2">
        <f t="shared" si="75"/>
        <v>49.62235975116382</v>
      </c>
      <c r="O180" s="26" t="s">
        <v>32</v>
      </c>
    </row>
    <row r="181" spans="1:15" ht="16" thickBot="1" x14ac:dyDescent="0.25">
      <c r="A181" s="14">
        <v>970</v>
      </c>
      <c r="B181" s="6">
        <v>2.48</v>
      </c>
      <c r="C181" s="13">
        <v>31</v>
      </c>
      <c r="D181" s="9">
        <v>20</v>
      </c>
      <c r="E181" s="2">
        <v>50</v>
      </c>
      <c r="F181" s="2">
        <v>3000</v>
      </c>
      <c r="G181" s="2">
        <f t="shared" si="76"/>
        <v>101.57816246606997</v>
      </c>
      <c r="H181" s="2">
        <f t="shared" si="77"/>
        <v>255.88945263158598</v>
      </c>
      <c r="I181" s="2">
        <f t="shared" si="78"/>
        <v>0.38306486422771546</v>
      </c>
      <c r="J181" s="2">
        <f t="shared" si="79"/>
        <v>7.9325730315791647</v>
      </c>
      <c r="K181" s="2">
        <f t="shared" si="80"/>
        <v>1.187501079105918E-2</v>
      </c>
      <c r="L181" s="2">
        <f t="shared" si="73"/>
        <v>255.89094962077331</v>
      </c>
      <c r="M181" s="2">
        <f t="shared" si="74"/>
        <v>7.932581919981561</v>
      </c>
      <c r="N181" s="2">
        <f t="shared" si="75"/>
        <v>26.084580973929043</v>
      </c>
      <c r="O181" s="26"/>
    </row>
    <row r="182" spans="1:15" ht="16" thickBot="1" x14ac:dyDescent="0.25">
      <c r="A182" s="14">
        <v>871</v>
      </c>
      <c r="B182" s="6">
        <v>2.08</v>
      </c>
      <c r="C182" s="13">
        <v>31</v>
      </c>
      <c r="D182" s="9">
        <v>20</v>
      </c>
      <c r="E182" s="2">
        <v>50</v>
      </c>
      <c r="F182" s="2">
        <v>3000</v>
      </c>
      <c r="G182" s="2">
        <f t="shared" si="76"/>
        <v>91.21090670922365</v>
      </c>
      <c r="H182" s="2">
        <f t="shared" si="77"/>
        <v>173.04413365654898</v>
      </c>
      <c r="I182" s="2">
        <f t="shared" si="78"/>
        <v>0.32128020870711615</v>
      </c>
      <c r="J182" s="2">
        <f t="shared" si="79"/>
        <v>5.3643681433530181</v>
      </c>
      <c r="K182" s="2">
        <f t="shared" si="80"/>
        <v>9.9596864699206013E-3</v>
      </c>
      <c r="L182" s="2">
        <f t="shared" si="73"/>
        <v>173.04599028397914</v>
      </c>
      <c r="M182" s="2">
        <f t="shared" si="74"/>
        <v>5.3643773891081974</v>
      </c>
      <c r="N182" s="2">
        <f t="shared" si="75"/>
        <v>17.639595505271767</v>
      </c>
      <c r="O182" s="26"/>
    </row>
    <row r="183" spans="1:15" ht="16" thickBot="1" x14ac:dyDescent="0.25">
      <c r="A183" s="16">
        <v>975</v>
      </c>
      <c r="B183" s="17">
        <v>3.08</v>
      </c>
      <c r="C183" s="13">
        <v>31</v>
      </c>
      <c r="D183" s="9">
        <v>20</v>
      </c>
      <c r="E183" s="2">
        <v>50</v>
      </c>
      <c r="F183" s="2">
        <v>3000</v>
      </c>
      <c r="G183" s="2">
        <f t="shared" si="76"/>
        <v>102.10176124166827</v>
      </c>
      <c r="H183" s="2">
        <f t="shared" si="77"/>
        <v>321.08290517843955</v>
      </c>
      <c r="I183" s="2">
        <f t="shared" si="78"/>
        <v>0.47574184750861437</v>
      </c>
      <c r="J183" s="2">
        <f t="shared" si="79"/>
        <v>9.9535700605316269</v>
      </c>
      <c r="K183" s="2">
        <f t="shared" si="80"/>
        <v>1.4747997272767046E-2</v>
      </c>
      <c r="L183" s="2">
        <f t="shared" si="73"/>
        <v>321.08438685417548</v>
      </c>
      <c r="M183" s="2">
        <f t="shared" si="74"/>
        <v>9.9535809864256954</v>
      </c>
      <c r="N183" s="2">
        <f t="shared" si="75"/>
        <v>32.730199554193206</v>
      </c>
      <c r="O183" s="26"/>
    </row>
    <row r="184" spans="1:15" ht="16" thickBot="1" x14ac:dyDescent="0.25">
      <c r="A184" s="20">
        <v>1101</v>
      </c>
      <c r="B184" s="21">
        <v>2.2599999999999998</v>
      </c>
      <c r="C184" s="13">
        <v>31</v>
      </c>
      <c r="D184" s="9">
        <v>20</v>
      </c>
      <c r="E184" s="2">
        <v>50</v>
      </c>
      <c r="F184" s="2">
        <v>3000</v>
      </c>
      <c r="G184" s="2">
        <f t="shared" si="76"/>
        <v>115.29645038674541</v>
      </c>
      <c r="H184" s="2">
        <f t="shared" si="77"/>
        <v>300.42793526230128</v>
      </c>
      <c r="I184" s="2">
        <f t="shared" si="78"/>
        <v>0.34908330369138585</v>
      </c>
      <c r="J184" s="2">
        <f t="shared" si="79"/>
        <v>9.3132659931313402</v>
      </c>
      <c r="K184" s="2">
        <f t="shared" si="80"/>
        <v>1.0821582414432962E-2</v>
      </c>
      <c r="L184" s="2">
        <f t="shared" si="73"/>
        <v>300.42909721359689</v>
      </c>
      <c r="M184" s="2">
        <f t="shared" si="74"/>
        <v>9.3132722802172303</v>
      </c>
      <c r="N184" s="2">
        <f t="shared" si="75"/>
        <v>30.62468277997182</v>
      </c>
      <c r="O184" t="s">
        <v>33</v>
      </c>
    </row>
    <row r="185" spans="1:15" ht="16" thickBot="1" x14ac:dyDescent="0.25">
      <c r="A185" s="14">
        <v>985</v>
      </c>
      <c r="B185" s="6">
        <v>2.92</v>
      </c>
      <c r="C185" s="13">
        <v>31</v>
      </c>
      <c r="D185" s="9">
        <v>20</v>
      </c>
      <c r="E185" s="2">
        <v>50</v>
      </c>
      <c r="F185" s="2">
        <v>3000</v>
      </c>
      <c r="G185" s="2">
        <f t="shared" si="76"/>
        <v>103.14895879286487</v>
      </c>
      <c r="H185" s="2">
        <f t="shared" si="77"/>
        <v>310.67946484152242</v>
      </c>
      <c r="I185" s="2">
        <f t="shared" si="78"/>
        <v>0.45102798530037469</v>
      </c>
      <c r="J185" s="2">
        <f t="shared" si="79"/>
        <v>9.6310634100871955</v>
      </c>
      <c r="K185" s="2">
        <f t="shared" si="80"/>
        <v>1.3981867544311615E-2</v>
      </c>
      <c r="L185" s="2">
        <f t="shared" si="73"/>
        <v>310.68091658514425</v>
      </c>
      <c r="M185" s="2">
        <f t="shared" si="74"/>
        <v>9.6310735591490744</v>
      </c>
      <c r="N185" s="2">
        <f t="shared" si="75"/>
        <v>31.669703591296159</v>
      </c>
    </row>
    <row r="186" spans="1:15" ht="16" thickBot="1" x14ac:dyDescent="0.25">
      <c r="A186" s="14">
        <v>1072</v>
      </c>
      <c r="B186" s="6">
        <v>2.98</v>
      </c>
      <c r="C186" s="13">
        <v>31</v>
      </c>
      <c r="D186" s="9">
        <v>20</v>
      </c>
      <c r="E186" s="2">
        <v>50</v>
      </c>
      <c r="F186" s="2">
        <v>3000</v>
      </c>
      <c r="G186" s="2">
        <f t="shared" si="76"/>
        <v>112.25957748827527</v>
      </c>
      <c r="H186" s="2">
        <f t="shared" si="77"/>
        <v>375.54593958781317</v>
      </c>
      <c r="I186" s="2">
        <f t="shared" si="78"/>
        <v>0.46029568362846451</v>
      </c>
      <c r="J186" s="2">
        <f t="shared" si="79"/>
        <v>11.641924127222209</v>
      </c>
      <c r="K186" s="2">
        <f t="shared" si="80"/>
        <v>1.42691661924824E-2</v>
      </c>
      <c r="L186" s="2">
        <f t="shared" si="73"/>
        <v>375.54716525659023</v>
      </c>
      <c r="M186" s="2">
        <f t="shared" si="74"/>
        <v>11.641932871868933</v>
      </c>
      <c r="N186" s="2">
        <f t="shared" si="75"/>
        <v>38.281979783199937</v>
      </c>
    </row>
    <row r="187" spans="1:15" ht="16" thickBot="1" x14ac:dyDescent="0.25">
      <c r="A187" s="16">
        <v>1272</v>
      </c>
      <c r="B187" s="17">
        <v>2.65</v>
      </c>
      <c r="C187" s="13">
        <v>31</v>
      </c>
      <c r="D187" s="9">
        <v>20</v>
      </c>
      <c r="E187" s="2">
        <v>50</v>
      </c>
      <c r="F187" s="2">
        <v>3000</v>
      </c>
      <c r="G187" s="2">
        <f t="shared" si="76"/>
        <v>133.20352851220721</v>
      </c>
      <c r="H187" s="2">
        <f t="shared" si="77"/>
        <v>470.19427021471364</v>
      </c>
      <c r="I187" s="2">
        <f t="shared" si="78"/>
        <v>0.40932334282397009</v>
      </c>
      <c r="J187" s="2">
        <f t="shared" si="79"/>
        <v>14.576022376656123</v>
      </c>
      <c r="K187" s="2">
        <f t="shared" si="80"/>
        <v>1.2689023627543072E-2</v>
      </c>
      <c r="L187" s="2">
        <f t="shared" si="73"/>
        <v>470.19514075480703</v>
      </c>
      <c r="M187" s="2">
        <f t="shared" si="74"/>
        <v>14.576027899812097</v>
      </c>
      <c r="N187" s="2">
        <f t="shared" si="75"/>
        <v>47.930117062286989</v>
      </c>
    </row>
    <row r="188" spans="1:15" ht="16" thickBot="1" x14ac:dyDescent="0.25">
      <c r="A188" s="20">
        <v>1380</v>
      </c>
      <c r="B188" s="21">
        <v>3.46</v>
      </c>
      <c r="C188" s="13">
        <v>31</v>
      </c>
      <c r="D188" s="9">
        <v>20</v>
      </c>
      <c r="E188" s="2">
        <v>50</v>
      </c>
      <c r="F188" s="2">
        <v>3000</v>
      </c>
      <c r="G188" s="2">
        <f t="shared" si="76"/>
        <v>144.51326206513048</v>
      </c>
      <c r="H188" s="2">
        <f t="shared" si="77"/>
        <v>722.58926877959573</v>
      </c>
      <c r="I188" s="2">
        <f t="shared" si="78"/>
        <v>0.53443727025318366</v>
      </c>
      <c r="J188" s="2">
        <f t="shared" si="79"/>
        <v>22.400267332167466</v>
      </c>
      <c r="K188" s="2">
        <f t="shared" si="80"/>
        <v>1.6567555377848694E-2</v>
      </c>
      <c r="L188" s="2">
        <f t="shared" si="73"/>
        <v>722.59000839339819</v>
      </c>
      <c r="M188" s="2">
        <f t="shared" si="74"/>
        <v>22.40027345896608</v>
      </c>
      <c r="N188" s="2">
        <f t="shared" si="75"/>
        <v>73.65845733111729</v>
      </c>
      <c r="O188" t="s">
        <v>34</v>
      </c>
    </row>
    <row r="189" spans="1:15" ht="16" thickBot="1" x14ac:dyDescent="0.25">
      <c r="A189" s="14">
        <v>1292</v>
      </c>
      <c r="B189" s="6">
        <v>2.95</v>
      </c>
      <c r="C189" s="13">
        <v>31</v>
      </c>
      <c r="D189" s="9">
        <v>20</v>
      </c>
      <c r="E189" s="2">
        <v>50</v>
      </c>
      <c r="F189" s="2">
        <v>3000</v>
      </c>
      <c r="G189" s="2">
        <f t="shared" si="76"/>
        <v>135.29792361460042</v>
      </c>
      <c r="H189" s="2">
        <f t="shared" si="77"/>
        <v>540.01307996545643</v>
      </c>
      <c r="I189" s="2">
        <f t="shared" si="78"/>
        <v>0.4556618344644196</v>
      </c>
      <c r="J189" s="2">
        <f t="shared" si="79"/>
        <v>16.740405478929151</v>
      </c>
      <c r="K189" s="2">
        <f t="shared" si="80"/>
        <v>1.4125516868397008E-2</v>
      </c>
      <c r="L189" s="2">
        <f t="shared" si="73"/>
        <v>540.01392376257058</v>
      </c>
      <c r="M189" s="2">
        <f t="shared" si="74"/>
        <v>16.74041143846793</v>
      </c>
      <c r="N189" s="2">
        <f t="shared" si="75"/>
        <v>55.047224486100198</v>
      </c>
    </row>
    <row r="190" spans="1:15" ht="16" thickBot="1" x14ac:dyDescent="0.25">
      <c r="A190" s="14">
        <v>1588</v>
      </c>
      <c r="B190" s="6">
        <v>3.46</v>
      </c>
      <c r="C190" s="13">
        <v>31</v>
      </c>
      <c r="D190" s="9">
        <v>20</v>
      </c>
      <c r="E190" s="2">
        <v>50</v>
      </c>
      <c r="F190" s="2">
        <v>3000</v>
      </c>
      <c r="G190" s="2">
        <f t="shared" si="76"/>
        <v>166.29497113001972</v>
      </c>
      <c r="H190" s="2">
        <f t="shared" si="77"/>
        <v>956.82900284043944</v>
      </c>
      <c r="I190" s="2">
        <f t="shared" si="78"/>
        <v>0.53443727025318366</v>
      </c>
      <c r="J190" s="2">
        <f t="shared" si="79"/>
        <v>29.661699088053624</v>
      </c>
      <c r="K190" s="2">
        <f t="shared" si="80"/>
        <v>1.6567555377848694E-2</v>
      </c>
      <c r="L190" s="2">
        <f t="shared" si="73"/>
        <v>956.82956139072655</v>
      </c>
      <c r="M190" s="2">
        <f t="shared" si="74"/>
        <v>29.661703714961018</v>
      </c>
      <c r="N190" s="2">
        <f t="shared" si="75"/>
        <v>97.536101131041463</v>
      </c>
    </row>
    <row r="191" spans="1:15" ht="16" thickBot="1" x14ac:dyDescent="0.25">
      <c r="A191" s="16">
        <v>1236</v>
      </c>
      <c r="B191" s="17">
        <v>2.98</v>
      </c>
      <c r="C191" s="13">
        <v>31</v>
      </c>
      <c r="D191" s="9">
        <v>20</v>
      </c>
      <c r="E191" s="2">
        <v>50</v>
      </c>
      <c r="F191" s="2">
        <v>3000</v>
      </c>
      <c r="G191" s="2">
        <f t="shared" si="76"/>
        <v>129.43361732789947</v>
      </c>
      <c r="H191" s="2">
        <f t="shared" si="77"/>
        <v>499.24122657863649</v>
      </c>
      <c r="I191" s="2">
        <f t="shared" si="78"/>
        <v>0.46029568362846451</v>
      </c>
      <c r="J191" s="2">
        <f t="shared" si="79"/>
        <v>15.476478023937732</v>
      </c>
      <c r="K191" s="2">
        <f t="shared" si="80"/>
        <v>1.42691661924824E-2</v>
      </c>
      <c r="L191" s="2">
        <f t="shared" si="73"/>
        <v>499.24214856831622</v>
      </c>
      <c r="M191" s="2">
        <f t="shared" si="74"/>
        <v>15.476484601954391</v>
      </c>
      <c r="N191" s="2">
        <f t="shared" si="75"/>
        <v>50.891074288758645</v>
      </c>
    </row>
    <row r="192" spans="1:15" ht="16" thickBot="1" x14ac:dyDescent="0.25">
      <c r="A192" s="10">
        <v>1146</v>
      </c>
      <c r="B192" s="10">
        <v>2.63</v>
      </c>
      <c r="C192" s="13">
        <v>31</v>
      </c>
      <c r="D192" s="2">
        <v>20</v>
      </c>
      <c r="E192" s="2">
        <v>50</v>
      </c>
      <c r="F192" s="2">
        <v>3000</v>
      </c>
      <c r="G192" s="2">
        <f t="shared" si="76"/>
        <v>120.00883936713009</v>
      </c>
      <c r="H192" s="2">
        <f t="shared" si="77"/>
        <v>378.77579614026018</v>
      </c>
      <c r="I192" s="2">
        <f t="shared" si="78"/>
        <v>0.40623411004794019</v>
      </c>
      <c r="J192" s="2">
        <f t="shared" si="79"/>
        <v>11.742049680348066</v>
      </c>
      <c r="K192" s="2">
        <f t="shared" si="80"/>
        <v>1.2593257411486146E-2</v>
      </c>
      <c r="L192" s="2">
        <f t="shared" si="73"/>
        <v>378.77686863100291</v>
      </c>
      <c r="M192" s="2">
        <f t="shared" si="74"/>
        <v>11.742056433431681</v>
      </c>
      <c r="N192" s="2">
        <f t="shared" si="75"/>
        <v>38.611214473156693</v>
      </c>
      <c r="O192" t="s">
        <v>35</v>
      </c>
    </row>
    <row r="193" spans="1:14" ht="16" thickBot="1" x14ac:dyDescent="0.25">
      <c r="A193" s="6">
        <v>1274</v>
      </c>
      <c r="B193" s="6">
        <v>3.38</v>
      </c>
      <c r="C193" s="13">
        <v>31</v>
      </c>
      <c r="D193" s="2">
        <v>20</v>
      </c>
      <c r="E193" s="2">
        <v>50</v>
      </c>
      <c r="F193" s="2">
        <v>3000</v>
      </c>
      <c r="G193" s="2">
        <f t="shared" si="76"/>
        <v>133.41296802244653</v>
      </c>
      <c r="H193" s="2">
        <f t="shared" si="77"/>
        <v>601.60687723567185</v>
      </c>
      <c r="I193" s="2">
        <f t="shared" si="78"/>
        <v>0.52208033914906382</v>
      </c>
      <c r="J193" s="2">
        <f t="shared" si="79"/>
        <v>18.649813194305828</v>
      </c>
      <c r="K193" s="2">
        <f t="shared" si="80"/>
        <v>1.6184490513620978E-2</v>
      </c>
      <c r="L193" s="2">
        <f t="shared" si="73"/>
        <v>601.60774504483823</v>
      </c>
      <c r="M193" s="2">
        <f t="shared" si="74"/>
        <v>18.649820216834183</v>
      </c>
      <c r="N193" s="2">
        <f t="shared" si="75"/>
        <v>61.325902524856737</v>
      </c>
    </row>
    <row r="194" spans="1:14" ht="16" thickBot="1" x14ac:dyDescent="0.25">
      <c r="A194" s="6">
        <v>1723</v>
      </c>
      <c r="B194" s="6">
        <v>2.13</v>
      </c>
      <c r="C194" s="13">
        <v>31</v>
      </c>
      <c r="D194" s="2">
        <v>20</v>
      </c>
      <c r="E194" s="2">
        <v>50</v>
      </c>
      <c r="F194" s="2">
        <v>3000</v>
      </c>
      <c r="G194" s="2">
        <f t="shared" si="76"/>
        <v>180.43213807117377</v>
      </c>
      <c r="H194" s="2">
        <f t="shared" si="77"/>
        <v>693.43761236231785</v>
      </c>
      <c r="I194" s="2">
        <f t="shared" si="78"/>
        <v>0.32900329064719108</v>
      </c>
      <c r="J194" s="2">
        <f t="shared" si="79"/>
        <v>21.496565983231854</v>
      </c>
      <c r="K194" s="2">
        <f t="shared" si="80"/>
        <v>1.0199102010062924E-2</v>
      </c>
      <c r="L194" s="2">
        <f t="shared" si="73"/>
        <v>693.43808681477356</v>
      </c>
      <c r="M194" s="2">
        <f t="shared" si="74"/>
        <v>21.496568402727043</v>
      </c>
      <c r="N194" s="2">
        <f t="shared" si="75"/>
        <v>70.686818594347585</v>
      </c>
    </row>
    <row r="195" spans="1:14" x14ac:dyDescent="0.2">
      <c r="A195" s="6">
        <v>1322</v>
      </c>
      <c r="B195" s="6">
        <v>2.86</v>
      </c>
      <c r="C195" s="13">
        <v>31</v>
      </c>
      <c r="D195" s="2">
        <v>20</v>
      </c>
      <c r="E195" s="2">
        <v>50</v>
      </c>
      <c r="F195" s="2">
        <v>3000</v>
      </c>
      <c r="G195" s="2">
        <f t="shared" si="76"/>
        <v>138.4395162681902</v>
      </c>
      <c r="H195" s="2">
        <f t="shared" si="77"/>
        <v>548.13329040671624</v>
      </c>
      <c r="I195" s="2">
        <f t="shared" si="78"/>
        <v>0.44176028697228475</v>
      </c>
      <c r="J195" s="2">
        <f t="shared" si="79"/>
        <v>16.992132002608201</v>
      </c>
      <c r="K195" s="2">
        <f t="shared" si="80"/>
        <v>1.3694568896140827E-2</v>
      </c>
      <c r="L195" s="2">
        <f t="shared" si="73"/>
        <v>548.13409634200593</v>
      </c>
      <c r="M195" s="2">
        <f t="shared" si="74"/>
        <v>16.992137521079538</v>
      </c>
      <c r="N195" s="2">
        <f t="shared" si="75"/>
        <v>55.874971296831866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0B62-C425-6F49-92A5-9C9A161450B6}">
  <dimension ref="A1:O29"/>
  <sheetViews>
    <sheetView tabSelected="1" zoomScaleNormal="100" workbookViewId="0">
      <selection activeCell="R12" sqref="R12"/>
    </sheetView>
  </sheetViews>
  <sheetFormatPr baseColWidth="10" defaultRowHeight="15" x14ac:dyDescent="0.2"/>
  <cols>
    <col min="1" max="1" width="16.83203125" customWidth="1"/>
    <col min="2" max="15" width="12.83203125" customWidth="1"/>
  </cols>
  <sheetData>
    <row r="1" spans="1:15" ht="20" customHeight="1" x14ac:dyDescent="0.2">
      <c r="B1" s="151" t="s">
        <v>98</v>
      </c>
      <c r="C1" s="150"/>
      <c r="D1" s="151" t="s">
        <v>99</v>
      </c>
      <c r="E1" s="150"/>
      <c r="F1" s="151" t="s">
        <v>71</v>
      </c>
      <c r="G1" s="150"/>
      <c r="H1" s="151" t="s">
        <v>48</v>
      </c>
      <c r="I1" s="150"/>
      <c r="J1" s="151" t="s">
        <v>49</v>
      </c>
      <c r="K1" s="150"/>
      <c r="L1" s="151" t="s">
        <v>50</v>
      </c>
      <c r="M1" s="150"/>
      <c r="N1" s="149" t="s">
        <v>72</v>
      </c>
      <c r="O1" s="150"/>
    </row>
    <row r="2" spans="1:15" ht="20" customHeight="1" thickBot="1" x14ac:dyDescent="0.25">
      <c r="B2" s="89" t="s">
        <v>73</v>
      </c>
      <c r="C2" s="90" t="s">
        <v>74</v>
      </c>
      <c r="D2" s="89" t="s">
        <v>73</v>
      </c>
      <c r="E2" s="90" t="s">
        <v>74</v>
      </c>
      <c r="F2" s="89" t="s">
        <v>73</v>
      </c>
      <c r="G2" s="90" t="s">
        <v>74</v>
      </c>
      <c r="H2" s="89" t="s">
        <v>73</v>
      </c>
      <c r="I2" s="90" t="s">
        <v>74</v>
      </c>
      <c r="J2" s="89" t="s">
        <v>73</v>
      </c>
      <c r="K2" s="90" t="s">
        <v>74</v>
      </c>
      <c r="L2" s="89" t="s">
        <v>73</v>
      </c>
      <c r="M2" s="90" t="s">
        <v>74</v>
      </c>
      <c r="N2" s="4" t="s">
        <v>73</v>
      </c>
      <c r="O2" s="90" t="s">
        <v>74</v>
      </c>
    </row>
    <row r="3" spans="1:15" ht="20" customHeight="1" x14ac:dyDescent="0.2">
      <c r="A3" s="81" t="s">
        <v>75</v>
      </c>
      <c r="B3" s="37">
        <v>18.690000000000001</v>
      </c>
      <c r="C3" s="95">
        <v>4.18</v>
      </c>
      <c r="D3" s="96">
        <v>19.62</v>
      </c>
      <c r="E3" s="95">
        <v>11.1</v>
      </c>
      <c r="F3" s="96">
        <v>4.8899999999999997</v>
      </c>
      <c r="G3" s="95">
        <v>3.56</v>
      </c>
      <c r="H3" s="96">
        <v>4.37</v>
      </c>
      <c r="I3" s="95">
        <v>1.08</v>
      </c>
      <c r="J3" s="96">
        <v>10.9</v>
      </c>
      <c r="K3" s="95">
        <v>4.75</v>
      </c>
      <c r="L3" s="96">
        <v>5.16</v>
      </c>
      <c r="M3" s="95">
        <v>1</v>
      </c>
      <c r="N3" s="96">
        <v>5.24</v>
      </c>
      <c r="O3" s="97">
        <v>1.44</v>
      </c>
    </row>
    <row r="4" spans="1:15" ht="20" customHeight="1" x14ac:dyDescent="0.2">
      <c r="A4" s="82" t="s">
        <v>76</v>
      </c>
      <c r="B4" s="38">
        <v>13.49</v>
      </c>
      <c r="C4" s="91">
        <v>9.33</v>
      </c>
      <c r="D4" s="92">
        <v>7.52</v>
      </c>
      <c r="E4" s="91">
        <v>4.24</v>
      </c>
      <c r="F4" s="92">
        <v>3.36</v>
      </c>
      <c r="G4" s="91">
        <v>1.78</v>
      </c>
      <c r="H4" s="92">
        <v>5.82</v>
      </c>
      <c r="I4" s="91">
        <v>1</v>
      </c>
      <c r="J4" s="92">
        <v>10.07</v>
      </c>
      <c r="K4" s="91">
        <v>4.75</v>
      </c>
      <c r="L4" s="92">
        <v>5.0199999999999996</v>
      </c>
      <c r="M4" s="91">
        <v>0.61</v>
      </c>
      <c r="N4" s="92">
        <v>6.45</v>
      </c>
      <c r="O4" s="98">
        <v>1.62</v>
      </c>
    </row>
    <row r="5" spans="1:15" ht="20" customHeight="1" x14ac:dyDescent="0.2">
      <c r="A5" s="82" t="s">
        <v>77</v>
      </c>
      <c r="B5" s="38">
        <v>18.309999999999999</v>
      </c>
      <c r="C5" s="91">
        <v>4.1900000000000004</v>
      </c>
      <c r="D5" s="92">
        <v>3.15</v>
      </c>
      <c r="E5" s="91">
        <v>0.66</v>
      </c>
      <c r="F5" s="92">
        <v>0.66</v>
      </c>
      <c r="G5" s="91">
        <v>0.21</v>
      </c>
      <c r="H5" s="92">
        <v>1.82</v>
      </c>
      <c r="I5" s="91">
        <v>1.04</v>
      </c>
      <c r="J5" s="92">
        <v>4.78</v>
      </c>
      <c r="K5" s="91">
        <v>0.46</v>
      </c>
      <c r="L5" s="92">
        <v>3.84</v>
      </c>
      <c r="M5" s="91">
        <v>0.6</v>
      </c>
      <c r="N5" s="92">
        <v>5.96</v>
      </c>
      <c r="O5" s="98">
        <v>2.1</v>
      </c>
    </row>
    <row r="6" spans="1:15" ht="20" customHeight="1" x14ac:dyDescent="0.2">
      <c r="A6" s="83" t="s">
        <v>78</v>
      </c>
      <c r="B6" s="38">
        <v>18.54</v>
      </c>
      <c r="C6" s="91">
        <v>3.5</v>
      </c>
      <c r="D6" s="92">
        <v>11.48</v>
      </c>
      <c r="E6" s="91">
        <v>7.03</v>
      </c>
      <c r="F6" s="92">
        <v>3.28</v>
      </c>
      <c r="G6" s="91">
        <v>0.45</v>
      </c>
      <c r="H6" s="92">
        <v>5.98</v>
      </c>
      <c r="I6" s="91">
        <v>2.15</v>
      </c>
      <c r="J6" s="92">
        <v>7.21</v>
      </c>
      <c r="K6" s="91">
        <v>3.35</v>
      </c>
      <c r="L6" s="92">
        <v>6.75</v>
      </c>
      <c r="M6" s="91">
        <v>1.81</v>
      </c>
      <c r="N6" s="92">
        <v>13.02</v>
      </c>
      <c r="O6" s="98">
        <v>5.03</v>
      </c>
    </row>
    <row r="7" spans="1:15" ht="20" customHeight="1" x14ac:dyDescent="0.2">
      <c r="A7" s="82" t="s">
        <v>79</v>
      </c>
      <c r="B7" s="38">
        <v>17.5</v>
      </c>
      <c r="C7" s="91">
        <v>8.1199999999999992</v>
      </c>
      <c r="D7" s="92">
        <v>17.22</v>
      </c>
      <c r="E7" s="91">
        <v>4.0999999999999996</v>
      </c>
      <c r="F7" s="92">
        <v>6.17</v>
      </c>
      <c r="G7" s="91">
        <v>0.96</v>
      </c>
      <c r="H7" s="92">
        <v>11.53</v>
      </c>
      <c r="I7" s="91">
        <v>1.92</v>
      </c>
      <c r="J7" s="92">
        <v>11.29</v>
      </c>
      <c r="K7" s="91">
        <v>2.42</v>
      </c>
      <c r="L7" s="92">
        <v>9.59</v>
      </c>
      <c r="M7" s="91">
        <v>4.12</v>
      </c>
      <c r="N7" s="92">
        <v>21.07</v>
      </c>
      <c r="O7" s="98">
        <v>6.47</v>
      </c>
    </row>
    <row r="8" spans="1:15" ht="20" customHeight="1" x14ac:dyDescent="0.2">
      <c r="A8" s="83" t="s">
        <v>80</v>
      </c>
      <c r="B8" s="38">
        <v>18.059999999999999</v>
      </c>
      <c r="C8" s="91">
        <v>3.7</v>
      </c>
      <c r="D8" s="92">
        <v>16.87</v>
      </c>
      <c r="E8" s="91">
        <v>8.42</v>
      </c>
      <c r="F8" s="92">
        <v>4.68</v>
      </c>
      <c r="G8" s="91">
        <v>0.38</v>
      </c>
      <c r="H8" s="92">
        <v>4.72</v>
      </c>
      <c r="I8" s="91">
        <v>1.19</v>
      </c>
      <c r="J8" s="92">
        <v>7.25</v>
      </c>
      <c r="K8" s="91">
        <v>2.48</v>
      </c>
      <c r="L8" s="92">
        <v>6.1</v>
      </c>
      <c r="M8" s="91">
        <v>1.78</v>
      </c>
      <c r="N8" s="92">
        <v>7.46</v>
      </c>
      <c r="O8" s="98">
        <v>2.2000000000000002</v>
      </c>
    </row>
    <row r="9" spans="1:15" ht="20" customHeight="1" x14ac:dyDescent="0.2">
      <c r="A9" s="82" t="s">
        <v>81</v>
      </c>
      <c r="B9" s="38">
        <v>18.84</v>
      </c>
      <c r="C9" s="91">
        <v>9.85</v>
      </c>
      <c r="D9" s="92">
        <v>12.11</v>
      </c>
      <c r="E9" s="91">
        <v>9.27</v>
      </c>
      <c r="F9" s="92">
        <v>2.3199999999999998</v>
      </c>
      <c r="G9" s="91">
        <v>0.89</v>
      </c>
      <c r="H9" s="92">
        <v>4.09</v>
      </c>
      <c r="I9" s="91">
        <v>0.7</v>
      </c>
      <c r="J9" s="92">
        <v>3.83</v>
      </c>
      <c r="K9" s="91">
        <v>1.79</v>
      </c>
      <c r="L9" s="92">
        <v>4.37</v>
      </c>
      <c r="M9" s="91">
        <v>0.57999999999999996</v>
      </c>
      <c r="N9" s="92">
        <v>6.96</v>
      </c>
      <c r="O9" s="98">
        <v>3.47</v>
      </c>
    </row>
    <row r="10" spans="1:15" ht="20" customHeight="1" x14ac:dyDescent="0.2">
      <c r="A10" s="83" t="s">
        <v>82</v>
      </c>
      <c r="B10" s="38">
        <v>11.28</v>
      </c>
      <c r="C10" s="91">
        <v>6.6</v>
      </c>
      <c r="D10" s="92">
        <v>5.36</v>
      </c>
      <c r="E10" s="91">
        <v>1.46</v>
      </c>
      <c r="F10" s="92">
        <v>2</v>
      </c>
      <c r="G10" s="91">
        <v>1</v>
      </c>
      <c r="H10" s="92">
        <v>4.37</v>
      </c>
      <c r="I10" s="91">
        <v>1.38</v>
      </c>
      <c r="J10" s="92">
        <v>7.56</v>
      </c>
      <c r="K10" s="91">
        <v>1.23</v>
      </c>
      <c r="L10" s="92">
        <v>4.93</v>
      </c>
      <c r="M10" s="91">
        <v>1.88</v>
      </c>
      <c r="N10" s="92">
        <v>8.69</v>
      </c>
      <c r="O10" s="98">
        <v>5.87</v>
      </c>
    </row>
    <row r="11" spans="1:15" ht="20" customHeight="1" x14ac:dyDescent="0.2">
      <c r="A11" s="83" t="s">
        <v>62</v>
      </c>
      <c r="B11" s="38">
        <v>12.91</v>
      </c>
      <c r="C11" s="91">
        <v>6.14</v>
      </c>
      <c r="D11" s="92">
        <v>8.73</v>
      </c>
      <c r="E11" s="91">
        <v>3.64</v>
      </c>
      <c r="F11" s="92">
        <v>4.72</v>
      </c>
      <c r="G11" s="91">
        <v>2.41</v>
      </c>
      <c r="H11" s="92">
        <v>5.32</v>
      </c>
      <c r="I11" s="91">
        <v>1</v>
      </c>
      <c r="J11" s="92">
        <v>11.08</v>
      </c>
      <c r="K11" s="91">
        <v>5.2</v>
      </c>
      <c r="L11" s="92">
        <v>6.79</v>
      </c>
      <c r="M11" s="91">
        <v>1.82</v>
      </c>
      <c r="N11" s="92">
        <v>7.1</v>
      </c>
      <c r="O11" s="98">
        <v>1.31</v>
      </c>
    </row>
    <row r="12" spans="1:15" ht="20" customHeight="1" thickBot="1" x14ac:dyDescent="0.25">
      <c r="A12" s="84" t="s">
        <v>83</v>
      </c>
      <c r="B12" s="99">
        <v>22.79</v>
      </c>
      <c r="C12" s="100">
        <v>7.73</v>
      </c>
      <c r="D12" s="101">
        <v>22.34</v>
      </c>
      <c r="E12" s="100">
        <v>2.98</v>
      </c>
      <c r="F12" s="101">
        <v>5.0999999999999996</v>
      </c>
      <c r="G12" s="100">
        <v>2.97</v>
      </c>
      <c r="H12" s="101">
        <v>4.4400000000000004</v>
      </c>
      <c r="I12" s="100">
        <v>3.66</v>
      </c>
      <c r="J12" s="101">
        <v>19.329999999999998</v>
      </c>
      <c r="K12" s="100">
        <v>1.83</v>
      </c>
      <c r="L12" s="101">
        <v>13.76</v>
      </c>
      <c r="M12" s="100">
        <v>9.02</v>
      </c>
      <c r="N12" s="101">
        <v>9.24</v>
      </c>
      <c r="O12" s="102">
        <v>7.28</v>
      </c>
    </row>
    <row r="13" spans="1:15" ht="20" customHeight="1" x14ac:dyDescent="0.2">
      <c r="A13" s="85" t="s">
        <v>84</v>
      </c>
      <c r="B13" s="103">
        <v>17.329999999999998</v>
      </c>
      <c r="C13" s="104">
        <v>5.66</v>
      </c>
      <c r="D13" s="105">
        <v>17.22</v>
      </c>
      <c r="E13" s="104">
        <v>5.97</v>
      </c>
      <c r="F13" s="105">
        <v>6.11</v>
      </c>
      <c r="G13" s="104">
        <v>0.9</v>
      </c>
      <c r="H13" s="105">
        <v>9.36</v>
      </c>
      <c r="I13" s="104">
        <v>5.31</v>
      </c>
      <c r="J13" s="105">
        <v>12.58</v>
      </c>
      <c r="K13" s="104">
        <v>5.09</v>
      </c>
      <c r="L13" s="105">
        <v>7.66</v>
      </c>
      <c r="M13" s="104">
        <v>4.07</v>
      </c>
      <c r="N13" s="105">
        <v>9.7799999999999994</v>
      </c>
      <c r="O13" s="106">
        <v>5.14</v>
      </c>
    </row>
    <row r="14" spans="1:15" ht="20" customHeight="1" x14ac:dyDescent="0.2">
      <c r="A14" s="86" t="s">
        <v>85</v>
      </c>
      <c r="B14" s="107">
        <v>13.66</v>
      </c>
      <c r="C14" s="94">
        <v>2.85</v>
      </c>
      <c r="D14" s="93">
        <v>4.5599999999999996</v>
      </c>
      <c r="E14" s="94">
        <v>0.79</v>
      </c>
      <c r="F14" s="93">
        <v>6.61</v>
      </c>
      <c r="G14" s="94">
        <v>2.78</v>
      </c>
      <c r="H14" s="93">
        <v>5.53</v>
      </c>
      <c r="I14" s="94">
        <v>0.96</v>
      </c>
      <c r="J14" s="93">
        <v>11.97</v>
      </c>
      <c r="K14" s="94">
        <v>6.04</v>
      </c>
      <c r="L14" s="93">
        <v>4.2699999999999996</v>
      </c>
      <c r="M14" s="94">
        <v>0.44</v>
      </c>
      <c r="N14" s="93">
        <v>6.32</v>
      </c>
      <c r="O14" s="108">
        <v>2.39</v>
      </c>
    </row>
    <row r="15" spans="1:15" ht="20" customHeight="1" x14ac:dyDescent="0.2">
      <c r="A15" s="86" t="s">
        <v>86</v>
      </c>
      <c r="B15" s="107">
        <v>30.91</v>
      </c>
      <c r="C15" s="94">
        <v>4.6900000000000004</v>
      </c>
      <c r="D15" s="93">
        <v>23.6</v>
      </c>
      <c r="E15" s="94">
        <v>8.43</v>
      </c>
      <c r="F15" s="93">
        <v>3.76</v>
      </c>
      <c r="G15" s="94">
        <v>3.86</v>
      </c>
      <c r="H15" s="93">
        <v>5.46</v>
      </c>
      <c r="I15" s="94">
        <v>2.4700000000000002</v>
      </c>
      <c r="J15" s="93">
        <v>5.44</v>
      </c>
      <c r="K15" s="94">
        <v>1.42</v>
      </c>
      <c r="L15" s="93">
        <v>6.21</v>
      </c>
      <c r="M15" s="94">
        <v>1.24</v>
      </c>
      <c r="N15" s="93">
        <v>7.92</v>
      </c>
      <c r="O15" s="108">
        <v>4.26</v>
      </c>
    </row>
    <row r="16" spans="1:15" ht="20" customHeight="1" x14ac:dyDescent="0.2">
      <c r="A16" s="87" t="s">
        <v>87</v>
      </c>
      <c r="B16" s="107">
        <v>18.37</v>
      </c>
      <c r="C16" s="94">
        <v>6.61</v>
      </c>
      <c r="D16" s="93">
        <v>18.73</v>
      </c>
      <c r="E16" s="94">
        <v>3.36</v>
      </c>
      <c r="F16" s="93">
        <v>1.71</v>
      </c>
      <c r="G16" s="94">
        <v>0.61</v>
      </c>
      <c r="H16" s="93">
        <v>4.5</v>
      </c>
      <c r="I16" s="94">
        <v>0.9</v>
      </c>
      <c r="J16" s="93">
        <v>4.41</v>
      </c>
      <c r="K16" s="94">
        <v>1.4</v>
      </c>
      <c r="L16" s="93">
        <v>3.57</v>
      </c>
      <c r="M16" s="94">
        <v>1</v>
      </c>
      <c r="N16" s="93">
        <v>7.48</v>
      </c>
      <c r="O16" s="108">
        <v>5.22</v>
      </c>
    </row>
    <row r="17" spans="1:15" ht="20" customHeight="1" x14ac:dyDescent="0.2">
      <c r="A17" s="87" t="s">
        <v>88</v>
      </c>
      <c r="B17" s="107">
        <v>24.16</v>
      </c>
      <c r="C17" s="94">
        <v>4.8</v>
      </c>
      <c r="D17" s="93">
        <v>21.16</v>
      </c>
      <c r="E17" s="94">
        <v>6.44</v>
      </c>
      <c r="F17" s="93">
        <v>1.72</v>
      </c>
      <c r="G17" s="94">
        <v>0.19</v>
      </c>
      <c r="H17" s="93">
        <v>3.73</v>
      </c>
      <c r="I17" s="94">
        <v>2.92</v>
      </c>
      <c r="J17" s="93">
        <v>4.3</v>
      </c>
      <c r="K17" s="94">
        <v>0.77</v>
      </c>
      <c r="L17" s="93">
        <v>4.1900000000000004</v>
      </c>
      <c r="M17" s="94">
        <v>0.27</v>
      </c>
      <c r="N17" s="93">
        <v>10.78</v>
      </c>
      <c r="O17" s="108">
        <v>8.36</v>
      </c>
    </row>
    <row r="18" spans="1:15" ht="20" customHeight="1" x14ac:dyDescent="0.2">
      <c r="A18" s="87" t="s">
        <v>89</v>
      </c>
      <c r="B18" s="107">
        <v>17.850000000000001</v>
      </c>
      <c r="C18" s="94">
        <v>12.07</v>
      </c>
      <c r="D18" s="93">
        <v>15.63</v>
      </c>
      <c r="E18" s="94">
        <v>3.4</v>
      </c>
      <c r="F18" s="93">
        <v>3.82</v>
      </c>
      <c r="G18" s="94">
        <v>1.1299999999999999</v>
      </c>
      <c r="H18" s="93">
        <v>10.35</v>
      </c>
      <c r="I18" s="94">
        <v>3.96</v>
      </c>
      <c r="J18" s="93">
        <v>6.77</v>
      </c>
      <c r="K18" s="94">
        <v>2.82</v>
      </c>
      <c r="L18" s="93">
        <v>6.5</v>
      </c>
      <c r="M18" s="94">
        <v>2.93</v>
      </c>
      <c r="N18" s="93">
        <v>16.7</v>
      </c>
      <c r="O18" s="108">
        <v>5.18</v>
      </c>
    </row>
    <row r="19" spans="1:15" ht="20" customHeight="1" x14ac:dyDescent="0.2">
      <c r="A19" s="87" t="s">
        <v>90</v>
      </c>
      <c r="B19" s="107">
        <v>34.54</v>
      </c>
      <c r="C19" s="94">
        <v>15.04</v>
      </c>
      <c r="D19" s="93">
        <v>25.48</v>
      </c>
      <c r="E19" s="94">
        <v>9.51</v>
      </c>
      <c r="F19" s="93">
        <v>6.52</v>
      </c>
      <c r="G19" s="94">
        <v>1.41</v>
      </c>
      <c r="H19" s="93">
        <v>5.86</v>
      </c>
      <c r="I19" s="94">
        <v>0.48</v>
      </c>
      <c r="J19" s="93">
        <v>6.83</v>
      </c>
      <c r="K19" s="94">
        <v>1.44</v>
      </c>
      <c r="L19" s="93">
        <v>6.58</v>
      </c>
      <c r="M19" s="94">
        <v>1.55</v>
      </c>
      <c r="N19" s="93">
        <v>8.75</v>
      </c>
      <c r="O19" s="108">
        <v>1.55</v>
      </c>
    </row>
    <row r="20" spans="1:15" ht="20" customHeight="1" x14ac:dyDescent="0.2">
      <c r="A20" s="87" t="s">
        <v>91</v>
      </c>
      <c r="B20" s="107">
        <v>19.75</v>
      </c>
      <c r="C20" s="94">
        <v>5.93</v>
      </c>
      <c r="D20" s="93">
        <v>12.13</v>
      </c>
      <c r="E20" s="94">
        <v>5.31</v>
      </c>
      <c r="F20" s="93">
        <v>4.79</v>
      </c>
      <c r="G20" s="94">
        <v>1.03</v>
      </c>
      <c r="H20" s="93">
        <v>5.25</v>
      </c>
      <c r="I20" s="94">
        <v>1.53</v>
      </c>
      <c r="J20" s="93">
        <v>12.45</v>
      </c>
      <c r="K20" s="94">
        <v>7.43</v>
      </c>
      <c r="L20" s="93">
        <v>7.03</v>
      </c>
      <c r="M20" s="94">
        <v>0.56999999999999995</v>
      </c>
      <c r="N20" s="93">
        <v>9.02</v>
      </c>
      <c r="O20" s="108">
        <v>4.6399999999999997</v>
      </c>
    </row>
    <row r="21" spans="1:15" ht="20" customHeight="1" x14ac:dyDescent="0.2">
      <c r="A21" s="87" t="s">
        <v>92</v>
      </c>
      <c r="B21" s="107">
        <v>19.170000000000002</v>
      </c>
      <c r="C21" s="94">
        <v>12.64</v>
      </c>
      <c r="D21" s="93">
        <v>18.63</v>
      </c>
      <c r="E21" s="94">
        <v>3.97</v>
      </c>
      <c r="F21" s="93">
        <v>4.33</v>
      </c>
      <c r="G21" s="94">
        <v>1.03</v>
      </c>
      <c r="H21" s="93">
        <v>6.61</v>
      </c>
      <c r="I21" s="94">
        <v>0.94</v>
      </c>
      <c r="J21" s="93">
        <v>8.42</v>
      </c>
      <c r="K21" s="94">
        <v>2.9</v>
      </c>
      <c r="L21" s="93">
        <v>6.07</v>
      </c>
      <c r="M21" s="94">
        <v>0.89</v>
      </c>
      <c r="N21" s="93">
        <v>10.71</v>
      </c>
      <c r="O21" s="108">
        <v>4.13</v>
      </c>
    </row>
    <row r="22" spans="1:15" ht="20" customHeight="1" thickBot="1" x14ac:dyDescent="0.25">
      <c r="A22" s="88" t="s">
        <v>93</v>
      </c>
      <c r="B22" s="109">
        <v>10.28</v>
      </c>
      <c r="C22" s="110">
        <v>3.61</v>
      </c>
      <c r="D22" s="111">
        <v>17.04</v>
      </c>
      <c r="E22" s="110">
        <v>5.87</v>
      </c>
      <c r="F22" s="111">
        <v>6.28</v>
      </c>
      <c r="G22" s="110">
        <v>1.31</v>
      </c>
      <c r="H22" s="111">
        <v>15.13</v>
      </c>
      <c r="I22" s="110">
        <v>3.19</v>
      </c>
      <c r="J22" s="111">
        <v>4.7699999999999996</v>
      </c>
      <c r="K22" s="110">
        <v>1.62</v>
      </c>
      <c r="L22" s="111">
        <v>5.41</v>
      </c>
      <c r="M22" s="110">
        <v>0.8</v>
      </c>
      <c r="N22" s="111">
        <v>11.47</v>
      </c>
      <c r="O22" s="112">
        <v>9.89</v>
      </c>
    </row>
    <row r="24" spans="1:15" ht="16" thickBot="1" x14ac:dyDescent="0.25"/>
    <row r="25" spans="1:15" ht="20" customHeight="1" x14ac:dyDescent="0.2">
      <c r="A25" s="81" t="s">
        <v>94</v>
      </c>
      <c r="B25" s="37">
        <f>AVERAGE(B3:B12)</f>
        <v>17.041</v>
      </c>
      <c r="C25" s="97"/>
      <c r="D25" s="37">
        <f t="shared" ref="D25:N25" si="0">AVERAGE(D3:D12)</f>
        <v>12.440000000000001</v>
      </c>
      <c r="E25" s="97"/>
      <c r="F25" s="37">
        <f t="shared" si="0"/>
        <v>3.718</v>
      </c>
      <c r="G25" s="97"/>
      <c r="H25" s="37">
        <f t="shared" si="0"/>
        <v>5.2459999999999996</v>
      </c>
      <c r="I25" s="97"/>
      <c r="J25" s="37">
        <f t="shared" si="0"/>
        <v>9.33</v>
      </c>
      <c r="K25" s="97"/>
      <c r="L25" s="37">
        <f t="shared" si="0"/>
        <v>6.6310000000000002</v>
      </c>
      <c r="M25" s="97"/>
      <c r="N25" s="37">
        <f t="shared" si="0"/>
        <v>9.118999999999998</v>
      </c>
      <c r="O25" s="97"/>
    </row>
    <row r="26" spans="1:15" ht="20" customHeight="1" thickBot="1" x14ac:dyDescent="0.25">
      <c r="A26" s="122" t="s">
        <v>95</v>
      </c>
      <c r="B26" s="99">
        <f>MEDIAN(B3:B12)</f>
        <v>18.184999999999999</v>
      </c>
      <c r="C26" s="102"/>
      <c r="D26" s="99">
        <f t="shared" ref="D26:N26" si="1">MEDIAN(D3:D12)</f>
        <v>11.795</v>
      </c>
      <c r="E26" s="102"/>
      <c r="F26" s="99">
        <f t="shared" si="1"/>
        <v>4.0199999999999996</v>
      </c>
      <c r="G26" s="102"/>
      <c r="H26" s="99">
        <f t="shared" si="1"/>
        <v>4.58</v>
      </c>
      <c r="I26" s="102"/>
      <c r="J26" s="99">
        <f t="shared" si="1"/>
        <v>8.8149999999999995</v>
      </c>
      <c r="K26" s="102"/>
      <c r="L26" s="99">
        <f t="shared" si="1"/>
        <v>5.63</v>
      </c>
      <c r="M26" s="102"/>
      <c r="N26" s="99">
        <f t="shared" si="1"/>
        <v>7.2799999999999994</v>
      </c>
      <c r="O26" s="102"/>
    </row>
    <row r="27" spans="1:15" ht="16" thickBot="1" x14ac:dyDescent="0.25"/>
    <row r="28" spans="1:15" ht="20" customHeight="1" x14ac:dyDescent="0.2">
      <c r="A28" s="125" t="s">
        <v>96</v>
      </c>
      <c r="B28" s="123">
        <f>AVERAGE(B13:B22)</f>
        <v>20.602</v>
      </c>
      <c r="C28" s="106"/>
      <c r="D28" s="123">
        <f t="shared" ref="D28:N28" si="2">AVERAGE(D13:D22)</f>
        <v>17.417999999999999</v>
      </c>
      <c r="E28" s="106"/>
      <c r="F28" s="123">
        <f t="shared" si="2"/>
        <v>4.5649999999999995</v>
      </c>
      <c r="G28" s="106"/>
      <c r="H28" s="123">
        <f t="shared" si="2"/>
        <v>7.1779999999999999</v>
      </c>
      <c r="I28" s="106"/>
      <c r="J28" s="123">
        <f t="shared" si="2"/>
        <v>7.7939999999999996</v>
      </c>
      <c r="K28" s="106"/>
      <c r="L28" s="123">
        <f t="shared" si="2"/>
        <v>5.7490000000000006</v>
      </c>
      <c r="M28" s="106"/>
      <c r="N28" s="123">
        <f t="shared" si="2"/>
        <v>9.8930000000000007</v>
      </c>
      <c r="O28" s="106"/>
    </row>
    <row r="29" spans="1:15" ht="20" customHeight="1" thickBot="1" x14ac:dyDescent="0.25">
      <c r="A29" s="126" t="s">
        <v>97</v>
      </c>
      <c r="B29" s="124">
        <f>MEDIAN(B13:B22)</f>
        <v>18.770000000000003</v>
      </c>
      <c r="C29" s="112"/>
      <c r="D29" s="124">
        <f t="shared" ref="D29:N29" si="3">MEDIAN(D13:D22)</f>
        <v>17.924999999999997</v>
      </c>
      <c r="E29" s="112"/>
      <c r="F29" s="124">
        <f t="shared" si="3"/>
        <v>4.5600000000000005</v>
      </c>
      <c r="G29" s="112"/>
      <c r="H29" s="124">
        <f t="shared" si="3"/>
        <v>5.6950000000000003</v>
      </c>
      <c r="I29" s="112"/>
      <c r="J29" s="124">
        <f t="shared" si="3"/>
        <v>6.8</v>
      </c>
      <c r="K29" s="112"/>
      <c r="L29" s="124">
        <f t="shared" si="3"/>
        <v>6.1400000000000006</v>
      </c>
      <c r="M29" s="112"/>
      <c r="N29" s="124">
        <f t="shared" si="3"/>
        <v>9.3999999999999986</v>
      </c>
      <c r="O29" s="112"/>
    </row>
  </sheetData>
  <mergeCells count="7">
    <mergeCell ref="N1:O1"/>
    <mergeCell ref="B1:C1"/>
    <mergeCell ref="D1:E1"/>
    <mergeCell ref="F1:G1"/>
    <mergeCell ref="H1:I1"/>
    <mergeCell ref="J1:K1"/>
    <mergeCell ref="L1:M1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FE38-AB9C-ED43-94B0-9208D7B5B1D7}">
  <dimension ref="A1:O29"/>
  <sheetViews>
    <sheetView zoomScaleNormal="100" workbookViewId="0"/>
  </sheetViews>
  <sheetFormatPr baseColWidth="10" defaultRowHeight="15" x14ac:dyDescent="0.2"/>
  <cols>
    <col min="1" max="1" width="16.83203125" customWidth="1"/>
    <col min="2" max="15" width="12.83203125" customWidth="1"/>
  </cols>
  <sheetData>
    <row r="1" spans="1:15" ht="20" customHeight="1" x14ac:dyDescent="0.2">
      <c r="B1" s="151" t="s">
        <v>69</v>
      </c>
      <c r="C1" s="150"/>
      <c r="D1" s="151" t="s">
        <v>70</v>
      </c>
      <c r="E1" s="150"/>
      <c r="F1" s="151" t="s">
        <v>71</v>
      </c>
      <c r="G1" s="150"/>
      <c r="H1" s="151" t="s">
        <v>48</v>
      </c>
      <c r="I1" s="150"/>
      <c r="J1" s="151" t="s">
        <v>49</v>
      </c>
      <c r="K1" s="150"/>
      <c r="L1" s="151" t="s">
        <v>50</v>
      </c>
      <c r="M1" s="150"/>
      <c r="N1" s="149" t="s">
        <v>72</v>
      </c>
      <c r="O1" s="150"/>
    </row>
    <row r="2" spans="1:15" ht="20" customHeight="1" thickBot="1" x14ac:dyDescent="0.25">
      <c r="B2" s="89" t="s">
        <v>73</v>
      </c>
      <c r="C2" s="90" t="s">
        <v>74</v>
      </c>
      <c r="D2" s="89" t="s">
        <v>73</v>
      </c>
      <c r="E2" s="90" t="s">
        <v>74</v>
      </c>
      <c r="F2" s="89" t="s">
        <v>73</v>
      </c>
      <c r="G2" s="90" t="s">
        <v>74</v>
      </c>
      <c r="H2" s="89" t="s">
        <v>73</v>
      </c>
      <c r="I2" s="90" t="s">
        <v>74</v>
      </c>
      <c r="J2" s="89" t="s">
        <v>73</v>
      </c>
      <c r="K2" s="90" t="s">
        <v>74</v>
      </c>
      <c r="L2" s="89" t="s">
        <v>73</v>
      </c>
      <c r="M2" s="90" t="s">
        <v>74</v>
      </c>
      <c r="N2" s="4" t="s">
        <v>73</v>
      </c>
      <c r="O2" s="90" t="s">
        <v>74</v>
      </c>
    </row>
    <row r="3" spans="1:15" ht="20" customHeight="1" x14ac:dyDescent="0.2">
      <c r="A3" s="81" t="s">
        <v>75</v>
      </c>
      <c r="B3" s="113">
        <v>57.22</v>
      </c>
      <c r="C3" s="97">
        <v>12.79</v>
      </c>
      <c r="D3" s="113">
        <v>60.07</v>
      </c>
      <c r="E3" s="97">
        <v>33.99</v>
      </c>
      <c r="F3" s="113">
        <v>14.99</v>
      </c>
      <c r="G3" s="97">
        <v>10.89</v>
      </c>
      <c r="H3" s="113">
        <v>13.37</v>
      </c>
      <c r="I3" s="97">
        <v>3.31</v>
      </c>
      <c r="J3" s="113">
        <v>33.380000000000003</v>
      </c>
      <c r="K3" s="97">
        <v>14.55</v>
      </c>
      <c r="L3" s="113">
        <v>15.79</v>
      </c>
      <c r="M3" s="97">
        <v>3.05</v>
      </c>
      <c r="N3" s="116">
        <v>16.04</v>
      </c>
      <c r="O3" s="97">
        <v>4.42</v>
      </c>
    </row>
    <row r="4" spans="1:15" ht="20" customHeight="1" x14ac:dyDescent="0.2">
      <c r="A4" s="82" t="s">
        <v>76</v>
      </c>
      <c r="B4" s="114">
        <v>49.64</v>
      </c>
      <c r="C4" s="98">
        <v>34.33</v>
      </c>
      <c r="D4" s="114">
        <v>27.68</v>
      </c>
      <c r="E4" s="98">
        <v>15.61</v>
      </c>
      <c r="F4" s="114">
        <v>12.38</v>
      </c>
      <c r="G4" s="98">
        <v>6.54</v>
      </c>
      <c r="H4" s="114">
        <v>21.41</v>
      </c>
      <c r="I4" s="98">
        <v>3.67</v>
      </c>
      <c r="J4" s="114">
        <v>37.049999999999997</v>
      </c>
      <c r="K4" s="98">
        <v>17.47</v>
      </c>
      <c r="L4" s="114">
        <v>18.489999999999998</v>
      </c>
      <c r="M4" s="98">
        <v>2.25</v>
      </c>
      <c r="N4" s="117">
        <v>23.73</v>
      </c>
      <c r="O4" s="98">
        <v>5.96</v>
      </c>
    </row>
    <row r="5" spans="1:15" ht="20" customHeight="1" x14ac:dyDescent="0.2">
      <c r="A5" s="82" t="s">
        <v>77</v>
      </c>
      <c r="B5" s="114">
        <v>51.42</v>
      </c>
      <c r="C5" s="98">
        <v>11.78</v>
      </c>
      <c r="D5" s="114">
        <v>8.84</v>
      </c>
      <c r="E5" s="98">
        <v>1.87</v>
      </c>
      <c r="F5" s="114">
        <v>1.84</v>
      </c>
      <c r="G5" s="98">
        <v>0.59</v>
      </c>
      <c r="H5" s="114">
        <v>5.0999999999999996</v>
      </c>
      <c r="I5" s="98">
        <v>2.93</v>
      </c>
      <c r="J5" s="114">
        <v>13.43</v>
      </c>
      <c r="K5" s="98">
        <v>1.29</v>
      </c>
      <c r="L5" s="114">
        <v>10.78</v>
      </c>
      <c r="M5" s="98">
        <v>1.68</v>
      </c>
      <c r="N5" s="117">
        <v>16.72</v>
      </c>
      <c r="O5" s="98">
        <v>5.89</v>
      </c>
    </row>
    <row r="6" spans="1:15" ht="20" customHeight="1" x14ac:dyDescent="0.2">
      <c r="A6" s="83" t="s">
        <v>78</v>
      </c>
      <c r="B6" s="114">
        <v>57.62</v>
      </c>
      <c r="C6" s="98">
        <v>10.89</v>
      </c>
      <c r="D6" s="114">
        <v>35.67</v>
      </c>
      <c r="E6" s="98">
        <v>21.86</v>
      </c>
      <c r="F6" s="114">
        <v>10.210000000000001</v>
      </c>
      <c r="G6" s="98">
        <v>1.39</v>
      </c>
      <c r="H6" s="114">
        <v>18.57</v>
      </c>
      <c r="I6" s="98">
        <v>6.7</v>
      </c>
      <c r="J6" s="114">
        <v>22.42</v>
      </c>
      <c r="K6" s="98">
        <v>10.41</v>
      </c>
      <c r="L6" s="114">
        <v>20.98</v>
      </c>
      <c r="M6" s="98">
        <v>5.62</v>
      </c>
      <c r="N6" s="117">
        <v>40.47</v>
      </c>
      <c r="O6" s="98">
        <v>14.64</v>
      </c>
    </row>
    <row r="7" spans="1:15" ht="20" customHeight="1" x14ac:dyDescent="0.2">
      <c r="A7" s="82" t="s">
        <v>79</v>
      </c>
      <c r="B7" s="114">
        <v>57.54</v>
      </c>
      <c r="C7" s="98">
        <v>26.71</v>
      </c>
      <c r="D7" s="114">
        <v>56.62</v>
      </c>
      <c r="E7" s="98">
        <v>13.48</v>
      </c>
      <c r="F7" s="114">
        <v>20.3</v>
      </c>
      <c r="G7" s="98">
        <v>3.16</v>
      </c>
      <c r="H7" s="114">
        <v>37.9</v>
      </c>
      <c r="I7" s="98">
        <v>6.33</v>
      </c>
      <c r="J7" s="114">
        <v>37.130000000000003</v>
      </c>
      <c r="K7" s="98">
        <v>7.96</v>
      </c>
      <c r="L7" s="114">
        <v>31.52</v>
      </c>
      <c r="M7" s="98">
        <v>13.56</v>
      </c>
      <c r="N7" s="117">
        <v>69.28</v>
      </c>
      <c r="O7" s="98">
        <v>21.28</v>
      </c>
    </row>
    <row r="8" spans="1:15" ht="20" customHeight="1" x14ac:dyDescent="0.2">
      <c r="A8" s="83" t="s">
        <v>80</v>
      </c>
      <c r="B8" s="114">
        <v>57.71</v>
      </c>
      <c r="C8" s="98">
        <v>11.82</v>
      </c>
      <c r="D8" s="114">
        <v>53.91</v>
      </c>
      <c r="E8" s="98">
        <v>26.9</v>
      </c>
      <c r="F8" s="114">
        <v>14.96</v>
      </c>
      <c r="G8" s="98">
        <v>1.21</v>
      </c>
      <c r="H8" s="114">
        <v>15.09</v>
      </c>
      <c r="I8" s="98">
        <v>3.8</v>
      </c>
      <c r="J8" s="114">
        <v>23.17</v>
      </c>
      <c r="K8" s="98">
        <v>7.92</v>
      </c>
      <c r="L8" s="114">
        <v>19.48</v>
      </c>
      <c r="M8" s="98">
        <v>5.69</v>
      </c>
      <c r="N8" s="117">
        <v>23.84</v>
      </c>
      <c r="O8" s="98">
        <v>7.04</v>
      </c>
    </row>
    <row r="9" spans="1:15" ht="20" customHeight="1" x14ac:dyDescent="0.2">
      <c r="A9" s="82" t="s">
        <v>81</v>
      </c>
      <c r="B9" s="114">
        <v>71.14</v>
      </c>
      <c r="C9" s="98">
        <v>37.200000000000003</v>
      </c>
      <c r="D9" s="114">
        <v>45.72</v>
      </c>
      <c r="E9" s="98">
        <v>35.01</v>
      </c>
      <c r="F9" s="114">
        <v>8.77</v>
      </c>
      <c r="G9" s="98">
        <v>3.35</v>
      </c>
      <c r="H9" s="114">
        <v>15.44</v>
      </c>
      <c r="I9" s="98">
        <v>2.63</v>
      </c>
      <c r="J9" s="114">
        <v>14.44</v>
      </c>
      <c r="K9" s="98">
        <v>6.75</v>
      </c>
      <c r="L9" s="114">
        <v>16.48</v>
      </c>
      <c r="M9" s="98">
        <v>2.2000000000000002</v>
      </c>
      <c r="N9" s="117">
        <v>26.26</v>
      </c>
      <c r="O9" s="98">
        <v>13.12</v>
      </c>
    </row>
    <row r="10" spans="1:15" ht="20" customHeight="1" x14ac:dyDescent="0.2">
      <c r="A10" s="83" t="s">
        <v>82</v>
      </c>
      <c r="B10" s="114">
        <v>34.74</v>
      </c>
      <c r="C10" s="98">
        <v>20.34</v>
      </c>
      <c r="D10" s="114">
        <v>16.510000000000002</v>
      </c>
      <c r="E10" s="98">
        <v>4.51</v>
      </c>
      <c r="F10" s="114">
        <v>6.17</v>
      </c>
      <c r="G10" s="98">
        <v>3.08</v>
      </c>
      <c r="H10" s="114">
        <v>13.47</v>
      </c>
      <c r="I10" s="98">
        <v>4.24</v>
      </c>
      <c r="J10" s="114">
        <v>23.28</v>
      </c>
      <c r="K10" s="98">
        <v>3.78</v>
      </c>
      <c r="L10" s="114">
        <v>15.2</v>
      </c>
      <c r="M10" s="98">
        <v>5.79</v>
      </c>
      <c r="N10" s="117">
        <v>26.76</v>
      </c>
      <c r="O10" s="98">
        <v>18.07</v>
      </c>
    </row>
    <row r="11" spans="1:15" ht="20" customHeight="1" x14ac:dyDescent="0.2">
      <c r="A11" s="83" t="s">
        <v>62</v>
      </c>
      <c r="B11" s="114">
        <v>36.979999999999997</v>
      </c>
      <c r="C11" s="98">
        <v>17.59</v>
      </c>
      <c r="D11" s="114">
        <v>24.99</v>
      </c>
      <c r="E11" s="98">
        <v>10.41</v>
      </c>
      <c r="F11" s="114">
        <v>13.52</v>
      </c>
      <c r="G11" s="98">
        <v>6.89</v>
      </c>
      <c r="H11" s="114">
        <v>15.25</v>
      </c>
      <c r="I11" s="98">
        <v>2.88</v>
      </c>
      <c r="J11" s="114">
        <v>31.73</v>
      </c>
      <c r="K11" s="98">
        <v>14.9</v>
      </c>
      <c r="L11" s="114">
        <v>19.440000000000001</v>
      </c>
      <c r="M11" s="98">
        <v>5.2</v>
      </c>
      <c r="N11" s="117">
        <v>20.32</v>
      </c>
      <c r="O11" s="98">
        <v>3.74</v>
      </c>
    </row>
    <row r="12" spans="1:15" ht="20" customHeight="1" thickBot="1" x14ac:dyDescent="0.25">
      <c r="A12" s="84" t="s">
        <v>83</v>
      </c>
      <c r="B12" s="115">
        <v>74.69</v>
      </c>
      <c r="C12" s="102">
        <v>25.33</v>
      </c>
      <c r="D12" s="115">
        <v>73.239999999999995</v>
      </c>
      <c r="E12" s="102">
        <v>9.75</v>
      </c>
      <c r="F12" s="115">
        <v>16.71</v>
      </c>
      <c r="G12" s="102">
        <v>9.74</v>
      </c>
      <c r="H12" s="115">
        <v>14.56</v>
      </c>
      <c r="I12" s="102">
        <v>12.01</v>
      </c>
      <c r="J12" s="115">
        <v>63.36</v>
      </c>
      <c r="K12" s="102">
        <v>5.99</v>
      </c>
      <c r="L12" s="115">
        <v>45.09</v>
      </c>
      <c r="M12" s="102">
        <v>29.57</v>
      </c>
      <c r="N12" s="118">
        <v>30.29</v>
      </c>
      <c r="O12" s="102">
        <v>23.86</v>
      </c>
    </row>
    <row r="13" spans="1:15" ht="20" customHeight="1" x14ac:dyDescent="0.2">
      <c r="A13" s="85" t="s">
        <v>84</v>
      </c>
      <c r="B13" s="103">
        <v>43.1</v>
      </c>
      <c r="C13" s="106">
        <v>14.06</v>
      </c>
      <c r="D13" s="103">
        <v>42.82</v>
      </c>
      <c r="E13" s="106">
        <v>14.85</v>
      </c>
      <c r="F13" s="103">
        <v>15.18</v>
      </c>
      <c r="G13" s="106">
        <v>2.27</v>
      </c>
      <c r="H13" s="103">
        <v>23.27</v>
      </c>
      <c r="I13" s="106">
        <v>13.21</v>
      </c>
      <c r="J13" s="103">
        <v>31.28</v>
      </c>
      <c r="K13" s="106">
        <v>12.65</v>
      </c>
      <c r="L13" s="103">
        <v>19.04</v>
      </c>
      <c r="M13" s="106">
        <v>10.119999999999999</v>
      </c>
      <c r="N13" s="119">
        <v>24.32</v>
      </c>
      <c r="O13" s="106">
        <v>12.78</v>
      </c>
    </row>
    <row r="14" spans="1:15" ht="20" customHeight="1" x14ac:dyDescent="0.2">
      <c r="A14" s="86" t="s">
        <v>85</v>
      </c>
      <c r="B14" s="107">
        <v>35.700000000000003</v>
      </c>
      <c r="C14" s="108">
        <v>7.44</v>
      </c>
      <c r="D14" s="107">
        <v>11.93</v>
      </c>
      <c r="E14" s="108">
        <v>2.0699999999999998</v>
      </c>
      <c r="F14" s="107">
        <v>17.29</v>
      </c>
      <c r="G14" s="108">
        <v>7.26</v>
      </c>
      <c r="H14" s="107">
        <v>14.45</v>
      </c>
      <c r="I14" s="108">
        <v>2.52</v>
      </c>
      <c r="J14" s="107">
        <v>31.29</v>
      </c>
      <c r="K14" s="108">
        <v>15.78</v>
      </c>
      <c r="L14" s="107">
        <v>11.16</v>
      </c>
      <c r="M14" s="108">
        <v>1.1399999999999999</v>
      </c>
      <c r="N14" s="120">
        <v>16.510000000000002</v>
      </c>
      <c r="O14" s="108">
        <v>6.25</v>
      </c>
    </row>
    <row r="15" spans="1:15" ht="20" customHeight="1" x14ac:dyDescent="0.2">
      <c r="A15" s="86" t="s">
        <v>86</v>
      </c>
      <c r="B15" s="107">
        <v>78.39</v>
      </c>
      <c r="C15" s="108">
        <v>11.91</v>
      </c>
      <c r="D15" s="107">
        <v>59.84</v>
      </c>
      <c r="E15" s="108">
        <v>21.38</v>
      </c>
      <c r="F15" s="107">
        <v>9.5399999999999991</v>
      </c>
      <c r="G15" s="108">
        <v>9.7899999999999991</v>
      </c>
      <c r="H15" s="107">
        <v>13.85</v>
      </c>
      <c r="I15" s="108">
        <v>6.26</v>
      </c>
      <c r="J15" s="107">
        <v>13.78</v>
      </c>
      <c r="K15" s="108">
        <v>3.6</v>
      </c>
      <c r="L15" s="107">
        <v>15.74</v>
      </c>
      <c r="M15" s="108">
        <v>3.14</v>
      </c>
      <c r="N15" s="120">
        <v>20.09</v>
      </c>
      <c r="O15" s="108">
        <v>20.09</v>
      </c>
    </row>
    <row r="16" spans="1:15" ht="20" customHeight="1" x14ac:dyDescent="0.2">
      <c r="A16" s="87" t="s">
        <v>87</v>
      </c>
      <c r="B16" s="107">
        <v>43.95</v>
      </c>
      <c r="C16" s="108">
        <v>15.82</v>
      </c>
      <c r="D16" s="107">
        <v>44.81</v>
      </c>
      <c r="E16" s="108">
        <v>8.0399999999999991</v>
      </c>
      <c r="F16" s="107">
        <v>4.09</v>
      </c>
      <c r="G16" s="108">
        <v>1.45</v>
      </c>
      <c r="H16" s="107">
        <v>10.77</v>
      </c>
      <c r="I16" s="108">
        <v>2.15</v>
      </c>
      <c r="J16" s="107">
        <v>10.55</v>
      </c>
      <c r="K16" s="108">
        <v>3.34</v>
      </c>
      <c r="L16" s="107">
        <v>8.5500000000000007</v>
      </c>
      <c r="M16" s="108">
        <v>2.4</v>
      </c>
      <c r="N16" s="120">
        <v>17.899999999999999</v>
      </c>
      <c r="O16" s="108">
        <v>12.48</v>
      </c>
    </row>
    <row r="17" spans="1:15" ht="20" customHeight="1" x14ac:dyDescent="0.2">
      <c r="A17" s="87" t="s">
        <v>88</v>
      </c>
      <c r="B17" s="107">
        <v>58.77</v>
      </c>
      <c r="C17" s="108">
        <v>11.68</v>
      </c>
      <c r="D17" s="107">
        <v>51.47</v>
      </c>
      <c r="E17" s="108">
        <v>15.66</v>
      </c>
      <c r="F17" s="107">
        <v>4.1900000000000004</v>
      </c>
      <c r="G17" s="108">
        <v>0.46</v>
      </c>
      <c r="H17" s="107">
        <v>9.07</v>
      </c>
      <c r="I17" s="108">
        <v>7.1</v>
      </c>
      <c r="J17" s="107">
        <v>10.47</v>
      </c>
      <c r="K17" s="108">
        <v>1.88</v>
      </c>
      <c r="L17" s="107">
        <v>10.199999999999999</v>
      </c>
      <c r="M17" s="108">
        <v>0.65</v>
      </c>
      <c r="N17" s="120">
        <v>26.22</v>
      </c>
      <c r="O17" s="108">
        <v>20.34</v>
      </c>
    </row>
    <row r="18" spans="1:15" ht="20" customHeight="1" x14ac:dyDescent="0.2">
      <c r="A18" s="87" t="s">
        <v>89</v>
      </c>
      <c r="B18" s="107">
        <v>52.29</v>
      </c>
      <c r="C18" s="108">
        <v>35.36</v>
      </c>
      <c r="D18" s="107">
        <v>45.79</v>
      </c>
      <c r="E18" s="108">
        <v>9.9499999999999993</v>
      </c>
      <c r="F18" s="107">
        <v>11.2</v>
      </c>
      <c r="G18" s="108">
        <v>3.32</v>
      </c>
      <c r="H18" s="107">
        <v>30.32</v>
      </c>
      <c r="I18" s="108">
        <v>11.61</v>
      </c>
      <c r="J18" s="107">
        <v>19.829999999999998</v>
      </c>
      <c r="K18" s="108">
        <v>8.26</v>
      </c>
      <c r="L18" s="107">
        <v>19.05</v>
      </c>
      <c r="M18" s="108">
        <v>8.57</v>
      </c>
      <c r="N18" s="120">
        <v>48.93</v>
      </c>
      <c r="O18" s="108">
        <v>15.19</v>
      </c>
    </row>
    <row r="19" spans="1:15" ht="20" customHeight="1" x14ac:dyDescent="0.2">
      <c r="A19" s="87" t="s">
        <v>90</v>
      </c>
      <c r="B19" s="107">
        <v>77.55</v>
      </c>
      <c r="C19" s="108">
        <v>33.78</v>
      </c>
      <c r="D19" s="107">
        <v>57.2</v>
      </c>
      <c r="E19" s="108">
        <v>21.36</v>
      </c>
      <c r="F19" s="107">
        <v>14.65</v>
      </c>
      <c r="G19" s="108">
        <v>3.16</v>
      </c>
      <c r="H19" s="107">
        <v>13.15</v>
      </c>
      <c r="I19" s="108">
        <v>1.07</v>
      </c>
      <c r="J19" s="107">
        <v>15.34</v>
      </c>
      <c r="K19" s="108">
        <v>3.23</v>
      </c>
      <c r="L19" s="107">
        <v>14.76</v>
      </c>
      <c r="M19" s="108">
        <v>3.49</v>
      </c>
      <c r="N19" s="120">
        <v>19.649999999999999</v>
      </c>
      <c r="O19" s="108">
        <v>3.48</v>
      </c>
    </row>
    <row r="20" spans="1:15" ht="20" customHeight="1" x14ac:dyDescent="0.2">
      <c r="A20" s="87" t="s">
        <v>91</v>
      </c>
      <c r="B20" s="107">
        <v>63.52</v>
      </c>
      <c r="C20" s="108">
        <v>19.07</v>
      </c>
      <c r="D20" s="107">
        <v>39.01</v>
      </c>
      <c r="E20" s="108">
        <v>17.059999999999999</v>
      </c>
      <c r="F20" s="107">
        <v>15.4</v>
      </c>
      <c r="G20" s="108">
        <v>3.31</v>
      </c>
      <c r="H20" s="107">
        <v>16.87</v>
      </c>
      <c r="I20" s="108">
        <v>4.92</v>
      </c>
      <c r="J20" s="107">
        <v>40.020000000000003</v>
      </c>
      <c r="K20" s="108">
        <v>23.91</v>
      </c>
      <c r="L20" s="107">
        <v>22.61</v>
      </c>
      <c r="M20" s="108">
        <v>1.83</v>
      </c>
      <c r="N20" s="120">
        <v>28.99</v>
      </c>
      <c r="O20" s="108">
        <v>14.91</v>
      </c>
    </row>
    <row r="21" spans="1:15" ht="20" customHeight="1" x14ac:dyDescent="0.2">
      <c r="A21" s="87" t="s">
        <v>92</v>
      </c>
      <c r="B21" s="107">
        <v>52.26</v>
      </c>
      <c r="C21" s="108">
        <v>34.44</v>
      </c>
      <c r="D21" s="107">
        <v>50.79</v>
      </c>
      <c r="E21" s="108">
        <v>10.83</v>
      </c>
      <c r="F21" s="107">
        <v>11.79</v>
      </c>
      <c r="G21" s="108">
        <v>4.72</v>
      </c>
      <c r="H21" s="107">
        <v>18.03</v>
      </c>
      <c r="I21" s="108">
        <v>2.56</v>
      </c>
      <c r="J21" s="107">
        <v>22.96</v>
      </c>
      <c r="K21" s="108">
        <v>7.91</v>
      </c>
      <c r="L21" s="107">
        <v>16.54</v>
      </c>
      <c r="M21" s="108">
        <v>2.44</v>
      </c>
      <c r="N21" s="120">
        <v>29.19</v>
      </c>
      <c r="O21" s="108">
        <v>11.24</v>
      </c>
    </row>
    <row r="22" spans="1:15" ht="20" customHeight="1" thickBot="1" x14ac:dyDescent="0.25">
      <c r="A22" s="88" t="s">
        <v>93</v>
      </c>
      <c r="B22" s="109">
        <v>31.39</v>
      </c>
      <c r="C22" s="112">
        <v>11</v>
      </c>
      <c r="D22" s="109">
        <v>52.01</v>
      </c>
      <c r="E22" s="112">
        <v>17.93</v>
      </c>
      <c r="F22" s="109">
        <v>19.170000000000002</v>
      </c>
      <c r="G22" s="112">
        <v>4</v>
      </c>
      <c r="H22" s="109">
        <v>46.16</v>
      </c>
      <c r="I22" s="112">
        <v>9.74</v>
      </c>
      <c r="J22" s="109">
        <v>14.57</v>
      </c>
      <c r="K22" s="112">
        <v>4.95</v>
      </c>
      <c r="L22" s="109">
        <v>16.510000000000002</v>
      </c>
      <c r="M22" s="112">
        <v>2.67</v>
      </c>
      <c r="N22" s="121">
        <v>35.01</v>
      </c>
      <c r="O22" s="112">
        <v>30.18</v>
      </c>
    </row>
    <row r="24" spans="1:15" ht="16" thickBot="1" x14ac:dyDescent="0.25"/>
    <row r="25" spans="1:15" ht="20" customHeight="1" x14ac:dyDescent="0.2">
      <c r="A25" s="81" t="s">
        <v>94</v>
      </c>
      <c r="B25" s="37">
        <f>AVERAGE(B3:B12)</f>
        <v>54.870000000000005</v>
      </c>
      <c r="C25" s="97"/>
      <c r="D25" s="37">
        <f t="shared" ref="D25:N25" si="0">AVERAGE(D3:D12)</f>
        <v>40.325000000000003</v>
      </c>
      <c r="E25" s="97"/>
      <c r="F25" s="37">
        <f t="shared" si="0"/>
        <v>11.984999999999999</v>
      </c>
      <c r="G25" s="97"/>
      <c r="H25" s="37">
        <f t="shared" si="0"/>
        <v>17.015999999999998</v>
      </c>
      <c r="I25" s="97"/>
      <c r="J25" s="37">
        <f t="shared" si="0"/>
        <v>29.939000000000004</v>
      </c>
      <c r="K25" s="97"/>
      <c r="L25" s="37">
        <f t="shared" si="0"/>
        <v>21.324999999999999</v>
      </c>
      <c r="M25" s="97"/>
      <c r="N25" s="37">
        <f t="shared" si="0"/>
        <v>29.371000000000002</v>
      </c>
      <c r="O25" s="97"/>
    </row>
    <row r="26" spans="1:15" ht="20" customHeight="1" thickBot="1" x14ac:dyDescent="0.25">
      <c r="A26" s="122" t="s">
        <v>95</v>
      </c>
      <c r="B26" s="99">
        <f>MEDIAN(B3:B12)</f>
        <v>57.379999999999995</v>
      </c>
      <c r="C26" s="102"/>
      <c r="D26" s="99">
        <f t="shared" ref="D26:N26" si="1">MEDIAN(D3:D12)</f>
        <v>40.695</v>
      </c>
      <c r="E26" s="102"/>
      <c r="F26" s="99">
        <f t="shared" si="1"/>
        <v>12.95</v>
      </c>
      <c r="G26" s="102"/>
      <c r="H26" s="99">
        <f t="shared" si="1"/>
        <v>15.17</v>
      </c>
      <c r="I26" s="102"/>
      <c r="J26" s="99">
        <f t="shared" si="1"/>
        <v>27.505000000000003</v>
      </c>
      <c r="K26" s="102"/>
      <c r="L26" s="99">
        <f t="shared" si="1"/>
        <v>18.965</v>
      </c>
      <c r="M26" s="102"/>
      <c r="N26" s="99">
        <f t="shared" si="1"/>
        <v>25.05</v>
      </c>
      <c r="O26" s="102"/>
    </row>
    <row r="27" spans="1:15" ht="16" thickBot="1" x14ac:dyDescent="0.25"/>
    <row r="28" spans="1:15" ht="20" customHeight="1" x14ac:dyDescent="0.2">
      <c r="A28" s="125" t="s">
        <v>96</v>
      </c>
      <c r="B28" s="123">
        <f>AVERAGE(B13:B22)</f>
        <v>53.691999999999993</v>
      </c>
      <c r="C28" s="106"/>
      <c r="D28" s="123">
        <f t="shared" ref="D28:N28" si="2">AVERAGE(D13:D22)</f>
        <v>45.567</v>
      </c>
      <c r="E28" s="106"/>
      <c r="F28" s="123">
        <f t="shared" si="2"/>
        <v>12.250000000000002</v>
      </c>
      <c r="G28" s="106"/>
      <c r="H28" s="123">
        <f t="shared" si="2"/>
        <v>19.594000000000001</v>
      </c>
      <c r="I28" s="106"/>
      <c r="J28" s="123">
        <f t="shared" si="2"/>
        <v>21.009</v>
      </c>
      <c r="K28" s="106"/>
      <c r="L28" s="123">
        <f t="shared" si="2"/>
        <v>15.416</v>
      </c>
      <c r="M28" s="106"/>
      <c r="N28" s="123">
        <f t="shared" si="2"/>
        <v>26.681000000000001</v>
      </c>
      <c r="O28" s="106"/>
    </row>
    <row r="29" spans="1:15" ht="20" customHeight="1" thickBot="1" x14ac:dyDescent="0.25">
      <c r="A29" s="126" t="s">
        <v>97</v>
      </c>
      <c r="B29" s="124">
        <f>MEDIAN(B13:B22)</f>
        <v>52.274999999999999</v>
      </c>
      <c r="C29" s="112"/>
      <c r="D29" s="124">
        <f t="shared" ref="D29:N29" si="3">MEDIAN(D13:D22)</f>
        <v>48.29</v>
      </c>
      <c r="E29" s="112"/>
      <c r="F29" s="124">
        <f t="shared" si="3"/>
        <v>13.219999999999999</v>
      </c>
      <c r="G29" s="112"/>
      <c r="H29" s="124">
        <f t="shared" si="3"/>
        <v>15.66</v>
      </c>
      <c r="I29" s="112"/>
      <c r="J29" s="124">
        <f t="shared" si="3"/>
        <v>17.585000000000001</v>
      </c>
      <c r="K29" s="112"/>
      <c r="L29" s="124">
        <f t="shared" si="3"/>
        <v>16.125</v>
      </c>
      <c r="M29" s="112"/>
      <c r="N29" s="124">
        <f t="shared" si="3"/>
        <v>25.27</v>
      </c>
      <c r="O29" s="112"/>
    </row>
  </sheetData>
  <mergeCells count="7">
    <mergeCell ref="N1:O1"/>
    <mergeCell ref="B1:C1"/>
    <mergeCell ref="D1:E1"/>
    <mergeCell ref="F1:G1"/>
    <mergeCell ref="H1:I1"/>
    <mergeCell ref="J1:K1"/>
    <mergeCell ref="L1:M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L94"/>
  <sheetViews>
    <sheetView zoomScaleNormal="100" workbookViewId="0"/>
  </sheetViews>
  <sheetFormatPr baseColWidth="10" defaultRowHeight="15" x14ac:dyDescent="0.2"/>
  <cols>
    <col min="1" max="36" width="14.83203125" customWidth="1"/>
  </cols>
  <sheetData>
    <row r="1" spans="1:168" ht="20" customHeight="1" x14ac:dyDescent="0.25">
      <c r="B1" s="154" t="s">
        <v>69</v>
      </c>
      <c r="C1" s="152"/>
      <c r="D1" s="152"/>
      <c r="E1" s="152"/>
      <c r="F1" s="153"/>
      <c r="G1" s="152" t="s">
        <v>70</v>
      </c>
      <c r="H1" s="152"/>
      <c r="I1" s="152"/>
      <c r="J1" s="152"/>
      <c r="K1" s="152"/>
      <c r="L1" s="154" t="s">
        <v>45</v>
      </c>
      <c r="M1" s="152"/>
      <c r="N1" s="152"/>
      <c r="O1" s="152"/>
      <c r="P1" s="153"/>
      <c r="Q1" s="154" t="s">
        <v>48</v>
      </c>
      <c r="R1" s="152"/>
      <c r="S1" s="152"/>
      <c r="T1" s="152"/>
      <c r="U1" s="153"/>
      <c r="V1" s="152" t="s">
        <v>49</v>
      </c>
      <c r="W1" s="152"/>
      <c r="X1" s="152"/>
      <c r="Y1" s="152"/>
      <c r="Z1" s="152"/>
      <c r="AA1" s="154" t="s">
        <v>50</v>
      </c>
      <c r="AB1" s="152"/>
      <c r="AC1" s="152"/>
      <c r="AD1" s="152"/>
      <c r="AE1" s="153"/>
      <c r="AF1" s="152" t="s">
        <v>72</v>
      </c>
      <c r="AG1" s="152"/>
      <c r="AH1" s="152"/>
      <c r="AI1" s="152"/>
      <c r="AJ1" s="153"/>
    </row>
    <row r="2" spans="1:168" ht="20" customHeight="1" thickBot="1" x14ac:dyDescent="0.25">
      <c r="B2" s="146" t="s">
        <v>15</v>
      </c>
      <c r="C2" s="147" t="s">
        <v>0</v>
      </c>
      <c r="D2" s="147" t="s">
        <v>1</v>
      </c>
      <c r="E2" s="147" t="s">
        <v>8</v>
      </c>
      <c r="F2" s="148" t="s">
        <v>9</v>
      </c>
      <c r="G2" s="42" t="s">
        <v>15</v>
      </c>
      <c r="H2" s="42" t="s">
        <v>0</v>
      </c>
      <c r="I2" s="42" t="s">
        <v>1</v>
      </c>
      <c r="J2" s="42" t="s">
        <v>8</v>
      </c>
      <c r="K2" s="42" t="s">
        <v>9</v>
      </c>
      <c r="L2" s="50" t="s">
        <v>15</v>
      </c>
      <c r="M2" s="42" t="s">
        <v>0</v>
      </c>
      <c r="N2" s="42" t="s">
        <v>1</v>
      </c>
      <c r="O2" s="42" t="s">
        <v>8</v>
      </c>
      <c r="P2" s="51" t="s">
        <v>9</v>
      </c>
      <c r="Q2" s="50" t="s">
        <v>15</v>
      </c>
      <c r="R2" s="42" t="s">
        <v>0</v>
      </c>
      <c r="S2" s="42" t="s">
        <v>1</v>
      </c>
      <c r="T2" s="42" t="s">
        <v>8</v>
      </c>
      <c r="U2" s="51" t="s">
        <v>9</v>
      </c>
      <c r="V2" s="42" t="s">
        <v>15</v>
      </c>
      <c r="W2" s="42" t="s">
        <v>0</v>
      </c>
      <c r="X2" s="42" t="s">
        <v>1</v>
      </c>
      <c r="Y2" s="42" t="s">
        <v>8</v>
      </c>
      <c r="Z2" s="42" t="s">
        <v>9</v>
      </c>
      <c r="AA2" s="50" t="s">
        <v>15</v>
      </c>
      <c r="AB2" s="42" t="s">
        <v>0</v>
      </c>
      <c r="AC2" s="42" t="s">
        <v>1</v>
      </c>
      <c r="AD2" s="42" t="s">
        <v>8</v>
      </c>
      <c r="AE2" s="51" t="s">
        <v>9</v>
      </c>
      <c r="AF2" s="42" t="s">
        <v>15</v>
      </c>
      <c r="AG2" s="42" t="s">
        <v>0</v>
      </c>
      <c r="AH2" s="42" t="s">
        <v>1</v>
      </c>
      <c r="AI2" s="42" t="s">
        <v>8</v>
      </c>
      <c r="AJ2" s="51" t="s">
        <v>9</v>
      </c>
    </row>
    <row r="3" spans="1:168" s="41" customFormat="1" ht="20" customHeight="1" x14ac:dyDescent="0.2">
      <c r="A3" s="145" t="s">
        <v>59</v>
      </c>
      <c r="B3" s="57">
        <v>1466</v>
      </c>
      <c r="C3" s="58">
        <v>3.04</v>
      </c>
      <c r="D3" s="58">
        <v>33.29</v>
      </c>
      <c r="E3" s="58">
        <v>23.851332601882255</v>
      </c>
      <c r="F3" s="59">
        <v>73.034800292007318</v>
      </c>
      <c r="G3" s="127">
        <v>1520</v>
      </c>
      <c r="H3" s="58">
        <v>2.35</v>
      </c>
      <c r="I3" s="58">
        <v>33.29</v>
      </c>
      <c r="J3" s="58">
        <v>19.821026856380072</v>
      </c>
      <c r="K3" s="135">
        <v>60.693662790312651</v>
      </c>
      <c r="L3" s="57">
        <v>540</v>
      </c>
      <c r="M3" s="58">
        <v>2.92</v>
      </c>
      <c r="N3" s="58">
        <v>33.29</v>
      </c>
      <c r="O3" s="58">
        <v>3.1084684846923185</v>
      </c>
      <c r="P3" s="59">
        <v>9.5183937427289091</v>
      </c>
      <c r="Q3" s="57">
        <v>759</v>
      </c>
      <c r="R3" s="58">
        <v>2.2000000000000002</v>
      </c>
      <c r="S3" s="58">
        <v>33.29</v>
      </c>
      <c r="T3" s="58">
        <v>4.6267769341860525</v>
      </c>
      <c r="U3" s="59">
        <v>14.167582793980962</v>
      </c>
      <c r="V3" s="127">
        <v>978</v>
      </c>
      <c r="W3" s="58">
        <v>3.22</v>
      </c>
      <c r="X3" s="58">
        <v>33.29</v>
      </c>
      <c r="Y3" s="58">
        <v>11.243592140872156</v>
      </c>
      <c r="Z3" s="135">
        <v>34.428831305994912</v>
      </c>
      <c r="AA3" s="57">
        <v>755</v>
      </c>
      <c r="AB3" s="58">
        <v>2.8</v>
      </c>
      <c r="AC3" s="58">
        <v>33.29</v>
      </c>
      <c r="AD3" s="58">
        <v>5.8267219152459493</v>
      </c>
      <c r="AE3" s="59">
        <v>17.841915944078831</v>
      </c>
      <c r="AF3" s="127">
        <v>743</v>
      </c>
      <c r="AG3" s="58">
        <v>2.83</v>
      </c>
      <c r="AH3" s="58">
        <v>33.29</v>
      </c>
      <c r="AI3" s="58">
        <v>5.7034351488058217</v>
      </c>
      <c r="AJ3" s="59">
        <v>17.464401424622107</v>
      </c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s="41" customFormat="1" ht="20" customHeight="1" x14ac:dyDescent="0.2">
      <c r="A4" s="46"/>
      <c r="B4" s="60">
        <v>1196</v>
      </c>
      <c r="C4" s="55">
        <v>2.65</v>
      </c>
      <c r="D4" s="55">
        <v>33.29</v>
      </c>
      <c r="E4" s="55">
        <v>13.838195916251198</v>
      </c>
      <c r="F4" s="61">
        <v>42.373727791851735</v>
      </c>
      <c r="G4" s="128">
        <v>759</v>
      </c>
      <c r="H4" s="55">
        <v>3.15</v>
      </c>
      <c r="I4" s="55">
        <v>33.29</v>
      </c>
      <c r="J4" s="55">
        <v>6.6247033375845747</v>
      </c>
      <c r="K4" s="136">
        <v>20.285402636836377</v>
      </c>
      <c r="L4" s="60">
        <v>900</v>
      </c>
      <c r="M4" s="55">
        <v>3.04</v>
      </c>
      <c r="N4" s="55">
        <v>33.29</v>
      </c>
      <c r="O4" s="55">
        <v>8.9893914019615213</v>
      </c>
      <c r="P4" s="61">
        <v>27.526277745048755</v>
      </c>
      <c r="Q4" s="60">
        <v>744</v>
      </c>
      <c r="R4" s="55">
        <v>2.86</v>
      </c>
      <c r="S4" s="55">
        <v>33.29</v>
      </c>
      <c r="T4" s="55">
        <v>5.7794211288076411</v>
      </c>
      <c r="U4" s="61">
        <v>17.697076930308</v>
      </c>
      <c r="V4" s="128">
        <v>1146</v>
      </c>
      <c r="W4" s="55">
        <v>3.6</v>
      </c>
      <c r="X4" s="55">
        <v>33.29</v>
      </c>
      <c r="Y4" s="55">
        <v>17.260088448524304</v>
      </c>
      <c r="Z4" s="136">
        <v>52.851852510784838</v>
      </c>
      <c r="AA4" s="60">
        <v>762</v>
      </c>
      <c r="AB4" s="55">
        <v>2.46</v>
      </c>
      <c r="AC4" s="55">
        <v>33.29</v>
      </c>
      <c r="AD4" s="55">
        <v>5.2145562749427468</v>
      </c>
      <c r="AE4" s="61">
        <v>15.967412911839666</v>
      </c>
      <c r="AF4" s="128">
        <v>771</v>
      </c>
      <c r="AG4" s="55">
        <v>3.26</v>
      </c>
      <c r="AH4" s="55">
        <v>33.29</v>
      </c>
      <c r="AI4" s="55">
        <v>7.0745465155077438</v>
      </c>
      <c r="AJ4" s="61">
        <v>21.66286054288846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s="41" customFormat="1" ht="20" customHeight="1" x14ac:dyDescent="0.2">
      <c r="A5" s="46"/>
      <c r="B5" s="60">
        <v>1290</v>
      </c>
      <c r="C5" s="55">
        <v>3.22</v>
      </c>
      <c r="D5" s="55">
        <v>33.29</v>
      </c>
      <c r="E5" s="55">
        <v>19.56169480780828</v>
      </c>
      <c r="F5" s="61">
        <v>59.899566095888822</v>
      </c>
      <c r="G5" s="128">
        <v>1816</v>
      </c>
      <c r="H5" s="55">
        <v>1.52</v>
      </c>
      <c r="I5" s="55">
        <v>33.29</v>
      </c>
      <c r="J5" s="55">
        <v>18.299800156537376</v>
      </c>
      <c r="K5" s="136">
        <v>56.035537809358217</v>
      </c>
      <c r="L5" s="60">
        <v>455</v>
      </c>
      <c r="M5" s="55">
        <v>3.42</v>
      </c>
      <c r="N5" s="55">
        <v>33.29</v>
      </c>
      <c r="O5" s="55">
        <v>2.5848180744995548</v>
      </c>
      <c r="P5" s="61">
        <v>7.9149318410556209</v>
      </c>
      <c r="Q5" s="60">
        <v>649</v>
      </c>
      <c r="R5" s="55">
        <v>2.19</v>
      </c>
      <c r="S5" s="55">
        <v>33.29</v>
      </c>
      <c r="T5" s="55">
        <v>3.3674950641289945</v>
      </c>
      <c r="U5" s="61">
        <v>10.311555064792167</v>
      </c>
      <c r="V5" s="128">
        <v>802</v>
      </c>
      <c r="W5" s="55">
        <v>2.56</v>
      </c>
      <c r="X5" s="55">
        <v>33.29</v>
      </c>
      <c r="Y5" s="55">
        <v>6.0111944161819713</v>
      </c>
      <c r="Z5" s="136">
        <v>18.406786364114243</v>
      </c>
      <c r="AA5" s="60">
        <v>854</v>
      </c>
      <c r="AB5" s="55">
        <v>2.2000000000000002</v>
      </c>
      <c r="AC5" s="55">
        <v>33.29</v>
      </c>
      <c r="AD5" s="55">
        <v>5.857472566294871</v>
      </c>
      <c r="AE5" s="61">
        <v>17.93607704172878</v>
      </c>
      <c r="AF5" s="128">
        <v>613</v>
      </c>
      <c r="AG5" s="55">
        <v>2.95</v>
      </c>
      <c r="AH5" s="55">
        <v>33.29</v>
      </c>
      <c r="AI5" s="55">
        <v>4.0468494398763948</v>
      </c>
      <c r="AJ5" s="61">
        <v>12.391795694881619</v>
      </c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s="41" customFormat="1" ht="20" customHeight="1" x14ac:dyDescent="0.2">
      <c r="A6" s="46"/>
      <c r="B6" s="60">
        <v>1363</v>
      </c>
      <c r="C6" s="55">
        <v>2.58</v>
      </c>
      <c r="D6" s="55">
        <v>33.29</v>
      </c>
      <c r="E6" s="55">
        <v>17.497764759366035</v>
      </c>
      <c r="F6" s="61">
        <v>53.579637502349499</v>
      </c>
      <c r="G6" s="128">
        <v>1732</v>
      </c>
      <c r="H6" s="55">
        <v>3.08</v>
      </c>
      <c r="I6" s="55">
        <v>33.29</v>
      </c>
      <c r="J6" s="55">
        <v>33.730095502557347</v>
      </c>
      <c r="K6" s="136">
        <v>103.28440888309957</v>
      </c>
      <c r="L6" s="60"/>
      <c r="M6" s="55"/>
      <c r="N6" s="55"/>
      <c r="O6" s="55"/>
      <c r="P6" s="61"/>
      <c r="Q6" s="60">
        <v>544</v>
      </c>
      <c r="R6" s="55">
        <v>3.42</v>
      </c>
      <c r="S6" s="55">
        <v>33.29</v>
      </c>
      <c r="T6" s="55">
        <v>3.694875894025496</v>
      </c>
      <c r="U6" s="61">
        <v>11.314022890385932</v>
      </c>
      <c r="V6" s="128">
        <v>998</v>
      </c>
      <c r="W6" s="55">
        <v>2.5</v>
      </c>
      <c r="X6" s="55">
        <v>33.29</v>
      </c>
      <c r="Y6" s="55">
        <v>9.0901815403799109</v>
      </c>
      <c r="Z6" s="136">
        <v>27.834905684361878</v>
      </c>
      <c r="AA6" s="60">
        <v>688</v>
      </c>
      <c r="AB6" s="55">
        <v>2.16</v>
      </c>
      <c r="AC6" s="55">
        <v>33.29</v>
      </c>
      <c r="AD6" s="55">
        <v>3.7325323588436929</v>
      </c>
      <c r="AE6" s="61">
        <v>11.429330174620565</v>
      </c>
      <c r="AF6" s="128">
        <v>616</v>
      </c>
      <c r="AG6" s="55">
        <v>2.98</v>
      </c>
      <c r="AH6" s="55">
        <v>33.29</v>
      </c>
      <c r="AI6" s="55">
        <v>4.1281142796097532</v>
      </c>
      <c r="AJ6" s="61">
        <v>12.640635516109027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s="36" customFormat="1" ht="20" customHeight="1" x14ac:dyDescent="0.2">
      <c r="A7" s="79" t="s">
        <v>60</v>
      </c>
      <c r="B7" s="62">
        <v>951</v>
      </c>
      <c r="C7" s="56">
        <v>2.63</v>
      </c>
      <c r="D7" s="56">
        <v>27.7</v>
      </c>
      <c r="E7" s="56">
        <v>7.2252738806482766</v>
      </c>
      <c r="F7" s="63">
        <v>26.589216340241769</v>
      </c>
      <c r="G7" s="129">
        <v>803</v>
      </c>
      <c r="H7" s="56">
        <v>2.72</v>
      </c>
      <c r="I7" s="56">
        <v>27.7</v>
      </c>
      <c r="J7" s="56">
        <v>5.3276788237666715</v>
      </c>
      <c r="K7" s="137">
        <v>19.606011782593729</v>
      </c>
      <c r="L7" s="62">
        <v>507</v>
      </c>
      <c r="M7" s="56">
        <v>2.48</v>
      </c>
      <c r="N7" s="56">
        <v>27.7</v>
      </c>
      <c r="O7" s="56">
        <v>1.9364715659438685</v>
      </c>
      <c r="P7" s="63">
        <v>7.1262712326399011</v>
      </c>
      <c r="Q7" s="62">
        <v>875</v>
      </c>
      <c r="R7" s="56">
        <v>2.4</v>
      </c>
      <c r="S7" s="56">
        <v>27.7</v>
      </c>
      <c r="T7" s="56">
        <v>5.5816819679116891</v>
      </c>
      <c r="U7" s="63">
        <v>20.540750681400361</v>
      </c>
      <c r="V7" s="129">
        <v>859</v>
      </c>
      <c r="W7" s="56">
        <v>3.04</v>
      </c>
      <c r="X7" s="56">
        <v>27.7</v>
      </c>
      <c r="Y7" s="56">
        <v>6.8139306245695197</v>
      </c>
      <c r="Z7" s="137">
        <v>25.075461290032351</v>
      </c>
      <c r="AA7" s="62">
        <v>812</v>
      </c>
      <c r="AB7" s="56">
        <v>2.56</v>
      </c>
      <c r="AC7" s="56">
        <v>27.7</v>
      </c>
      <c r="AD7" s="56">
        <v>5.1273152401070847</v>
      </c>
      <c r="AE7" s="63">
        <v>18.868668013951304</v>
      </c>
      <c r="AF7" s="129">
        <v>873</v>
      </c>
      <c r="AG7" s="56">
        <v>2.72</v>
      </c>
      <c r="AH7" s="56">
        <v>27.7</v>
      </c>
      <c r="AI7" s="56">
        <v>6.2970209494375693</v>
      </c>
      <c r="AJ7" s="63">
        <v>23.173218771965431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s="36" customFormat="1" ht="20" customHeight="1" x14ac:dyDescent="0.2">
      <c r="A8" s="47"/>
      <c r="B8" s="62">
        <v>1691</v>
      </c>
      <c r="C8" s="56">
        <v>2.52</v>
      </c>
      <c r="D8" s="56">
        <v>27.7</v>
      </c>
      <c r="E8" s="56">
        <v>21.888944176646728</v>
      </c>
      <c r="F8" s="63">
        <v>80.551946097317369</v>
      </c>
      <c r="G8" s="129">
        <v>840</v>
      </c>
      <c r="H8" s="56">
        <v>2.63</v>
      </c>
      <c r="I8" s="56">
        <v>27.7</v>
      </c>
      <c r="J8" s="56">
        <v>5.6370539450679882</v>
      </c>
      <c r="K8" s="137">
        <v>20.744521154896056</v>
      </c>
      <c r="L8" s="62">
        <v>547</v>
      </c>
      <c r="M8" s="56">
        <v>3.08</v>
      </c>
      <c r="N8" s="56">
        <v>27.7</v>
      </c>
      <c r="O8" s="56">
        <v>2.7994143609514888</v>
      </c>
      <c r="P8" s="63">
        <v>10.301925615398305</v>
      </c>
      <c r="Q8" s="62">
        <v>869</v>
      </c>
      <c r="R8" s="56">
        <v>3.15</v>
      </c>
      <c r="S8" s="56">
        <v>27.7</v>
      </c>
      <c r="T8" s="56">
        <v>7.2258321181999445</v>
      </c>
      <c r="U8" s="63">
        <v>26.591270670537856</v>
      </c>
      <c r="V8" s="129">
        <v>1610</v>
      </c>
      <c r="W8" s="56">
        <v>2.13</v>
      </c>
      <c r="X8" s="56">
        <v>27.7</v>
      </c>
      <c r="Y8" s="56">
        <v>16.771365537366314</v>
      </c>
      <c r="Z8" s="137">
        <v>61.719109055323045</v>
      </c>
      <c r="AA8" s="62">
        <v>893</v>
      </c>
      <c r="AB8" s="56">
        <v>1.83</v>
      </c>
      <c r="AC8" s="56">
        <v>27.7</v>
      </c>
      <c r="AD8" s="56">
        <v>4.4329383343745139</v>
      </c>
      <c r="AE8" s="63">
        <v>16.313340967091396</v>
      </c>
      <c r="AF8" s="129">
        <v>1058</v>
      </c>
      <c r="AG8" s="56">
        <v>2.56</v>
      </c>
      <c r="AH8" s="56">
        <v>27.7</v>
      </c>
      <c r="AI8" s="56">
        <v>8.7045966056570112</v>
      </c>
      <c r="AJ8" s="63">
        <v>32.033166648844336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s="36" customFormat="1" ht="20" customHeight="1" x14ac:dyDescent="0.2">
      <c r="A9" s="47"/>
      <c r="B9" s="62">
        <v>909</v>
      </c>
      <c r="C9" s="56">
        <v>1.51</v>
      </c>
      <c r="D9" s="56">
        <v>27.7</v>
      </c>
      <c r="E9" s="56">
        <v>3.7900274002886318</v>
      </c>
      <c r="F9" s="63">
        <v>13.947410180757984</v>
      </c>
      <c r="G9" s="129">
        <v>1212</v>
      </c>
      <c r="H9" s="56">
        <v>3.11</v>
      </c>
      <c r="I9" s="56">
        <v>27.7</v>
      </c>
      <c r="J9" s="56">
        <v>13.877231503188504</v>
      </c>
      <c r="K9" s="137">
        <v>51.068612309654213</v>
      </c>
      <c r="L9" s="62">
        <v>833</v>
      </c>
      <c r="M9" s="56">
        <v>2.54</v>
      </c>
      <c r="N9" s="56">
        <v>27.7</v>
      </c>
      <c r="O9" s="56">
        <v>5.3537935381847603</v>
      </c>
      <c r="P9" s="63">
        <v>19.702114685099051</v>
      </c>
      <c r="Q9" s="62">
        <v>710</v>
      </c>
      <c r="R9" s="56">
        <v>3.18</v>
      </c>
      <c r="S9" s="56">
        <v>27.7</v>
      </c>
      <c r="T9" s="56">
        <v>4.8694792297226863</v>
      </c>
      <c r="U9" s="63">
        <v>17.919824056800095</v>
      </c>
      <c r="V9" s="129">
        <v>969</v>
      </c>
      <c r="W9" s="56">
        <v>2.31</v>
      </c>
      <c r="X9" s="56">
        <v>27.7</v>
      </c>
      <c r="Y9" s="56">
        <v>6.588658949715378</v>
      </c>
      <c r="Z9" s="137">
        <v>24.246455027160007</v>
      </c>
      <c r="AA9" s="62">
        <v>784</v>
      </c>
      <c r="AB9" s="56">
        <v>2.52</v>
      </c>
      <c r="AC9" s="56">
        <v>27.7</v>
      </c>
      <c r="AD9" s="56">
        <v>4.7051211619046347</v>
      </c>
      <c r="AE9" s="63">
        <v>17.314981625265002</v>
      </c>
      <c r="AF9" s="129">
        <v>881</v>
      </c>
      <c r="AG9" s="56">
        <v>2.0699999999999998</v>
      </c>
      <c r="AH9" s="56">
        <v>27.7</v>
      </c>
      <c r="AI9" s="56">
        <v>4.8804501641551017</v>
      </c>
      <c r="AJ9" s="63">
        <v>17.96019741203849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s="36" customFormat="1" ht="20" customHeight="1" x14ac:dyDescent="0.2">
      <c r="A10" s="47"/>
      <c r="B10" s="62">
        <v>1340</v>
      </c>
      <c r="C10" s="56">
        <v>3.86</v>
      </c>
      <c r="D10" s="56">
        <v>27.7</v>
      </c>
      <c r="E10" s="56">
        <v>21.053971951872324</v>
      </c>
      <c r="F10" s="63">
        <v>77.479224220008049</v>
      </c>
      <c r="G10" s="129">
        <v>807</v>
      </c>
      <c r="H10" s="56">
        <v>2.65</v>
      </c>
      <c r="I10" s="56">
        <v>27.7</v>
      </c>
      <c r="J10" s="56">
        <v>5.2424097678510329</v>
      </c>
      <c r="K10" s="137">
        <v>19.292219196690308</v>
      </c>
      <c r="L10" s="62"/>
      <c r="M10" s="56"/>
      <c r="N10" s="56"/>
      <c r="O10" s="56"/>
      <c r="P10" s="63"/>
      <c r="Q10" s="62">
        <v>923</v>
      </c>
      <c r="R10" s="56">
        <v>2.16</v>
      </c>
      <c r="S10" s="56">
        <v>27.7</v>
      </c>
      <c r="T10" s="56">
        <v>5.5897804675888638</v>
      </c>
      <c r="U10" s="63">
        <v>20.57055339386563</v>
      </c>
      <c r="V10" s="129">
        <v>1172</v>
      </c>
      <c r="W10" s="56">
        <v>2.42</v>
      </c>
      <c r="X10" s="56">
        <v>27.7</v>
      </c>
      <c r="Y10" s="56">
        <v>10.09735958860399</v>
      </c>
      <c r="Z10" s="137">
        <v>37.158574609287626</v>
      </c>
      <c r="AA10" s="62">
        <v>880</v>
      </c>
      <c r="AB10" s="56">
        <v>2.48</v>
      </c>
      <c r="AC10" s="56">
        <v>27.7</v>
      </c>
      <c r="AD10" s="56">
        <v>5.8338431514439115</v>
      </c>
      <c r="AE10" s="63">
        <v>21.468711112008716</v>
      </c>
      <c r="AF10" s="129">
        <v>872</v>
      </c>
      <c r="AG10" s="56">
        <v>2.56</v>
      </c>
      <c r="AH10" s="56">
        <v>27.7</v>
      </c>
      <c r="AI10" s="56">
        <v>5.9130382082970954</v>
      </c>
      <c r="AJ10" s="63">
        <v>21.760151206118771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</row>
    <row r="11" spans="1:168" s="41" customFormat="1" ht="20" customHeight="1" x14ac:dyDescent="0.2">
      <c r="A11" s="80" t="s">
        <v>64</v>
      </c>
      <c r="B11" s="60">
        <v>1579</v>
      </c>
      <c r="C11" s="55">
        <v>2.2999999999999998</v>
      </c>
      <c r="D11" s="55">
        <v>36.299999999999997</v>
      </c>
      <c r="E11" s="55">
        <v>22.827377786214154</v>
      </c>
      <c r="F11" s="61">
        <v>64.103300972511207</v>
      </c>
      <c r="G11" s="128">
        <v>528</v>
      </c>
      <c r="H11" s="55">
        <v>2.58</v>
      </c>
      <c r="I11" s="55">
        <v>36.299999999999997</v>
      </c>
      <c r="J11" s="55">
        <v>2.8632347412314059</v>
      </c>
      <c r="K11" s="136">
        <v>8.040467901790791</v>
      </c>
      <c r="L11" s="60">
        <v>259</v>
      </c>
      <c r="M11" s="55">
        <v>3.18</v>
      </c>
      <c r="N11" s="55">
        <v>36.299999999999997</v>
      </c>
      <c r="O11" s="55">
        <v>0.84934908944022314</v>
      </c>
      <c r="P11" s="61">
        <v>2.385121971565034</v>
      </c>
      <c r="Q11" s="60">
        <v>354</v>
      </c>
      <c r="R11" s="55">
        <v>3.55</v>
      </c>
      <c r="S11" s="55">
        <v>36.299999999999997</v>
      </c>
      <c r="T11" s="55">
        <v>1.771031024110669</v>
      </c>
      <c r="U11" s="61">
        <v>4.973367323809879</v>
      </c>
      <c r="V11" s="128">
        <v>639</v>
      </c>
      <c r="W11" s="55">
        <v>3.04</v>
      </c>
      <c r="X11" s="55">
        <v>36.299999999999997</v>
      </c>
      <c r="Y11" s="55">
        <v>4.9413059494033469</v>
      </c>
      <c r="Z11" s="136">
        <v>13.876058189353495</v>
      </c>
      <c r="AA11" s="60">
        <v>704</v>
      </c>
      <c r="AB11" s="55">
        <v>2.2999999999999998</v>
      </c>
      <c r="AC11" s="55">
        <v>36.299999999999997</v>
      </c>
      <c r="AD11" s="55">
        <v>4.5377312309455595</v>
      </c>
      <c r="AE11" s="61">
        <v>12.74274923532113</v>
      </c>
      <c r="AF11" s="128">
        <v>556</v>
      </c>
      <c r="AG11" s="55">
        <v>2.98</v>
      </c>
      <c r="AH11" s="55">
        <v>36.299999999999997</v>
      </c>
      <c r="AI11" s="55">
        <v>3.6671967930147722</v>
      </c>
      <c r="AJ11" s="61">
        <v>10.298135070512668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</row>
    <row r="12" spans="1:168" s="41" customFormat="1" ht="20" customHeight="1" x14ac:dyDescent="0.2">
      <c r="A12" s="46"/>
      <c r="B12" s="60">
        <v>1227</v>
      </c>
      <c r="C12" s="55">
        <v>3.04</v>
      </c>
      <c r="D12" s="55">
        <v>36.299999999999997</v>
      </c>
      <c r="E12" s="55">
        <v>18.219093310174532</v>
      </c>
      <c r="F12" s="61">
        <v>51.162425787411323</v>
      </c>
      <c r="G12" s="128">
        <v>645</v>
      </c>
      <c r="H12" s="55">
        <v>2.46</v>
      </c>
      <c r="I12" s="55">
        <v>36.299999999999997</v>
      </c>
      <c r="J12" s="55">
        <v>4.0739987033962528</v>
      </c>
      <c r="K12" s="136">
        <v>11.44050654837576</v>
      </c>
      <c r="L12" s="60">
        <v>233</v>
      </c>
      <c r="M12" s="55">
        <v>3.15</v>
      </c>
      <c r="N12" s="55">
        <v>36.299999999999997</v>
      </c>
      <c r="O12" s="55">
        <v>0.6809768957535377</v>
      </c>
      <c r="P12" s="61">
        <v>1.9123031700197353</v>
      </c>
      <c r="Q12" s="60">
        <v>222</v>
      </c>
      <c r="R12" s="55">
        <v>2.95</v>
      </c>
      <c r="S12" s="55">
        <v>36.299999999999997</v>
      </c>
      <c r="T12" s="55">
        <v>0.57898740845493879</v>
      </c>
      <c r="U12" s="61">
        <v>1.6258987103589098</v>
      </c>
      <c r="V12" s="128">
        <v>705</v>
      </c>
      <c r="W12" s="55">
        <v>2.6</v>
      </c>
      <c r="X12" s="55">
        <v>36.299999999999997</v>
      </c>
      <c r="Y12" s="55">
        <v>5.14419220340059</v>
      </c>
      <c r="Z12" s="136">
        <v>14.445798556599048</v>
      </c>
      <c r="AA12" s="60">
        <v>618</v>
      </c>
      <c r="AB12" s="55">
        <v>2.7</v>
      </c>
      <c r="AC12" s="55">
        <v>36.299999999999997</v>
      </c>
      <c r="AD12" s="55">
        <v>4.1049467592440463</v>
      </c>
      <c r="AE12" s="61">
        <v>11.527414144907645</v>
      </c>
      <c r="AF12" s="128">
        <v>806</v>
      </c>
      <c r="AG12" s="55">
        <v>2.83</v>
      </c>
      <c r="AH12" s="55">
        <v>36.299999999999997</v>
      </c>
      <c r="AI12" s="55">
        <v>7.3184886042006951</v>
      </c>
      <c r="AJ12" s="61">
        <v>20.551606148223115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</row>
    <row r="13" spans="1:168" s="41" customFormat="1" ht="20" customHeight="1" x14ac:dyDescent="0.2">
      <c r="A13" s="46"/>
      <c r="B13" s="60">
        <v>1103</v>
      </c>
      <c r="C13" s="55">
        <v>2.63</v>
      </c>
      <c r="D13" s="55">
        <v>36.299999999999997</v>
      </c>
      <c r="E13" s="55">
        <v>12.737110760780929</v>
      </c>
      <c r="F13" s="61">
        <v>35.768052391529785</v>
      </c>
      <c r="G13" s="128">
        <v>530</v>
      </c>
      <c r="H13" s="55">
        <v>2.8</v>
      </c>
      <c r="I13" s="55">
        <v>36.299999999999997</v>
      </c>
      <c r="J13" s="55">
        <v>3.1309713330916598</v>
      </c>
      <c r="K13" s="136">
        <v>8.7923194499671737</v>
      </c>
      <c r="L13" s="60">
        <v>209</v>
      </c>
      <c r="M13" s="55">
        <v>2.5</v>
      </c>
      <c r="N13" s="55">
        <v>36.299999999999997</v>
      </c>
      <c r="O13" s="55">
        <v>0.43493274920252423</v>
      </c>
      <c r="P13" s="61">
        <v>1.2213678323477317</v>
      </c>
      <c r="Q13" s="60">
        <v>400</v>
      </c>
      <c r="R13" s="55">
        <v>2.8</v>
      </c>
      <c r="S13" s="55">
        <v>36.299999999999997</v>
      </c>
      <c r="T13" s="55">
        <v>1.7834408198644562</v>
      </c>
      <c r="U13" s="61">
        <v>5.0082162179606922</v>
      </c>
      <c r="V13" s="128">
        <v>642</v>
      </c>
      <c r="W13" s="55">
        <v>2.6</v>
      </c>
      <c r="X13" s="55">
        <v>36.299999999999997</v>
      </c>
      <c r="Y13" s="55">
        <v>4.2658914583184417</v>
      </c>
      <c r="Z13" s="136">
        <v>11.979375232217764</v>
      </c>
      <c r="AA13" s="60">
        <v>533</v>
      </c>
      <c r="AB13" s="55">
        <v>2.83</v>
      </c>
      <c r="AC13" s="55">
        <v>36.299999999999997</v>
      </c>
      <c r="AD13" s="55">
        <v>3.2004426729406203</v>
      </c>
      <c r="AE13" s="61">
        <v>8.9874072190928498</v>
      </c>
      <c r="AF13" s="128">
        <v>804</v>
      </c>
      <c r="AG13" s="55">
        <v>3.15</v>
      </c>
      <c r="AH13" s="55">
        <v>36.299999999999997</v>
      </c>
      <c r="AI13" s="55">
        <v>8.1056443296103797</v>
      </c>
      <c r="AJ13" s="61">
        <v>22.762078189766392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</row>
    <row r="14" spans="1:168" s="41" customFormat="1" ht="20" customHeight="1" x14ac:dyDescent="0.2">
      <c r="A14" s="46"/>
      <c r="B14" s="60">
        <v>1217</v>
      </c>
      <c r="C14" s="55">
        <v>3.3</v>
      </c>
      <c r="D14" s="55">
        <v>36.299999999999997</v>
      </c>
      <c r="E14" s="55">
        <v>19.456250702733886</v>
      </c>
      <c r="F14" s="61">
        <v>54.636581839338305</v>
      </c>
      <c r="G14" s="128">
        <v>512</v>
      </c>
      <c r="H14" s="55">
        <v>2.42</v>
      </c>
      <c r="I14" s="55">
        <v>36.299999999999997</v>
      </c>
      <c r="J14" s="55">
        <v>2.5253723311058676</v>
      </c>
      <c r="K14" s="136">
        <v>7.0916906937202659</v>
      </c>
      <c r="L14" s="60"/>
      <c r="M14" s="55"/>
      <c r="N14" s="55"/>
      <c r="O14" s="55"/>
      <c r="P14" s="61"/>
      <c r="Q14" s="60">
        <v>547</v>
      </c>
      <c r="R14" s="55">
        <v>2.63</v>
      </c>
      <c r="S14" s="55">
        <v>36.299999999999997</v>
      </c>
      <c r="T14" s="55">
        <v>3.1325576635763244</v>
      </c>
      <c r="U14" s="61">
        <v>8.7967741456160855</v>
      </c>
      <c r="V14" s="128">
        <v>6798</v>
      </c>
      <c r="W14" s="55">
        <v>2.54</v>
      </c>
      <c r="X14" s="55">
        <v>36.299999999999997</v>
      </c>
      <c r="Y14" s="55">
        <v>467.26139185574567</v>
      </c>
      <c r="Z14" s="136">
        <v>13.1215236000749</v>
      </c>
      <c r="AA14" s="60">
        <v>555</v>
      </c>
      <c r="AB14" s="55">
        <v>2.86</v>
      </c>
      <c r="AC14" s="55">
        <v>36.299999999999997</v>
      </c>
      <c r="AD14" s="55">
        <v>3.5068759271740282</v>
      </c>
      <c r="AE14" s="61">
        <v>9.8479258168957546</v>
      </c>
      <c r="AF14" s="128">
        <v>684</v>
      </c>
      <c r="AG14" s="55">
        <v>2.54</v>
      </c>
      <c r="AH14" s="55">
        <v>36.299999999999997</v>
      </c>
      <c r="AI14" s="55">
        <v>4.7305512201686515</v>
      </c>
      <c r="AJ14" s="61">
        <v>13.284221756538564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</row>
    <row r="15" spans="1:168" s="41" customFormat="1" ht="20" customHeight="1" x14ac:dyDescent="0.2">
      <c r="A15" s="79" t="s">
        <v>65</v>
      </c>
      <c r="B15" s="62">
        <v>1409</v>
      </c>
      <c r="C15" s="56">
        <v>3.11</v>
      </c>
      <c r="D15" s="56">
        <v>32.799999999999997</v>
      </c>
      <c r="E15" s="56">
        <v>22.208210447131975</v>
      </c>
      <c r="F15" s="63">
        <v>69.019325871845496</v>
      </c>
      <c r="G15" s="129">
        <v>647</v>
      </c>
      <c r="H15" s="56">
        <v>1.51</v>
      </c>
      <c r="I15" s="56">
        <v>32.799999999999997</v>
      </c>
      <c r="J15" s="56">
        <v>2.2736261034757916</v>
      </c>
      <c r="K15" s="137">
        <v>7.066041693007981</v>
      </c>
      <c r="L15" s="62">
        <v>584</v>
      </c>
      <c r="M15" s="56">
        <v>2.6</v>
      </c>
      <c r="N15" s="56">
        <v>32.799999999999997</v>
      </c>
      <c r="O15" s="56">
        <v>3.189582394367978</v>
      </c>
      <c r="P15" s="63">
        <v>9.9126774395464388</v>
      </c>
      <c r="Q15" s="62">
        <v>720</v>
      </c>
      <c r="R15" s="56">
        <v>2.86</v>
      </c>
      <c r="S15" s="56">
        <v>32.799999999999997</v>
      </c>
      <c r="T15" s="56">
        <v>5.3329032986960643</v>
      </c>
      <c r="U15" s="63">
        <v>16.573752824072205</v>
      </c>
      <c r="V15" s="129">
        <v>542</v>
      </c>
      <c r="W15" s="56">
        <v>2.25</v>
      </c>
      <c r="X15" s="56">
        <v>32.799999999999997</v>
      </c>
      <c r="Y15" s="56">
        <v>2.3774815912645972</v>
      </c>
      <c r="Z15" s="137">
        <v>7.3888068150487234</v>
      </c>
      <c r="AA15" s="62">
        <v>799</v>
      </c>
      <c r="AB15" s="56">
        <v>2.5</v>
      </c>
      <c r="AC15" s="56">
        <v>32.799999999999997</v>
      </c>
      <c r="AD15" s="56">
        <v>5.7407112633712813</v>
      </c>
      <c r="AE15" s="63">
        <v>17.841150342393533</v>
      </c>
      <c r="AF15" s="129">
        <v>772</v>
      </c>
      <c r="AG15" s="56">
        <v>2.92</v>
      </c>
      <c r="AH15" s="56">
        <v>32.799999999999997</v>
      </c>
      <c r="AI15" s="56">
        <v>6.2596455858957158</v>
      </c>
      <c r="AJ15" s="63">
        <v>19.453909605354532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</row>
    <row r="16" spans="1:168" s="36" customFormat="1" ht="20" customHeight="1" x14ac:dyDescent="0.2">
      <c r="A16" s="47"/>
      <c r="B16" s="62">
        <v>1131</v>
      </c>
      <c r="C16" s="56">
        <v>3.22</v>
      </c>
      <c r="D16" s="56">
        <v>32.799999999999997</v>
      </c>
      <c r="E16" s="56">
        <v>14.815367354324522</v>
      </c>
      <c r="F16" s="63">
        <v>46.043631915928636</v>
      </c>
      <c r="G16" s="129">
        <v>1190</v>
      </c>
      <c r="H16" s="56">
        <v>3.81</v>
      </c>
      <c r="I16" s="56">
        <v>32.799999999999997</v>
      </c>
      <c r="J16" s="56">
        <v>19.406632999175631</v>
      </c>
      <c r="K16" s="137">
        <v>60.312501551352632</v>
      </c>
      <c r="L16" s="62">
        <v>536</v>
      </c>
      <c r="M16" s="56">
        <v>2.8</v>
      </c>
      <c r="N16" s="56">
        <v>32.799999999999997</v>
      </c>
      <c r="O16" s="56">
        <v>2.8935028185358878</v>
      </c>
      <c r="P16" s="63">
        <v>8.9925126753931046</v>
      </c>
      <c r="Q16" s="62">
        <v>819</v>
      </c>
      <c r="R16" s="56">
        <v>2.89</v>
      </c>
      <c r="S16" s="56">
        <v>32.799999999999997</v>
      </c>
      <c r="T16" s="56">
        <v>6.9726470715164917</v>
      </c>
      <c r="U16" s="63">
        <v>21.66979647297585</v>
      </c>
      <c r="V16" s="129">
        <v>995</v>
      </c>
      <c r="W16" s="56">
        <v>2.83</v>
      </c>
      <c r="X16" s="56">
        <v>32.799999999999997</v>
      </c>
      <c r="Y16" s="56">
        <v>10.077762429703364</v>
      </c>
      <c r="Z16" s="137">
        <v>31.319964787372786</v>
      </c>
      <c r="AA16" s="62">
        <v>834</v>
      </c>
      <c r="AB16" s="56">
        <v>2.2599999999999998</v>
      </c>
      <c r="AC16" s="56">
        <v>32.799999999999997</v>
      </c>
      <c r="AD16" s="56">
        <v>5.654217501645773</v>
      </c>
      <c r="AE16" s="63">
        <v>17.572342500328727</v>
      </c>
      <c r="AF16" s="129">
        <v>1107</v>
      </c>
      <c r="AG16" s="56">
        <v>2.98</v>
      </c>
      <c r="AH16" s="56">
        <v>32.799999999999997</v>
      </c>
      <c r="AI16" s="56">
        <v>13.135386990935441</v>
      </c>
      <c r="AJ16" s="63">
        <v>40.822539814199807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</row>
    <row r="17" spans="1:168" s="36" customFormat="1" ht="20" customHeight="1" x14ac:dyDescent="0.2">
      <c r="A17" s="47"/>
      <c r="B17" s="62">
        <v>1213</v>
      </c>
      <c r="C17" s="56">
        <v>3.92</v>
      </c>
      <c r="D17" s="56">
        <v>32.799999999999997</v>
      </c>
      <c r="E17" s="56">
        <v>20.746218491247379</v>
      </c>
      <c r="F17" s="63">
        <v>64.475704517687845</v>
      </c>
      <c r="G17" s="129">
        <v>1099</v>
      </c>
      <c r="H17" s="56">
        <v>2.75</v>
      </c>
      <c r="I17" s="56">
        <v>32.799999999999997</v>
      </c>
      <c r="J17" s="56">
        <v>11.947016229294103</v>
      </c>
      <c r="K17" s="137">
        <v>37.129286409133613</v>
      </c>
      <c r="L17" s="62">
        <v>567</v>
      </c>
      <c r="M17" s="56">
        <v>3.26</v>
      </c>
      <c r="N17" s="56">
        <v>32.799999999999997</v>
      </c>
      <c r="O17" s="56">
        <v>3.769805690608417</v>
      </c>
      <c r="P17" s="63">
        <v>11.715912367321852</v>
      </c>
      <c r="Q17" s="62">
        <v>632</v>
      </c>
      <c r="R17" s="56">
        <v>2.2999999999999998</v>
      </c>
      <c r="S17" s="56">
        <v>32.799999999999997</v>
      </c>
      <c r="T17" s="56">
        <v>3.3044240361613486</v>
      </c>
      <c r="U17" s="63">
        <v>10.269585652275394</v>
      </c>
      <c r="V17" s="129">
        <v>994</v>
      </c>
      <c r="W17" s="56">
        <v>2.23</v>
      </c>
      <c r="X17" s="56">
        <v>32.799999999999997</v>
      </c>
      <c r="Y17" s="56">
        <v>7.9251803271039876</v>
      </c>
      <c r="Z17" s="137">
        <v>24.630107180030297</v>
      </c>
      <c r="AA17" s="62">
        <v>766</v>
      </c>
      <c r="AB17" s="56">
        <v>2.92</v>
      </c>
      <c r="AC17" s="56">
        <v>32.799999999999997</v>
      </c>
      <c r="AD17" s="56">
        <v>6.1627240505964043</v>
      </c>
      <c r="AE17" s="63">
        <v>19.152694023633192</v>
      </c>
      <c r="AF17" s="129">
        <v>1281</v>
      </c>
      <c r="AG17" s="56">
        <v>3.11</v>
      </c>
      <c r="AH17" s="56">
        <v>32.799999999999997</v>
      </c>
      <c r="AI17" s="56">
        <v>18.356500402942139</v>
      </c>
      <c r="AJ17" s="63">
        <v>57.048868759299069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</row>
    <row r="18" spans="1:168" s="36" customFormat="1" ht="20" customHeight="1" x14ac:dyDescent="0.2">
      <c r="A18" s="47"/>
      <c r="B18" s="62">
        <v>1168</v>
      </c>
      <c r="C18" s="56">
        <v>3.34</v>
      </c>
      <c r="D18" s="56">
        <v>32.799999999999997</v>
      </c>
      <c r="E18" s="56">
        <v>16.389415425035441</v>
      </c>
      <c r="F18" s="63">
        <v>50.935504540648679</v>
      </c>
      <c r="G18" s="129">
        <v>1203</v>
      </c>
      <c r="H18" s="56">
        <v>2.36</v>
      </c>
      <c r="I18" s="56">
        <v>32.799999999999997</v>
      </c>
      <c r="J18" s="56">
        <v>12.284982523770951</v>
      </c>
      <c r="K18" s="137">
        <v>38.179627942402455</v>
      </c>
      <c r="L18" s="62"/>
      <c r="M18" s="56"/>
      <c r="N18" s="56"/>
      <c r="O18" s="56"/>
      <c r="P18" s="63"/>
      <c r="Q18" s="62">
        <v>898</v>
      </c>
      <c r="R18" s="56">
        <v>2.86</v>
      </c>
      <c r="S18" s="56">
        <v>32.799999999999997</v>
      </c>
      <c r="T18" s="56">
        <v>8.2956505361048585</v>
      </c>
      <c r="U18" s="63">
        <v>25.781465329382847</v>
      </c>
      <c r="V18" s="129">
        <v>1021</v>
      </c>
      <c r="W18" s="56">
        <v>2.2599999999999998</v>
      </c>
      <c r="X18" s="56">
        <v>32.799999999999997</v>
      </c>
      <c r="Y18" s="56">
        <v>8.4740573610472065</v>
      </c>
      <c r="Z18" s="137">
        <v>26.335923277166181</v>
      </c>
      <c r="AA18" s="62">
        <v>913</v>
      </c>
      <c r="AB18" s="56">
        <v>3.15</v>
      </c>
      <c r="AC18" s="56">
        <v>32.799999999999997</v>
      </c>
      <c r="AD18" s="56">
        <v>9.4446052024331699</v>
      </c>
      <c r="AE18" s="63">
        <v>29.352220240773388</v>
      </c>
      <c r="AF18" s="129">
        <v>1031</v>
      </c>
      <c r="AG18" s="56">
        <v>3.75</v>
      </c>
      <c r="AH18" s="56">
        <v>32.799999999999997</v>
      </c>
      <c r="AI18" s="56">
        <v>14.337718824737033</v>
      </c>
      <c r="AJ18" s="63">
        <v>44.559181847595269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</row>
    <row r="19" spans="1:168" s="36" customFormat="1" ht="20" customHeight="1" x14ac:dyDescent="0.2">
      <c r="A19" s="80" t="s">
        <v>63</v>
      </c>
      <c r="B19" s="60">
        <v>1632</v>
      </c>
      <c r="C19" s="55">
        <v>2.78</v>
      </c>
      <c r="D19" s="55">
        <v>31</v>
      </c>
      <c r="E19" s="55">
        <v>25.171210135433341</v>
      </c>
      <c r="F19" s="61">
        <v>82.770083638924547</v>
      </c>
      <c r="G19" s="128">
        <v>1146</v>
      </c>
      <c r="H19" s="55">
        <v>2.63</v>
      </c>
      <c r="I19" s="55">
        <v>31</v>
      </c>
      <c r="J19" s="55">
        <v>11.742056433431681</v>
      </c>
      <c r="K19" s="136">
        <v>38.611214473156693</v>
      </c>
      <c r="L19" s="60">
        <v>698</v>
      </c>
      <c r="M19" s="55">
        <v>3.11</v>
      </c>
      <c r="N19" s="55">
        <v>31</v>
      </c>
      <c r="O19" s="55">
        <v>5.1510050893492654</v>
      </c>
      <c r="P19" s="61">
        <v>16.937966819076209</v>
      </c>
      <c r="Q19" s="60">
        <v>1164</v>
      </c>
      <c r="R19" s="55">
        <v>2.95</v>
      </c>
      <c r="S19" s="55">
        <v>31</v>
      </c>
      <c r="T19" s="55">
        <v>13.587737277029634</v>
      </c>
      <c r="U19" s="61">
        <v>44.680336973560998</v>
      </c>
      <c r="V19" s="128">
        <v>1101</v>
      </c>
      <c r="W19" s="55">
        <v>2.2599999999999998</v>
      </c>
      <c r="X19" s="55">
        <v>31</v>
      </c>
      <c r="Y19" s="55">
        <v>9.3132722802172303</v>
      </c>
      <c r="Z19" s="136">
        <v>30.62468277997182</v>
      </c>
      <c r="AA19" s="60">
        <v>1360</v>
      </c>
      <c r="AB19" s="55">
        <v>2.4</v>
      </c>
      <c r="AC19" s="55">
        <v>31</v>
      </c>
      <c r="AD19" s="55">
        <v>15.090655823926429</v>
      </c>
      <c r="AE19" s="61">
        <v>49.62235975116382</v>
      </c>
      <c r="AF19" s="128">
        <v>1380</v>
      </c>
      <c r="AG19" s="55">
        <v>3.46</v>
      </c>
      <c r="AH19" s="55">
        <v>31</v>
      </c>
      <c r="AI19" s="55">
        <v>22.40027345896608</v>
      </c>
      <c r="AJ19" s="61">
        <v>73.65845733111729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</row>
    <row r="20" spans="1:168" s="36" customFormat="1" ht="20" customHeight="1" x14ac:dyDescent="0.2">
      <c r="A20" s="46"/>
      <c r="B20" s="60">
        <v>882</v>
      </c>
      <c r="C20" s="55">
        <v>2.65</v>
      </c>
      <c r="D20" s="55">
        <v>31</v>
      </c>
      <c r="E20" s="55">
        <v>7.0081386576551443</v>
      </c>
      <c r="F20" s="61">
        <v>23.04474912911494</v>
      </c>
      <c r="G20" s="128">
        <v>1274</v>
      </c>
      <c r="H20" s="55">
        <v>3.38</v>
      </c>
      <c r="I20" s="55">
        <v>31</v>
      </c>
      <c r="J20" s="55">
        <v>18.649820216834183</v>
      </c>
      <c r="K20" s="136">
        <v>61.325902524856737</v>
      </c>
      <c r="L20" s="60">
        <v>876</v>
      </c>
      <c r="M20" s="55">
        <v>2.42</v>
      </c>
      <c r="N20" s="55">
        <v>31</v>
      </c>
      <c r="O20" s="55">
        <v>6.3131083009414111</v>
      </c>
      <c r="P20" s="61">
        <v>20.759292035583872</v>
      </c>
      <c r="Q20" s="60">
        <v>1044</v>
      </c>
      <c r="R20" s="55">
        <v>3.34</v>
      </c>
      <c r="S20" s="55">
        <v>31</v>
      </c>
      <c r="T20" s="55">
        <v>12.375614041990346</v>
      </c>
      <c r="U20" s="61">
        <v>40.694531722042505</v>
      </c>
      <c r="V20" s="128">
        <v>985</v>
      </c>
      <c r="W20" s="55">
        <v>2.92</v>
      </c>
      <c r="X20" s="55">
        <v>31</v>
      </c>
      <c r="Y20" s="55">
        <v>9.6310735591490744</v>
      </c>
      <c r="Z20" s="136">
        <v>31.669703591296159</v>
      </c>
      <c r="AA20" s="60">
        <v>970</v>
      </c>
      <c r="AB20" s="55">
        <v>2.48</v>
      </c>
      <c r="AC20" s="55">
        <v>31</v>
      </c>
      <c r="AD20" s="55">
        <v>7.932581919981561</v>
      </c>
      <c r="AE20" s="61">
        <v>26.084580973929043</v>
      </c>
      <c r="AF20" s="128">
        <v>1292</v>
      </c>
      <c r="AG20" s="55">
        <v>2.95</v>
      </c>
      <c r="AH20" s="55">
        <v>31</v>
      </c>
      <c r="AI20" s="55">
        <v>16.74041143846793</v>
      </c>
      <c r="AJ20" s="61">
        <v>55.047224486100198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</row>
    <row r="21" spans="1:168" s="36" customFormat="1" ht="20" customHeight="1" x14ac:dyDescent="0.2">
      <c r="A21" s="46"/>
      <c r="B21" s="60">
        <v>1713</v>
      </c>
      <c r="C21" s="55">
        <v>2.25</v>
      </c>
      <c r="D21" s="55">
        <v>31</v>
      </c>
      <c r="E21" s="55">
        <v>22.444825013267614</v>
      </c>
      <c r="F21" s="61">
        <v>73.804955487381591</v>
      </c>
      <c r="G21" s="128">
        <v>1723</v>
      </c>
      <c r="H21" s="55">
        <v>2.13</v>
      </c>
      <c r="I21" s="55">
        <v>31</v>
      </c>
      <c r="J21" s="55">
        <v>21.496568402727043</v>
      </c>
      <c r="K21" s="136">
        <v>70.686818594347585</v>
      </c>
      <c r="L21" s="60">
        <v>821</v>
      </c>
      <c r="M21" s="55">
        <v>3.08</v>
      </c>
      <c r="N21" s="55">
        <v>31</v>
      </c>
      <c r="O21" s="55">
        <v>7.057597859857685</v>
      </c>
      <c r="P21" s="61">
        <v>23.207385024687401</v>
      </c>
      <c r="Q21" s="60">
        <v>895</v>
      </c>
      <c r="R21" s="55">
        <v>3.34</v>
      </c>
      <c r="S21" s="55">
        <v>31</v>
      </c>
      <c r="T21" s="55">
        <v>9.0951975950058088</v>
      </c>
      <c r="U21" s="61">
        <v>29.907591315661467</v>
      </c>
      <c r="V21" s="128">
        <v>1072</v>
      </c>
      <c r="W21" s="55">
        <v>2.98</v>
      </c>
      <c r="X21" s="55">
        <v>31</v>
      </c>
      <c r="Y21" s="55">
        <v>11.641932871868933</v>
      </c>
      <c r="Z21" s="136">
        <v>38.281979783199937</v>
      </c>
      <c r="AA21" s="60">
        <v>871</v>
      </c>
      <c r="AB21" s="55">
        <v>2.08</v>
      </c>
      <c r="AC21" s="55">
        <v>31</v>
      </c>
      <c r="AD21" s="55">
        <v>5.3643773891081974</v>
      </c>
      <c r="AE21" s="61">
        <v>17.639595505271767</v>
      </c>
      <c r="AF21" s="128">
        <v>1588</v>
      </c>
      <c r="AG21" s="55">
        <v>3.46</v>
      </c>
      <c r="AH21" s="55">
        <v>31</v>
      </c>
      <c r="AI21" s="55">
        <v>29.661703714961018</v>
      </c>
      <c r="AJ21" s="61">
        <v>97.536101131041463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</row>
    <row r="22" spans="1:168" s="36" customFormat="1" ht="20" customHeight="1" x14ac:dyDescent="0.2">
      <c r="A22" s="46"/>
      <c r="B22" s="60">
        <v>1393</v>
      </c>
      <c r="C22" s="55">
        <v>2.33</v>
      </c>
      <c r="D22" s="55">
        <v>31</v>
      </c>
      <c r="E22" s="55">
        <v>15.370117871790791</v>
      </c>
      <c r="F22" s="61">
        <v>50.541310288352214</v>
      </c>
      <c r="G22" s="128">
        <v>1322</v>
      </c>
      <c r="H22" s="55">
        <v>2.86</v>
      </c>
      <c r="I22" s="55">
        <v>31</v>
      </c>
      <c r="J22" s="55">
        <v>16.992137521079538</v>
      </c>
      <c r="K22" s="136">
        <v>55.874971296831866</v>
      </c>
      <c r="L22" s="60"/>
      <c r="M22" s="55"/>
      <c r="N22" s="55"/>
      <c r="O22" s="55"/>
      <c r="P22" s="61"/>
      <c r="Q22" s="60">
        <v>1262</v>
      </c>
      <c r="R22" s="55">
        <v>2.04</v>
      </c>
      <c r="S22" s="55">
        <v>31</v>
      </c>
      <c r="T22" s="55">
        <v>11.045057391626051</v>
      </c>
      <c r="U22" s="61">
        <v>36.319283784242714</v>
      </c>
      <c r="V22" s="128">
        <v>1272</v>
      </c>
      <c r="W22" s="55">
        <v>2.65</v>
      </c>
      <c r="X22" s="55">
        <v>31</v>
      </c>
      <c r="Y22" s="55">
        <v>14.576027899812097</v>
      </c>
      <c r="Z22" s="136">
        <v>47.930117062286989</v>
      </c>
      <c r="AA22" s="60">
        <v>975</v>
      </c>
      <c r="AB22" s="55">
        <v>3.08</v>
      </c>
      <c r="AC22" s="55">
        <v>31</v>
      </c>
      <c r="AD22" s="55">
        <v>9.9535809864256954</v>
      </c>
      <c r="AE22" s="61">
        <v>32.730199554193206</v>
      </c>
      <c r="AF22" s="128">
        <v>1236</v>
      </c>
      <c r="AG22" s="55">
        <v>2.98</v>
      </c>
      <c r="AH22" s="55">
        <v>31</v>
      </c>
      <c r="AI22" s="55">
        <v>15.476484601954391</v>
      </c>
      <c r="AJ22" s="61">
        <v>50.891074288758645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</row>
    <row r="23" spans="1:168" s="36" customFormat="1" ht="20" customHeight="1" x14ac:dyDescent="0.2">
      <c r="A23" s="79" t="s">
        <v>66</v>
      </c>
      <c r="B23" s="62">
        <v>1329</v>
      </c>
      <c r="C23" s="56">
        <v>3.65</v>
      </c>
      <c r="D23" s="56">
        <v>31.9</v>
      </c>
      <c r="E23" s="56">
        <v>22.552302252542066</v>
      </c>
      <c r="F23" s="63">
        <v>72.066128710522079</v>
      </c>
      <c r="G23" s="129">
        <v>931</v>
      </c>
      <c r="H23" s="56">
        <v>2.15</v>
      </c>
      <c r="I23" s="56">
        <v>31.9</v>
      </c>
      <c r="J23" s="56">
        <v>6.5190800559108588</v>
      </c>
      <c r="K23" s="137">
        <v>20.831791677965544</v>
      </c>
      <c r="L23" s="62">
        <v>693</v>
      </c>
      <c r="M23" s="56">
        <v>3.01</v>
      </c>
      <c r="N23" s="56">
        <v>31.9</v>
      </c>
      <c r="O23" s="56">
        <v>5.0568812082382459</v>
      </c>
      <c r="P23" s="63">
        <v>16.159319254673424</v>
      </c>
      <c r="Q23" s="62">
        <v>661</v>
      </c>
      <c r="R23" s="56">
        <v>2.8</v>
      </c>
      <c r="S23" s="56">
        <v>31.9</v>
      </c>
      <c r="T23" s="56">
        <v>4.2796783132514973</v>
      </c>
      <c r="U23" s="63">
        <v>13.67575889630726</v>
      </c>
      <c r="V23" s="129">
        <v>1055</v>
      </c>
      <c r="W23" s="56">
        <v>2.75</v>
      </c>
      <c r="X23" s="56">
        <v>31.9</v>
      </c>
      <c r="Y23" s="56">
        <v>10.70744568010636</v>
      </c>
      <c r="Z23" s="137">
        <v>34.215759876865334</v>
      </c>
      <c r="AA23" s="62">
        <v>765</v>
      </c>
      <c r="AB23" s="56">
        <v>2.75</v>
      </c>
      <c r="AC23" s="56">
        <v>31.9</v>
      </c>
      <c r="AD23" s="56">
        <v>5.6299526334148515</v>
      </c>
      <c r="AE23" s="63">
        <v>17.990575266792735</v>
      </c>
      <c r="AF23" s="129">
        <v>919</v>
      </c>
      <c r="AG23" s="56">
        <v>3.6</v>
      </c>
      <c r="AH23" s="56">
        <v>31.9</v>
      </c>
      <c r="AI23" s="56">
        <v>10.636091051888382</v>
      </c>
      <c r="AJ23" s="63">
        <v>33.987745381331131</v>
      </c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</row>
    <row r="24" spans="1:168" s="36" customFormat="1" ht="20" customHeight="1" x14ac:dyDescent="0.2">
      <c r="A24" s="47"/>
      <c r="B24" s="62">
        <v>1365</v>
      </c>
      <c r="C24" s="56">
        <v>2.56</v>
      </c>
      <c r="D24" s="56">
        <v>31.9</v>
      </c>
      <c r="E24" s="56">
        <v>16.686041184127411</v>
      </c>
      <c r="F24" s="63">
        <v>53.320427253002705</v>
      </c>
      <c r="G24" s="129">
        <v>1191</v>
      </c>
      <c r="H24" s="56">
        <v>2.75</v>
      </c>
      <c r="I24" s="56">
        <v>31.9</v>
      </c>
      <c r="J24" s="56">
        <v>13.645968043751283</v>
      </c>
      <c r="K24" s="137">
        <v>43.605840255613025</v>
      </c>
      <c r="L24" s="62">
        <v>639</v>
      </c>
      <c r="M24" s="56">
        <v>3.01</v>
      </c>
      <c r="N24" s="56">
        <v>31.9</v>
      </c>
      <c r="O24" s="56">
        <v>4.299507539109034</v>
      </c>
      <c r="P24" s="63">
        <v>13.739123404590142</v>
      </c>
      <c r="Q24" s="62">
        <v>780</v>
      </c>
      <c r="R24" s="56">
        <v>3.01</v>
      </c>
      <c r="S24" s="56">
        <v>31.9</v>
      </c>
      <c r="T24" s="56">
        <v>6.4062632921886795</v>
      </c>
      <c r="U24" s="63">
        <v>20.471284474573896</v>
      </c>
      <c r="V24" s="129">
        <v>720</v>
      </c>
      <c r="W24" s="56">
        <v>2.83</v>
      </c>
      <c r="X24" s="56">
        <v>31.9</v>
      </c>
      <c r="Y24" s="56">
        <v>5.1321690164632514</v>
      </c>
      <c r="Z24" s="137">
        <v>16.399902269973548</v>
      </c>
      <c r="AA24" s="62">
        <v>824</v>
      </c>
      <c r="AB24" s="56">
        <v>2.78</v>
      </c>
      <c r="AC24" s="56">
        <v>31.9</v>
      </c>
      <c r="AD24" s="56">
        <v>6.6031030157279975</v>
      </c>
      <c r="AE24" s="63">
        <v>21.100287965795246</v>
      </c>
      <c r="AF24" s="129">
        <v>677</v>
      </c>
      <c r="AG24" s="56">
        <v>3.46</v>
      </c>
      <c r="AH24" s="56">
        <v>31.9</v>
      </c>
      <c r="AI24" s="56">
        <v>5.5475778564799016</v>
      </c>
      <c r="AJ24" s="63">
        <v>17.727345765404447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</row>
    <row r="25" spans="1:168" s="36" customFormat="1" ht="20" customHeight="1" x14ac:dyDescent="0.2">
      <c r="A25" s="47"/>
      <c r="B25" s="62">
        <v>1619</v>
      </c>
      <c r="C25" s="56">
        <v>1.51</v>
      </c>
      <c r="D25" s="56">
        <v>31.9</v>
      </c>
      <c r="E25" s="56">
        <v>13.845818251702925</v>
      </c>
      <c r="F25" s="63">
        <v>44.244463782727387</v>
      </c>
      <c r="G25" s="129">
        <v>1362</v>
      </c>
      <c r="H25" s="56">
        <v>3.46</v>
      </c>
      <c r="I25" s="56">
        <v>31.9</v>
      </c>
      <c r="J25" s="56">
        <v>22.453205858941637</v>
      </c>
      <c r="K25" s="137">
        <v>71.749465100040709</v>
      </c>
      <c r="L25" s="62">
        <v>637</v>
      </c>
      <c r="M25" s="56">
        <v>3.3</v>
      </c>
      <c r="N25" s="56">
        <v>31.9</v>
      </c>
      <c r="O25" s="56">
        <v>4.684285319517385</v>
      </c>
      <c r="P25" s="63">
        <v>14.968685013748321</v>
      </c>
      <c r="Q25" s="62">
        <v>632</v>
      </c>
      <c r="R25" s="56">
        <v>2.6</v>
      </c>
      <c r="S25" s="56">
        <v>31.9</v>
      </c>
      <c r="T25" s="56">
        <v>3.6329391511031588</v>
      </c>
      <c r="U25" s="63">
        <v>11.609096824311317</v>
      </c>
      <c r="V25" s="129">
        <v>745</v>
      </c>
      <c r="W25" s="56">
        <v>3.01</v>
      </c>
      <c r="X25" s="56">
        <v>31.9</v>
      </c>
      <c r="Y25" s="56">
        <v>5.8442442546964211</v>
      </c>
      <c r="Z25" s="137">
        <v>18.675346488281811</v>
      </c>
      <c r="AA25" s="62">
        <v>592</v>
      </c>
      <c r="AB25" s="56">
        <v>3.22</v>
      </c>
      <c r="AC25" s="56">
        <v>31.9</v>
      </c>
      <c r="AD25" s="56">
        <v>3.94775972072966</v>
      </c>
      <c r="AE25" s="63">
        <v>12.615109400648882</v>
      </c>
      <c r="AF25" s="129">
        <v>957</v>
      </c>
      <c r="AG25" s="56">
        <v>2.16</v>
      </c>
      <c r="AH25" s="56">
        <v>31.9</v>
      </c>
      <c r="AI25" s="56">
        <v>6.9203181252240835</v>
      </c>
      <c r="AJ25" s="63">
        <v>22.113952320497233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</row>
    <row r="26" spans="1:168" s="36" customFormat="1" ht="20" customHeight="1" x14ac:dyDescent="0.2">
      <c r="A26" s="47"/>
      <c r="B26" s="62">
        <v>1249</v>
      </c>
      <c r="C26" s="56">
        <v>3.51</v>
      </c>
      <c r="D26" s="56">
        <v>31.9</v>
      </c>
      <c r="E26" s="56">
        <v>19.154908829759076</v>
      </c>
      <c r="F26" s="63">
        <v>61.209720839393867</v>
      </c>
      <c r="G26" s="129">
        <v>1502</v>
      </c>
      <c r="H26" s="56">
        <v>3.15</v>
      </c>
      <c r="I26" s="56">
        <v>31.9</v>
      </c>
      <c r="J26" s="56">
        <v>24.859845358863645</v>
      </c>
      <c r="K26" s="137">
        <v>79.439907965653518</v>
      </c>
      <c r="L26" s="62"/>
      <c r="M26" s="56"/>
      <c r="N26" s="56"/>
      <c r="O26" s="56"/>
      <c r="P26" s="63"/>
      <c r="Q26" s="62">
        <v>705</v>
      </c>
      <c r="R26" s="56">
        <v>2.63</v>
      </c>
      <c r="S26" s="56">
        <v>31.9</v>
      </c>
      <c r="T26" s="56">
        <v>4.5728151439785893</v>
      </c>
      <c r="U26" s="63">
        <v>14.612480847636727</v>
      </c>
      <c r="V26" s="129">
        <v>824</v>
      </c>
      <c r="W26" s="56">
        <v>3.08</v>
      </c>
      <c r="X26" s="56">
        <v>31.9</v>
      </c>
      <c r="Y26" s="56">
        <v>7.3156680893677102</v>
      </c>
      <c r="Z26" s="137">
        <v>23.377297458506966</v>
      </c>
      <c r="AA26" s="62">
        <v>1003</v>
      </c>
      <c r="AB26" s="56">
        <v>2.33</v>
      </c>
      <c r="AC26" s="56">
        <v>31.9</v>
      </c>
      <c r="AD26" s="56">
        <v>8.1998542264236516</v>
      </c>
      <c r="AE26" s="63">
        <v>26.20272393796763</v>
      </c>
      <c r="AF26" s="129">
        <v>804</v>
      </c>
      <c r="AG26" s="56">
        <v>2.98</v>
      </c>
      <c r="AH26" s="56">
        <v>31.9</v>
      </c>
      <c r="AI26" s="56">
        <v>6.7387184508410671</v>
      </c>
      <c r="AJ26" s="63">
        <v>21.533648573175821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 s="36" customFormat="1" ht="20" customHeight="1" x14ac:dyDescent="0.2">
      <c r="A27" s="80" t="s">
        <v>61</v>
      </c>
      <c r="B27" s="60">
        <v>1801</v>
      </c>
      <c r="C27" s="55">
        <v>2.86</v>
      </c>
      <c r="D27" s="55">
        <v>27</v>
      </c>
      <c r="E27" s="55">
        <v>27.467206958612365</v>
      </c>
      <c r="F27" s="61">
        <v>103.70070962590088</v>
      </c>
      <c r="G27" s="128">
        <v>642</v>
      </c>
      <c r="H27" s="55">
        <v>3.55</v>
      </c>
      <c r="I27" s="55">
        <v>27</v>
      </c>
      <c r="J27" s="55">
        <v>4.3323341415535346</v>
      </c>
      <c r="K27" s="136">
        <v>16.356454643989636</v>
      </c>
      <c r="L27" s="60">
        <v>464</v>
      </c>
      <c r="M27" s="55">
        <v>2.13</v>
      </c>
      <c r="N27" s="55">
        <v>27</v>
      </c>
      <c r="O27" s="55">
        <v>1.3578314345020193</v>
      </c>
      <c r="P27" s="61">
        <v>5.1264070468607974</v>
      </c>
      <c r="Q27" s="60">
        <v>889</v>
      </c>
      <c r="R27" s="55">
        <v>2.16</v>
      </c>
      <c r="S27" s="55">
        <v>27</v>
      </c>
      <c r="T27" s="55">
        <v>5.0545088689446471</v>
      </c>
      <c r="U27" s="61">
        <v>19.082979835181966</v>
      </c>
      <c r="V27" s="128">
        <v>770</v>
      </c>
      <c r="W27" s="55">
        <v>2.54</v>
      </c>
      <c r="X27" s="55">
        <v>27</v>
      </c>
      <c r="Y27" s="55">
        <v>4.4589991810203946</v>
      </c>
      <c r="Z27" s="136">
        <v>16.834670521464851</v>
      </c>
      <c r="AA27" s="60">
        <v>810</v>
      </c>
      <c r="AB27" s="55">
        <v>2.68</v>
      </c>
      <c r="AC27" s="55">
        <v>27</v>
      </c>
      <c r="AD27" s="55">
        <v>5.2062717450938401</v>
      </c>
      <c r="AE27" s="61">
        <v>19.655951014059124</v>
      </c>
      <c r="AF27" s="128">
        <v>727</v>
      </c>
      <c r="AG27" s="55">
        <v>2.72</v>
      </c>
      <c r="AH27" s="55">
        <v>27</v>
      </c>
      <c r="AI27" s="55">
        <v>4.2565747852268885</v>
      </c>
      <c r="AJ27" s="61">
        <v>16.070429966500125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</row>
    <row r="28" spans="1:168" s="36" customFormat="1" ht="20" customHeight="1" x14ac:dyDescent="0.2">
      <c r="A28" s="46"/>
      <c r="B28" s="60">
        <v>773</v>
      </c>
      <c r="C28" s="55">
        <v>2.63</v>
      </c>
      <c r="D28" s="55">
        <v>27</v>
      </c>
      <c r="E28" s="55">
        <v>4.6530416826955916</v>
      </c>
      <c r="F28" s="61">
        <v>17.567265763187947</v>
      </c>
      <c r="G28" s="128">
        <v>708</v>
      </c>
      <c r="H28" s="55">
        <v>2.65</v>
      </c>
      <c r="I28" s="55">
        <v>27</v>
      </c>
      <c r="J28" s="55">
        <v>3.9331010448166861</v>
      </c>
      <c r="K28" s="136">
        <v>14.849175236216583</v>
      </c>
      <c r="L28" s="60">
        <v>540</v>
      </c>
      <c r="M28" s="55">
        <v>3.6</v>
      </c>
      <c r="N28" s="55">
        <v>27</v>
      </c>
      <c r="O28" s="55">
        <v>3.1082510350314316</v>
      </c>
      <c r="P28" s="61">
        <v>11.735005984186325</v>
      </c>
      <c r="Q28" s="60">
        <v>708</v>
      </c>
      <c r="R28" s="55">
        <v>2.42</v>
      </c>
      <c r="S28" s="55">
        <v>27</v>
      </c>
      <c r="T28" s="55">
        <v>3.5917375579080679</v>
      </c>
      <c r="U28" s="61">
        <v>13.560378894960047</v>
      </c>
      <c r="V28" s="128">
        <v>453</v>
      </c>
      <c r="W28" s="55">
        <v>3.65</v>
      </c>
      <c r="X28" s="55">
        <v>27</v>
      </c>
      <c r="Y28" s="55">
        <v>2.2177903969698152</v>
      </c>
      <c r="Z28" s="136">
        <v>8.3731279381198895</v>
      </c>
      <c r="AA28" s="60">
        <v>680</v>
      </c>
      <c r="AB28" s="55">
        <v>3.01</v>
      </c>
      <c r="AC28" s="55">
        <v>27</v>
      </c>
      <c r="AD28" s="55">
        <v>4.1210448017956853</v>
      </c>
      <c r="AE28" s="61">
        <v>15.558745051518425</v>
      </c>
      <c r="AF28" s="128">
        <v>723</v>
      </c>
      <c r="AG28" s="55">
        <v>2.56</v>
      </c>
      <c r="AH28" s="55">
        <v>27</v>
      </c>
      <c r="AI28" s="55">
        <v>3.9622250251581193</v>
      </c>
      <c r="AJ28" s="61">
        <v>14.959130989383922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s="36" customFormat="1" ht="20" customHeight="1" x14ac:dyDescent="0.2">
      <c r="A29" s="46"/>
      <c r="B29" s="60">
        <v>1565</v>
      </c>
      <c r="C29" s="55">
        <v>2.95</v>
      </c>
      <c r="D29" s="55">
        <v>27</v>
      </c>
      <c r="E29" s="55">
        <v>21.393003965362798</v>
      </c>
      <c r="F29" s="61">
        <v>80.767938858167398</v>
      </c>
      <c r="G29" s="128">
        <v>1387</v>
      </c>
      <c r="H29" s="55">
        <v>3.3</v>
      </c>
      <c r="I29" s="55">
        <v>27</v>
      </c>
      <c r="J29" s="55">
        <v>18.796975637427515</v>
      </c>
      <c r="K29" s="136">
        <v>70.966797438092328</v>
      </c>
      <c r="L29" s="60">
        <v>598</v>
      </c>
      <c r="M29" s="55">
        <v>2.36</v>
      </c>
      <c r="N29" s="55">
        <v>27</v>
      </c>
      <c r="O29" s="55">
        <v>2.4988416718836097</v>
      </c>
      <c r="P29" s="61">
        <v>9.4342193222471771</v>
      </c>
      <c r="Q29" s="60">
        <v>727</v>
      </c>
      <c r="R29" s="55">
        <v>2.2799999999999998</v>
      </c>
      <c r="S29" s="55">
        <v>27</v>
      </c>
      <c r="T29" s="55">
        <v>3.5680112170284208</v>
      </c>
      <c r="U29" s="61">
        <v>13.470801589566282</v>
      </c>
      <c r="V29" s="128">
        <v>829</v>
      </c>
      <c r="W29" s="55">
        <v>2.98</v>
      </c>
      <c r="X29" s="55">
        <v>27</v>
      </c>
      <c r="Y29" s="55">
        <v>6.0638330733497909</v>
      </c>
      <c r="Z29" s="136">
        <v>22.893619788385966</v>
      </c>
      <c r="AA29" s="60">
        <v>699</v>
      </c>
      <c r="AB29" s="55">
        <v>2.68</v>
      </c>
      <c r="AC29" s="55">
        <v>27</v>
      </c>
      <c r="AD29" s="55">
        <v>3.8771441683683388</v>
      </c>
      <c r="AE29" s="61">
        <v>14.63791357408668</v>
      </c>
      <c r="AF29" s="128">
        <v>1031</v>
      </c>
      <c r="AG29" s="55">
        <v>3.55</v>
      </c>
      <c r="AH29" s="55">
        <v>27</v>
      </c>
      <c r="AI29" s="55">
        <v>11.172929669520688</v>
      </c>
      <c r="AJ29" s="61">
        <v>42.182692149056848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</row>
    <row r="30" spans="1:168" s="41" customFormat="1" ht="20" customHeight="1" x14ac:dyDescent="0.2">
      <c r="A30" s="46"/>
      <c r="B30" s="60">
        <v>1548</v>
      </c>
      <c r="C30" s="55">
        <v>3.08</v>
      </c>
      <c r="D30" s="55">
        <v>27</v>
      </c>
      <c r="E30" s="55">
        <v>21.853132769470797</v>
      </c>
      <c r="F30" s="61">
        <v>82.505126173106802</v>
      </c>
      <c r="G30" s="128">
        <v>1397</v>
      </c>
      <c r="H30" s="55">
        <v>3.7</v>
      </c>
      <c r="I30" s="55">
        <v>27</v>
      </c>
      <c r="J30" s="55">
        <v>21.380391309274003</v>
      </c>
      <c r="K30" s="136">
        <v>80.720320569615296</v>
      </c>
      <c r="L30" s="60"/>
      <c r="M30" s="55"/>
      <c r="N30" s="55"/>
      <c r="O30" s="55"/>
      <c r="P30" s="61"/>
      <c r="Q30" s="60">
        <v>710</v>
      </c>
      <c r="R30" s="55">
        <v>2.78</v>
      </c>
      <c r="S30" s="55">
        <v>27</v>
      </c>
      <c r="T30" s="55">
        <v>4.149389357934119</v>
      </c>
      <c r="U30" s="61">
        <v>15.665758137705739</v>
      </c>
      <c r="V30" s="128">
        <v>579</v>
      </c>
      <c r="W30" s="55">
        <v>2.58</v>
      </c>
      <c r="X30" s="55">
        <v>27</v>
      </c>
      <c r="Y30" s="55">
        <v>2.5609533455904541</v>
      </c>
      <c r="Z30" s="136">
        <v>9.6687180337163667</v>
      </c>
      <c r="AA30" s="60">
        <v>713</v>
      </c>
      <c r="AB30" s="55">
        <v>2.83</v>
      </c>
      <c r="AC30" s="55">
        <v>27</v>
      </c>
      <c r="AD30" s="55">
        <v>4.2597897311392741</v>
      </c>
      <c r="AE30" s="61">
        <v>16.082567792272716</v>
      </c>
      <c r="AF30" s="128">
        <v>957</v>
      </c>
      <c r="AG30" s="55">
        <v>3.11</v>
      </c>
      <c r="AH30" s="55">
        <v>27</v>
      </c>
      <c r="AI30" s="55">
        <v>8.4334597842660255</v>
      </c>
      <c r="AJ30" s="61">
        <v>31.839996165160365</v>
      </c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</row>
    <row r="31" spans="1:168" s="41" customFormat="1" ht="20" customHeight="1" x14ac:dyDescent="0.2">
      <c r="A31" s="79" t="s">
        <v>67</v>
      </c>
      <c r="B31" s="62">
        <v>1245</v>
      </c>
      <c r="C31" s="56">
        <v>3.34</v>
      </c>
      <c r="D31" s="56">
        <v>33.1</v>
      </c>
      <c r="E31" s="56">
        <v>18.791895067503177</v>
      </c>
      <c r="F31" s="63">
        <v>57.872677758077728</v>
      </c>
      <c r="G31" s="129">
        <v>785</v>
      </c>
      <c r="H31" s="56">
        <v>2.63</v>
      </c>
      <c r="I31" s="56">
        <v>33.1</v>
      </c>
      <c r="J31" s="56">
        <v>5.8827640018547118</v>
      </c>
      <c r="K31" s="137">
        <v>18.116922438274997</v>
      </c>
      <c r="L31" s="62">
        <v>331</v>
      </c>
      <c r="M31" s="56">
        <v>2.92</v>
      </c>
      <c r="N31" s="56">
        <v>33.1</v>
      </c>
      <c r="O31" s="56">
        <v>1.1613415261383595</v>
      </c>
      <c r="P31" s="63">
        <v>3.5765389104106715</v>
      </c>
      <c r="Q31" s="62">
        <v>671</v>
      </c>
      <c r="R31" s="56">
        <v>2.46</v>
      </c>
      <c r="S31" s="56">
        <v>33.1</v>
      </c>
      <c r="T31" s="56">
        <v>4.0203836886172626</v>
      </c>
      <c r="U31" s="63">
        <v>12.381421290369785</v>
      </c>
      <c r="V31" s="129">
        <v>818</v>
      </c>
      <c r="W31" s="56">
        <v>2.92</v>
      </c>
      <c r="X31" s="56">
        <v>33.1</v>
      </c>
      <c r="Y31" s="56">
        <v>7.0921130659374549</v>
      </c>
      <c r="Z31" s="137">
        <v>21.841308320129148</v>
      </c>
      <c r="AA31" s="62">
        <v>873</v>
      </c>
      <c r="AB31" s="56">
        <v>2.2999999999999998</v>
      </c>
      <c r="AC31" s="56">
        <v>33.1</v>
      </c>
      <c r="AD31" s="56">
        <v>6.3627124240905992</v>
      </c>
      <c r="AE31" s="63">
        <v>19.595001167470766</v>
      </c>
      <c r="AF31" s="129">
        <v>783</v>
      </c>
      <c r="AG31" s="56">
        <v>2.4</v>
      </c>
      <c r="AH31" s="56">
        <v>33.1</v>
      </c>
      <c r="AI31" s="56">
        <v>5.3409823363872597</v>
      </c>
      <c r="AJ31" s="63">
        <v>16.448418243876123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</row>
    <row r="32" spans="1:168" s="41" customFormat="1" ht="20" customHeight="1" x14ac:dyDescent="0.2">
      <c r="A32" s="47"/>
      <c r="B32" s="62">
        <v>839</v>
      </c>
      <c r="C32" s="56">
        <v>2.25</v>
      </c>
      <c r="D32" s="56">
        <v>33.1</v>
      </c>
      <c r="E32" s="56">
        <v>5.7490030482540835</v>
      </c>
      <c r="F32" s="63">
        <v>17.704983964984507</v>
      </c>
      <c r="G32" s="129">
        <v>765</v>
      </c>
      <c r="H32" s="56">
        <v>1.51</v>
      </c>
      <c r="I32" s="56">
        <v>33.1</v>
      </c>
      <c r="J32" s="56">
        <v>3.2076450563774039</v>
      </c>
      <c r="K32" s="137">
        <v>9.8784613283116496</v>
      </c>
      <c r="L32" s="62">
        <v>574</v>
      </c>
      <c r="M32" s="56">
        <v>2.6</v>
      </c>
      <c r="N32" s="56">
        <v>33.1</v>
      </c>
      <c r="O32" s="56">
        <v>3.1094697128969089</v>
      </c>
      <c r="P32" s="63">
        <v>9.5761144922620698</v>
      </c>
      <c r="Q32" s="62">
        <v>478</v>
      </c>
      <c r="R32" s="56">
        <v>3.11</v>
      </c>
      <c r="S32" s="56">
        <v>33.1</v>
      </c>
      <c r="T32" s="56">
        <v>2.5793463599630617</v>
      </c>
      <c r="U32" s="63">
        <v>7.943513955372814</v>
      </c>
      <c r="V32" s="129">
        <v>781</v>
      </c>
      <c r="W32" s="56">
        <v>2.78</v>
      </c>
      <c r="X32" s="56">
        <v>33.1</v>
      </c>
      <c r="Y32" s="56">
        <v>6.1550736125497814</v>
      </c>
      <c r="Z32" s="137">
        <v>18.955543891490532</v>
      </c>
      <c r="AA32" s="62">
        <v>660</v>
      </c>
      <c r="AB32" s="56">
        <v>2.56</v>
      </c>
      <c r="AC32" s="56">
        <v>33.1</v>
      </c>
      <c r="AD32" s="56">
        <v>4.0477654257332212</v>
      </c>
      <c r="AE32" s="63">
        <v>12.465747774892817</v>
      </c>
      <c r="AF32" s="129">
        <v>869</v>
      </c>
      <c r="AG32" s="56">
        <v>2.46</v>
      </c>
      <c r="AH32" s="56">
        <v>33.1</v>
      </c>
      <c r="AI32" s="56">
        <v>6.7431162232141286</v>
      </c>
      <c r="AJ32" s="63">
        <v>20.766516142705758</v>
      </c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</row>
    <row r="33" spans="1:168" s="41" customFormat="1" ht="20" customHeight="1" x14ac:dyDescent="0.2">
      <c r="A33" s="47"/>
      <c r="B33" s="62">
        <v>800</v>
      </c>
      <c r="C33" s="56">
        <v>2.46</v>
      </c>
      <c r="D33" s="56">
        <v>33.1</v>
      </c>
      <c r="E33" s="56">
        <v>5.7148042966442167</v>
      </c>
      <c r="F33" s="63">
        <v>17.599663382651702</v>
      </c>
      <c r="G33" s="129">
        <v>832</v>
      </c>
      <c r="H33" s="56">
        <v>2.58</v>
      </c>
      <c r="I33" s="56">
        <v>33.1</v>
      </c>
      <c r="J33" s="56">
        <v>6.4826486978498838</v>
      </c>
      <c r="K33" s="137">
        <v>19.964364305027807</v>
      </c>
      <c r="L33" s="62">
        <v>456</v>
      </c>
      <c r="M33" s="56">
        <v>2.31</v>
      </c>
      <c r="N33" s="56">
        <v>33.1</v>
      </c>
      <c r="O33" s="56">
        <v>1.7435598449479288</v>
      </c>
      <c r="P33" s="63">
        <v>5.3695743136140415</v>
      </c>
      <c r="Q33" s="62">
        <v>773</v>
      </c>
      <c r="R33" s="56">
        <v>2.56</v>
      </c>
      <c r="S33" s="56">
        <v>33.1</v>
      </c>
      <c r="T33" s="56">
        <v>5.5524593722700128</v>
      </c>
      <c r="U33" s="63">
        <v>17.099695952000435</v>
      </c>
      <c r="V33" s="129">
        <v>844</v>
      </c>
      <c r="W33" s="56">
        <v>3.08</v>
      </c>
      <c r="X33" s="56">
        <v>33.1</v>
      </c>
      <c r="Y33" s="56">
        <v>7.9638246399869335</v>
      </c>
      <c r="Z33" s="137">
        <v>24.525884986917394</v>
      </c>
      <c r="AA33" s="62">
        <v>854</v>
      </c>
      <c r="AB33" s="56">
        <v>2.5</v>
      </c>
      <c r="AC33" s="56">
        <v>33.1</v>
      </c>
      <c r="AD33" s="56">
        <v>6.6182289912463563</v>
      </c>
      <c r="AE33" s="63">
        <v>20.38190572923725</v>
      </c>
      <c r="AF33" s="129">
        <v>801</v>
      </c>
      <c r="AG33" s="56">
        <v>2.25</v>
      </c>
      <c r="AH33" s="56">
        <v>33.1</v>
      </c>
      <c r="AI33" s="56">
        <v>5.2400306411073263</v>
      </c>
      <c r="AJ33" s="63">
        <v>16.137521183782891</v>
      </c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</row>
    <row r="34" spans="1:168" s="36" customFormat="1" ht="20" customHeight="1" x14ac:dyDescent="0.2">
      <c r="A34" s="47"/>
      <c r="B34" s="62">
        <v>1320</v>
      </c>
      <c r="C34" s="56">
        <v>2.35</v>
      </c>
      <c r="D34" s="56">
        <v>33.1</v>
      </c>
      <c r="E34" s="56">
        <v>14.862815828898338</v>
      </c>
      <c r="F34" s="63">
        <v>45.772443276939612</v>
      </c>
      <c r="G34" s="129">
        <v>684</v>
      </c>
      <c r="H34" s="56">
        <v>3.46</v>
      </c>
      <c r="I34" s="56">
        <v>33.1</v>
      </c>
      <c r="J34" s="56">
        <v>5.8759149372143229</v>
      </c>
      <c r="K34" s="137">
        <v>18.095829636859619</v>
      </c>
      <c r="L34" s="62"/>
      <c r="M34" s="56"/>
      <c r="N34" s="56"/>
      <c r="O34" s="56"/>
      <c r="P34" s="63"/>
      <c r="Q34" s="62">
        <v>710</v>
      </c>
      <c r="R34" s="56">
        <v>2.92</v>
      </c>
      <c r="S34" s="56">
        <v>33.1</v>
      </c>
      <c r="T34" s="56">
        <v>5.3430159901818346</v>
      </c>
      <c r="U34" s="63">
        <v>16.454681209388763</v>
      </c>
      <c r="V34" s="129">
        <v>923</v>
      </c>
      <c r="W34" s="56">
        <v>2.92</v>
      </c>
      <c r="X34" s="56">
        <v>33.1</v>
      </c>
      <c r="Y34" s="56">
        <v>9.029674116750213</v>
      </c>
      <c r="Z34" s="137">
        <v>27.808340699114641</v>
      </c>
      <c r="AA34" s="62">
        <v>703</v>
      </c>
      <c r="AB34" s="56">
        <v>1.51</v>
      </c>
      <c r="AC34" s="56">
        <v>33.1</v>
      </c>
      <c r="AD34" s="56">
        <v>2.7087853433183073</v>
      </c>
      <c r="AE34" s="63">
        <v>8.3421422228329423</v>
      </c>
      <c r="AF34" s="129">
        <v>1163</v>
      </c>
      <c r="AG34" s="56">
        <v>3.55</v>
      </c>
      <c r="AH34" s="56">
        <v>33.1</v>
      </c>
      <c r="AI34" s="56">
        <v>17.429031215281743</v>
      </c>
      <c r="AJ34" s="63">
        <v>53.67551827711948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</row>
    <row r="35" spans="1:168" s="36" customFormat="1" ht="20" customHeight="1" x14ac:dyDescent="0.2">
      <c r="A35" s="80" t="s">
        <v>62</v>
      </c>
      <c r="B35" s="60">
        <v>1140</v>
      </c>
      <c r="C35" s="55">
        <v>3.18</v>
      </c>
      <c r="D35" s="55">
        <v>35.6</v>
      </c>
      <c r="E35" s="55">
        <v>16.134083923475135</v>
      </c>
      <c r="F35" s="61">
        <v>46.198226767787787</v>
      </c>
      <c r="G35" s="128">
        <v>998</v>
      </c>
      <c r="H35" s="55">
        <v>1.51</v>
      </c>
      <c r="I35" s="55">
        <v>35.6</v>
      </c>
      <c r="J35" s="55">
        <v>5.8714544774366164</v>
      </c>
      <c r="K35" s="136">
        <v>16.812283033354571</v>
      </c>
      <c r="L35" s="60">
        <v>406</v>
      </c>
      <c r="M35" s="55">
        <v>2.16</v>
      </c>
      <c r="N35" s="55">
        <v>35.6</v>
      </c>
      <c r="O35" s="55">
        <v>1.3900451508187082</v>
      </c>
      <c r="P35" s="61">
        <v>3.9802458819214177</v>
      </c>
      <c r="Q35" s="60">
        <v>775</v>
      </c>
      <c r="R35" s="55">
        <v>2.72</v>
      </c>
      <c r="S35" s="55">
        <v>35.6</v>
      </c>
      <c r="T35" s="55">
        <v>6.3779445206411891</v>
      </c>
      <c r="U35" s="61">
        <v>18.262563196924685</v>
      </c>
      <c r="V35" s="128">
        <v>1309</v>
      </c>
      <c r="W35" s="55">
        <v>2.33</v>
      </c>
      <c r="X35" s="55">
        <v>35.6</v>
      </c>
      <c r="Y35" s="55">
        <v>15.586284339539235</v>
      </c>
      <c r="Z35" s="136">
        <v>44.629661144725155</v>
      </c>
      <c r="AA35" s="60">
        <v>846</v>
      </c>
      <c r="AB35" s="55">
        <v>2.98</v>
      </c>
      <c r="AC35" s="55">
        <v>35.6</v>
      </c>
      <c r="AD35" s="55">
        <v>8.3265494400936255</v>
      </c>
      <c r="AE35" s="61">
        <v>23.842185341985434</v>
      </c>
      <c r="AF35" s="128">
        <v>722</v>
      </c>
      <c r="AG35" s="55">
        <v>2.78</v>
      </c>
      <c r="AH35" s="55">
        <v>35.6</v>
      </c>
      <c r="AI35" s="55">
        <v>5.6575449132328393</v>
      </c>
      <c r="AJ35" s="61">
        <v>16.19977583420048</v>
      </c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</row>
    <row r="36" spans="1:168" s="36" customFormat="1" ht="20" customHeight="1" x14ac:dyDescent="0.2">
      <c r="A36" s="46"/>
      <c r="B36" s="60">
        <v>1103</v>
      </c>
      <c r="C36" s="55">
        <v>2.89</v>
      </c>
      <c r="D36" s="55">
        <v>35.6</v>
      </c>
      <c r="E36" s="55">
        <v>13.726391849838015</v>
      </c>
      <c r="F36" s="61">
        <v>39.30405757092057</v>
      </c>
      <c r="G36" s="128">
        <v>892</v>
      </c>
      <c r="H36" s="55">
        <v>2.78</v>
      </c>
      <c r="I36" s="55">
        <v>35.6</v>
      </c>
      <c r="J36" s="55">
        <v>8.6353992001799256</v>
      </c>
      <c r="K36" s="136">
        <v>24.726543655808467</v>
      </c>
      <c r="L36" s="60">
        <v>614</v>
      </c>
      <c r="M36" s="55">
        <v>2.65</v>
      </c>
      <c r="N36" s="55">
        <v>35.6</v>
      </c>
      <c r="O36" s="55">
        <v>3.9002539132977643</v>
      </c>
      <c r="P36" s="61">
        <v>11.167960672146526</v>
      </c>
      <c r="Q36" s="60">
        <v>582</v>
      </c>
      <c r="R36" s="55">
        <v>3.51</v>
      </c>
      <c r="S36" s="55">
        <v>35.6</v>
      </c>
      <c r="T36" s="55">
        <v>4.6415611292547565</v>
      </c>
      <c r="U36" s="61">
        <v>13.290614739759809</v>
      </c>
      <c r="V36" s="128">
        <v>839</v>
      </c>
      <c r="W36" s="55">
        <v>2.8</v>
      </c>
      <c r="X36" s="55">
        <v>35.6</v>
      </c>
      <c r="Y36" s="55">
        <v>7.6946710151052971</v>
      </c>
      <c r="Z36" s="136">
        <v>22.032868934202938</v>
      </c>
      <c r="AA36" s="60">
        <v>787</v>
      </c>
      <c r="AB36" s="55">
        <v>3.46</v>
      </c>
      <c r="AC36" s="55">
        <v>35.6</v>
      </c>
      <c r="AD36" s="55">
        <v>8.3663093800452355</v>
      </c>
      <c r="AE36" s="61">
        <v>23.956033685087551</v>
      </c>
      <c r="AF36" s="128">
        <v>803</v>
      </c>
      <c r="AG36" s="55">
        <v>2.56</v>
      </c>
      <c r="AH36" s="55">
        <v>35.6</v>
      </c>
      <c r="AI36" s="55">
        <v>6.4443530643820246</v>
      </c>
      <c r="AJ36" s="61">
        <v>18.452716971852915</v>
      </c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</row>
    <row r="37" spans="1:168" s="36" customFormat="1" ht="20" customHeight="1" x14ac:dyDescent="0.2">
      <c r="A37" s="46"/>
      <c r="B37" s="60">
        <v>707</v>
      </c>
      <c r="C37" s="55">
        <v>2.0699999999999998</v>
      </c>
      <c r="D37" s="55">
        <v>35.6</v>
      </c>
      <c r="E37" s="55">
        <v>4.0394118131885826</v>
      </c>
      <c r="F37" s="61">
        <v>11.56642446136304</v>
      </c>
      <c r="G37" s="128">
        <v>960</v>
      </c>
      <c r="H37" s="55">
        <v>3.86</v>
      </c>
      <c r="I37" s="55">
        <v>35.6</v>
      </c>
      <c r="J37" s="55">
        <v>13.887929777729191</v>
      </c>
      <c r="K37" s="136">
        <v>39.766604180924048</v>
      </c>
      <c r="L37" s="60">
        <v>749</v>
      </c>
      <c r="M37" s="55">
        <v>2.95</v>
      </c>
      <c r="N37" s="55">
        <v>35.6</v>
      </c>
      <c r="O37" s="55">
        <v>6.4609183718634355</v>
      </c>
      <c r="P37" s="61">
        <v>18.500149961239494</v>
      </c>
      <c r="Q37" s="60">
        <v>776</v>
      </c>
      <c r="R37" s="55">
        <v>2.54</v>
      </c>
      <c r="S37" s="55">
        <v>35.6</v>
      </c>
      <c r="T37" s="55">
        <v>5.971254493443662</v>
      </c>
      <c r="U37" s="61">
        <v>17.098049724093915</v>
      </c>
      <c r="V37" s="128">
        <v>707</v>
      </c>
      <c r="W37" s="55">
        <v>2.86</v>
      </c>
      <c r="X37" s="55">
        <v>35.6</v>
      </c>
      <c r="Y37" s="55">
        <v>5.5810230848885745</v>
      </c>
      <c r="Z37" s="136">
        <v>15.980663748549905</v>
      </c>
      <c r="AA37" s="60">
        <v>679</v>
      </c>
      <c r="AB37" s="55">
        <v>3.08</v>
      </c>
      <c r="AC37" s="55">
        <v>35.6</v>
      </c>
      <c r="AD37" s="55">
        <v>5.5436975178538681</v>
      </c>
      <c r="AE37" s="61">
        <v>15.873785972390785</v>
      </c>
      <c r="AF37" s="128">
        <v>842</v>
      </c>
      <c r="AG37" s="55">
        <v>3.11</v>
      </c>
      <c r="AH37" s="55">
        <v>35.6</v>
      </c>
      <c r="AI37" s="55">
        <v>8.6078098175181434</v>
      </c>
      <c r="AJ37" s="61">
        <v>24.647544404122552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</row>
    <row r="38" spans="1:168" s="41" customFormat="1" ht="20" customHeight="1" x14ac:dyDescent="0.2">
      <c r="A38" s="46"/>
      <c r="B38" s="60">
        <v>1279</v>
      </c>
      <c r="C38" s="55">
        <v>2.78</v>
      </c>
      <c r="D38" s="55">
        <v>35.6</v>
      </c>
      <c r="E38" s="55">
        <v>17.753879986373558</v>
      </c>
      <c r="F38" s="61">
        <v>50.836339857212771</v>
      </c>
      <c r="G38" s="128">
        <v>764</v>
      </c>
      <c r="H38" s="55">
        <v>2.86</v>
      </c>
      <c r="I38" s="55">
        <v>35.6</v>
      </c>
      <c r="J38" s="55">
        <v>6.5172029986688313</v>
      </c>
      <c r="K38" s="136">
        <v>18.661314980897821</v>
      </c>
      <c r="L38" s="60">
        <v>927</v>
      </c>
      <c r="M38" s="55">
        <v>2.2599999999999998</v>
      </c>
      <c r="N38" s="55">
        <v>35.6</v>
      </c>
      <c r="O38" s="55">
        <v>7.5818593695890018</v>
      </c>
      <c r="P38" s="61">
        <v>21.70984483154372</v>
      </c>
      <c r="Q38" s="60">
        <v>589</v>
      </c>
      <c r="R38" s="55">
        <v>3.18</v>
      </c>
      <c r="S38" s="55">
        <v>35.6</v>
      </c>
      <c r="T38" s="55">
        <v>4.3069370376112452</v>
      </c>
      <c r="U38" s="61">
        <v>12.332454379305814</v>
      </c>
      <c r="V38" s="128">
        <v>1183</v>
      </c>
      <c r="W38" s="55">
        <v>2.83</v>
      </c>
      <c r="X38" s="55">
        <v>35.6</v>
      </c>
      <c r="Y38" s="55">
        <v>15.46191846059129</v>
      </c>
      <c r="Z38" s="136">
        <v>44.273552728216139</v>
      </c>
      <c r="AA38" s="60">
        <v>732</v>
      </c>
      <c r="AB38" s="55">
        <v>2.35</v>
      </c>
      <c r="AC38" s="55">
        <v>35.6</v>
      </c>
      <c r="AD38" s="55">
        <v>4.9158515422885829</v>
      </c>
      <c r="AE38" s="61">
        <v>14.076016053008805</v>
      </c>
      <c r="AF38" s="128">
        <v>808</v>
      </c>
      <c r="AG38" s="55">
        <v>3.01</v>
      </c>
      <c r="AH38" s="55">
        <v>35.6</v>
      </c>
      <c r="AI38" s="55">
        <v>7.671803344405145</v>
      </c>
      <c r="AJ38" s="61">
        <v>21.967389800608029</v>
      </c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</row>
    <row r="39" spans="1:168" s="41" customFormat="1" ht="20" customHeight="1" x14ac:dyDescent="0.2">
      <c r="A39" s="46"/>
      <c r="B39" s="60"/>
      <c r="C39" s="55"/>
      <c r="D39" s="55"/>
      <c r="E39" s="55"/>
      <c r="F39" s="61"/>
      <c r="G39" s="128"/>
      <c r="H39" s="55"/>
      <c r="I39" s="55"/>
      <c r="J39" s="55"/>
      <c r="K39" s="136"/>
      <c r="L39" s="60">
        <v>612</v>
      </c>
      <c r="M39" s="55">
        <v>2.92</v>
      </c>
      <c r="N39" s="55">
        <v>35.6</v>
      </c>
      <c r="O39" s="55">
        <v>4.2696866210159463</v>
      </c>
      <c r="P39" s="61">
        <v>12.225791788406539</v>
      </c>
      <c r="Q39" s="60"/>
      <c r="R39" s="55"/>
      <c r="S39" s="55"/>
      <c r="T39" s="55"/>
      <c r="U39" s="61"/>
      <c r="V39" s="128"/>
      <c r="W39" s="55"/>
      <c r="X39" s="55"/>
      <c r="Y39" s="55"/>
      <c r="Z39" s="136"/>
      <c r="AA39" s="60"/>
      <c r="AB39" s="55"/>
      <c r="AC39" s="55"/>
      <c r="AD39" s="55"/>
      <c r="AE39" s="61"/>
      <c r="AF39" s="128"/>
      <c r="AG39" s="55"/>
      <c r="AH39" s="55"/>
      <c r="AI39" s="55"/>
      <c r="AJ39" s="61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</row>
    <row r="40" spans="1:168" s="41" customFormat="1" ht="20" customHeight="1" x14ac:dyDescent="0.2">
      <c r="A40" s="79" t="s">
        <v>68</v>
      </c>
      <c r="B40" s="62">
        <v>1805</v>
      </c>
      <c r="C40" s="56">
        <v>2.75</v>
      </c>
      <c r="D40" s="56">
        <v>31.1</v>
      </c>
      <c r="E40" s="56">
        <v>30.556581901007345</v>
      </c>
      <c r="F40" s="63">
        <v>100.15563192951396</v>
      </c>
      <c r="G40" s="129">
        <v>1608</v>
      </c>
      <c r="H40" s="56">
        <v>2.36</v>
      </c>
      <c r="I40" s="56">
        <v>31.1</v>
      </c>
      <c r="J40" s="56">
        <v>20.811423225243033</v>
      </c>
      <c r="K40" s="137">
        <v>68.213822188275074</v>
      </c>
      <c r="L40" s="62">
        <v>583</v>
      </c>
      <c r="M40" s="56">
        <v>3.08</v>
      </c>
      <c r="N40" s="56">
        <v>31.1</v>
      </c>
      <c r="O40" s="56">
        <v>3.5703367491251812</v>
      </c>
      <c r="P40" s="63">
        <v>11.702530553589524</v>
      </c>
      <c r="Q40" s="62">
        <v>524</v>
      </c>
      <c r="R40" s="56">
        <v>2.4</v>
      </c>
      <c r="S40" s="56">
        <v>31.1</v>
      </c>
      <c r="T40" s="56">
        <v>2.2474868263098142</v>
      </c>
      <c r="U40" s="63">
        <v>7.3666113595937412</v>
      </c>
      <c r="V40" s="129">
        <v>1298</v>
      </c>
      <c r="W40" s="56">
        <v>3.34</v>
      </c>
      <c r="X40" s="56">
        <v>31.1</v>
      </c>
      <c r="Y40" s="56">
        <v>19.191708054074446</v>
      </c>
      <c r="Z40" s="137">
        <v>62.904864627519153</v>
      </c>
      <c r="AA40" s="62">
        <v>780</v>
      </c>
      <c r="AB40" s="56">
        <v>2.78</v>
      </c>
      <c r="AC40" s="56">
        <v>31.1</v>
      </c>
      <c r="AD40" s="56">
        <v>5.768365757985908</v>
      </c>
      <c r="AE40" s="63">
        <v>18.907033501433698</v>
      </c>
      <c r="AF40" s="129">
        <v>1374</v>
      </c>
      <c r="AG40" s="56">
        <v>3.11</v>
      </c>
      <c r="AH40" s="56">
        <v>31.1</v>
      </c>
      <c r="AI40" s="56">
        <v>20.024035213018532</v>
      </c>
      <c r="AJ40" s="63">
        <v>65.632992166332443</v>
      </c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</row>
    <row r="41" spans="1:168" s="41" customFormat="1" ht="20" customHeight="1" x14ac:dyDescent="0.2">
      <c r="A41" s="47"/>
      <c r="B41" s="62">
        <v>1634</v>
      </c>
      <c r="C41" s="56">
        <v>2.33</v>
      </c>
      <c r="D41" s="56">
        <v>31.1</v>
      </c>
      <c r="E41" s="56">
        <v>21.216693905136374</v>
      </c>
      <c r="F41" s="63">
        <v>69.542182185434427</v>
      </c>
      <c r="G41" s="129">
        <v>1372</v>
      </c>
      <c r="H41" s="56">
        <v>3.18</v>
      </c>
      <c r="I41" s="56">
        <v>31.1</v>
      </c>
      <c r="J41" s="56">
        <v>20.415174163792656</v>
      </c>
      <c r="K41" s="137">
        <v>66.915032445377463</v>
      </c>
      <c r="L41" s="62">
        <v>948</v>
      </c>
      <c r="M41" s="56">
        <v>2.78</v>
      </c>
      <c r="N41" s="56">
        <v>31.1</v>
      </c>
      <c r="O41" s="56">
        <v>8.5207854280622168</v>
      </c>
      <c r="P41" s="63">
        <v>27.928668587609</v>
      </c>
      <c r="Q41" s="62">
        <v>954</v>
      </c>
      <c r="R41" s="56">
        <v>3.18</v>
      </c>
      <c r="S41" s="56">
        <v>31.1</v>
      </c>
      <c r="T41" s="56">
        <v>9.8705650382190981</v>
      </c>
      <c r="U41" s="63">
        <v>32.352855502847014</v>
      </c>
      <c r="V41" s="129">
        <v>1251</v>
      </c>
      <c r="W41" s="56">
        <v>3.15</v>
      </c>
      <c r="X41" s="56">
        <v>31.1</v>
      </c>
      <c r="Y41" s="56">
        <v>16.812913323753595</v>
      </c>
      <c r="Z41" s="137">
        <v>55.107863961092249</v>
      </c>
      <c r="AA41" s="62">
        <v>847</v>
      </c>
      <c r="AB41" s="56">
        <v>2.68</v>
      </c>
      <c r="AC41" s="56">
        <v>31.1</v>
      </c>
      <c r="AD41" s="56">
        <v>6.5572248597292866</v>
      </c>
      <c r="AE41" s="63">
        <v>21.492685329063416</v>
      </c>
      <c r="AF41" s="129">
        <v>877</v>
      </c>
      <c r="AG41" s="56">
        <v>2.68</v>
      </c>
      <c r="AH41" s="56">
        <v>31.1</v>
      </c>
      <c r="AI41" s="56">
        <v>7.0299515838360831</v>
      </c>
      <c r="AJ41" s="63">
        <v>23.042146716343922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</row>
    <row r="42" spans="1:168" s="36" customFormat="1" ht="20" customHeight="1" x14ac:dyDescent="0.2">
      <c r="A42" s="47"/>
      <c r="B42" s="62">
        <v>1558</v>
      </c>
      <c r="C42" s="56">
        <v>3.22</v>
      </c>
      <c r="D42" s="56">
        <v>31.1</v>
      </c>
      <c r="E42" s="56">
        <v>26.656828411462232</v>
      </c>
      <c r="F42" s="63">
        <v>87.373368639069099</v>
      </c>
      <c r="G42" s="129">
        <v>1362</v>
      </c>
      <c r="H42" s="56">
        <v>3.38</v>
      </c>
      <c r="I42" s="56">
        <v>31.1</v>
      </c>
      <c r="J42" s="56">
        <v>21.383986205811393</v>
      </c>
      <c r="K42" s="137">
        <v>70.090517930097548</v>
      </c>
      <c r="L42" s="62">
        <v>570</v>
      </c>
      <c r="M42" s="56">
        <v>2.89</v>
      </c>
      <c r="N42" s="56">
        <v>31.1</v>
      </c>
      <c r="O42" s="56">
        <v>3.2023534206717881</v>
      </c>
      <c r="P42" s="63">
        <v>10.496387702920728</v>
      </c>
      <c r="Q42" s="62">
        <v>511</v>
      </c>
      <c r="R42" s="56">
        <v>2.48</v>
      </c>
      <c r="S42" s="56">
        <v>31.1</v>
      </c>
      <c r="T42" s="56">
        <v>2.208601812517883</v>
      </c>
      <c r="U42" s="63">
        <v>7.2391575383013036</v>
      </c>
      <c r="V42" s="129">
        <v>1403</v>
      </c>
      <c r="W42" s="56">
        <v>3.04</v>
      </c>
      <c r="X42" s="56">
        <v>31.1</v>
      </c>
      <c r="Y42" s="56">
        <v>20.408292109719905</v>
      </c>
      <c r="Z42" s="137">
        <v>66.892475063898658</v>
      </c>
      <c r="AA42" s="62">
        <v>1558</v>
      </c>
      <c r="AB42" s="56">
        <v>2.89</v>
      </c>
      <c r="AC42" s="56">
        <v>31.1</v>
      </c>
      <c r="AD42" s="56">
        <v>23.924917425194369</v>
      </c>
      <c r="AE42" s="63">
        <v>78.41895508289123</v>
      </c>
      <c r="AF42" s="129">
        <v>701</v>
      </c>
      <c r="AG42" s="56">
        <v>2.52</v>
      </c>
      <c r="AH42" s="56">
        <v>31.1</v>
      </c>
      <c r="AI42" s="56">
        <v>4.2233394168223928</v>
      </c>
      <c r="AJ42" s="63">
        <v>13.842884309345058</v>
      </c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</row>
    <row r="43" spans="1:168" s="36" customFormat="1" ht="20" customHeight="1" thickBot="1" x14ac:dyDescent="0.25">
      <c r="A43" s="48"/>
      <c r="B43" s="64">
        <v>1148</v>
      </c>
      <c r="C43" s="65">
        <v>2.83</v>
      </c>
      <c r="D43" s="65">
        <v>31.1</v>
      </c>
      <c r="E43" s="65">
        <v>12.720028508271479</v>
      </c>
      <c r="F43" s="66">
        <v>41.692572079384441</v>
      </c>
      <c r="G43" s="130">
        <v>1415</v>
      </c>
      <c r="H43" s="65">
        <v>3.92</v>
      </c>
      <c r="I43" s="65">
        <v>31.1</v>
      </c>
      <c r="J43" s="65">
        <v>26.768046569470918</v>
      </c>
      <c r="K43" s="138">
        <v>87.737909572786208</v>
      </c>
      <c r="L43" s="64"/>
      <c r="M43" s="65"/>
      <c r="N43" s="65"/>
      <c r="O43" s="65"/>
      <c r="P43" s="66"/>
      <c r="Q43" s="64">
        <v>572</v>
      </c>
      <c r="R43" s="65">
        <v>3.08</v>
      </c>
      <c r="S43" s="65">
        <v>31.1</v>
      </c>
      <c r="T43" s="65">
        <v>3.4368804316550734</v>
      </c>
      <c r="U43" s="66">
        <v>11.265099369221227</v>
      </c>
      <c r="V43" s="130">
        <v>1339</v>
      </c>
      <c r="W43" s="65">
        <v>3.42</v>
      </c>
      <c r="X43" s="65">
        <v>31.1</v>
      </c>
      <c r="Y43" s="65">
        <v>20.912454982087169</v>
      </c>
      <c r="Z43" s="138">
        <v>68.544975047075027</v>
      </c>
      <c r="AA43" s="64">
        <v>1380</v>
      </c>
      <c r="AB43" s="65">
        <v>2.89</v>
      </c>
      <c r="AC43" s="65">
        <v>31.1</v>
      </c>
      <c r="AD43" s="65">
        <v>18.770410015088689</v>
      </c>
      <c r="AE43" s="66">
        <v>61.523971585817641</v>
      </c>
      <c r="AF43" s="130">
        <v>804</v>
      </c>
      <c r="AG43" s="65">
        <v>2.58</v>
      </c>
      <c r="AH43" s="65">
        <v>31.1</v>
      </c>
      <c r="AI43" s="65">
        <v>5.6878804470617661</v>
      </c>
      <c r="AJ43" s="66">
        <v>18.643225945903897</v>
      </c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</row>
    <row r="44" spans="1:168" s="36" customFormat="1" ht="20" customHeight="1" x14ac:dyDescent="0.2">
      <c r="A44" s="43" t="s">
        <v>46</v>
      </c>
      <c r="B44" s="67">
        <v>1309</v>
      </c>
      <c r="C44" s="68">
        <v>2.52</v>
      </c>
      <c r="D44" s="68">
        <v>41</v>
      </c>
      <c r="E44" s="68">
        <v>19.414270361686761</v>
      </c>
      <c r="F44" s="69">
        <v>48.268989735925913</v>
      </c>
      <c r="G44" s="131">
        <v>1065</v>
      </c>
      <c r="H44" s="68">
        <v>2.31</v>
      </c>
      <c r="I44" s="68">
        <v>41</v>
      </c>
      <c r="J44" s="68">
        <v>11.780198892647519</v>
      </c>
      <c r="K44" s="139">
        <v>29.288677289593796</v>
      </c>
      <c r="L44" s="67">
        <v>677</v>
      </c>
      <c r="M44" s="68">
        <v>2.78</v>
      </c>
      <c r="N44" s="68">
        <v>41</v>
      </c>
      <c r="O44" s="68">
        <v>5.7288213173535345</v>
      </c>
      <c r="P44" s="69">
        <v>14.243358736365419</v>
      </c>
      <c r="Q44" s="67">
        <v>984</v>
      </c>
      <c r="R44" s="68">
        <v>3.38</v>
      </c>
      <c r="S44" s="68">
        <v>41</v>
      </c>
      <c r="T44" s="68">
        <v>14.714599611715155</v>
      </c>
      <c r="U44" s="69">
        <v>36.584370382922245</v>
      </c>
      <c r="V44" s="131">
        <v>1174</v>
      </c>
      <c r="W44" s="68">
        <v>2.25</v>
      </c>
      <c r="X44" s="68">
        <v>41</v>
      </c>
      <c r="Y44" s="68">
        <v>13.94312212828774</v>
      </c>
      <c r="Z44" s="139">
        <v>34.666274156007411</v>
      </c>
      <c r="AA44" s="67">
        <v>913</v>
      </c>
      <c r="AB44" s="68">
        <v>2.1</v>
      </c>
      <c r="AC44" s="68">
        <v>41</v>
      </c>
      <c r="AD44" s="68">
        <v>7.8705043353609767</v>
      </c>
      <c r="AE44" s="69">
        <v>19.568146827182261</v>
      </c>
      <c r="AF44" s="131">
        <v>1088</v>
      </c>
      <c r="AG44" s="68">
        <v>3.15</v>
      </c>
      <c r="AH44" s="68">
        <v>41</v>
      </c>
      <c r="AI44" s="68">
        <v>16.765238832108604</v>
      </c>
      <c r="AJ44" s="69">
        <v>41.682799612412936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</row>
    <row r="45" spans="1:168" s="36" customFormat="1" ht="20" customHeight="1" x14ac:dyDescent="0.2">
      <c r="A45" s="44"/>
      <c r="B45" s="70">
        <v>1248</v>
      </c>
      <c r="C45" s="52">
        <v>3.01</v>
      </c>
      <c r="D45" s="52">
        <v>41</v>
      </c>
      <c r="E45" s="52">
        <v>21.078365772580479</v>
      </c>
      <c r="F45" s="71">
        <v>52.406369241392511</v>
      </c>
      <c r="G45" s="132">
        <v>1465</v>
      </c>
      <c r="H45" s="52">
        <v>2.46</v>
      </c>
      <c r="I45" s="52">
        <v>41</v>
      </c>
      <c r="J45" s="52">
        <v>23.738405416966696</v>
      </c>
      <c r="K45" s="140">
        <v>59.019928437797915</v>
      </c>
      <c r="L45" s="70">
        <v>667</v>
      </c>
      <c r="M45" s="52">
        <v>2.72</v>
      </c>
      <c r="N45" s="52">
        <v>41</v>
      </c>
      <c r="O45" s="52">
        <v>5.4408135211683089</v>
      </c>
      <c r="P45" s="71">
        <v>13.52729549530919</v>
      </c>
      <c r="Q45" s="70">
        <v>724</v>
      </c>
      <c r="R45" s="52">
        <v>2.2799999999999998</v>
      </c>
      <c r="S45" s="52">
        <v>41</v>
      </c>
      <c r="T45" s="52">
        <v>5.3734676668237231</v>
      </c>
      <c r="U45" s="71">
        <v>13.359855962864483</v>
      </c>
      <c r="V45" s="132">
        <v>1064</v>
      </c>
      <c r="W45" s="52">
        <v>3.46</v>
      </c>
      <c r="X45" s="52">
        <v>41</v>
      </c>
      <c r="Y45" s="52">
        <v>17.611679906011229</v>
      </c>
      <c r="Z45" s="140">
        <v>43.787275070264862</v>
      </c>
      <c r="AA45" s="70">
        <v>710</v>
      </c>
      <c r="AB45" s="52">
        <v>1.96</v>
      </c>
      <c r="AC45" s="52">
        <v>41</v>
      </c>
      <c r="AD45" s="52">
        <v>4.4423784812628009</v>
      </c>
      <c r="AE45" s="71">
        <v>11.044923003562321</v>
      </c>
      <c r="AF45" s="132">
        <v>727</v>
      </c>
      <c r="AG45" s="52">
        <v>2.23</v>
      </c>
      <c r="AH45" s="52">
        <v>41</v>
      </c>
      <c r="AI45" s="52">
        <v>5.2992733198977993</v>
      </c>
      <c r="AJ45" s="71">
        <v>13.175389274005619</v>
      </c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</row>
    <row r="46" spans="1:168" s="41" customFormat="1" ht="20" customHeight="1" x14ac:dyDescent="0.2">
      <c r="A46" s="44"/>
      <c r="B46" s="70">
        <v>1159</v>
      </c>
      <c r="C46" s="52">
        <v>3.3</v>
      </c>
      <c r="D46" s="52">
        <v>41</v>
      </c>
      <c r="E46" s="52">
        <v>19.930681234642719</v>
      </c>
      <c r="F46" s="71">
        <v>49.552923186004129</v>
      </c>
      <c r="G46" s="132">
        <v>1247</v>
      </c>
      <c r="H46" s="52">
        <v>2.98</v>
      </c>
      <c r="I46" s="52">
        <v>41</v>
      </c>
      <c r="J46" s="52">
        <v>20.834853058446019</v>
      </c>
      <c r="K46" s="140">
        <v>51.800932494085231</v>
      </c>
      <c r="L46" s="70">
        <v>927</v>
      </c>
      <c r="M46" s="52">
        <v>1.85</v>
      </c>
      <c r="N46" s="52">
        <v>41</v>
      </c>
      <c r="O46" s="52">
        <v>7.1478079097062475</v>
      </c>
      <c r="P46" s="71">
        <v>17.771333158564552</v>
      </c>
      <c r="Q46" s="70">
        <v>968</v>
      </c>
      <c r="R46" s="52">
        <v>3.11</v>
      </c>
      <c r="S46" s="52">
        <v>41</v>
      </c>
      <c r="T46" s="52">
        <v>13.102455306679614</v>
      </c>
      <c r="U46" s="71">
        <v>32.576155010267314</v>
      </c>
      <c r="V46" s="132">
        <v>1177</v>
      </c>
      <c r="W46" s="52">
        <v>2.13</v>
      </c>
      <c r="X46" s="52">
        <v>41</v>
      </c>
      <c r="Y46" s="52">
        <v>13.267034126706502</v>
      </c>
      <c r="Z46" s="140">
        <v>32.98534130605033</v>
      </c>
      <c r="AA46" s="70">
        <v>1029</v>
      </c>
      <c r="AB46" s="52">
        <v>2.8</v>
      </c>
      <c r="AC46" s="52">
        <v>41</v>
      </c>
      <c r="AD46" s="52">
        <v>13.330003326454625</v>
      </c>
      <c r="AE46" s="71">
        <v>33.141899322380411</v>
      </c>
      <c r="AF46" s="132">
        <v>710</v>
      </c>
      <c r="AG46" s="52">
        <v>2.92</v>
      </c>
      <c r="AH46" s="52">
        <v>41</v>
      </c>
      <c r="AI46" s="52">
        <v>6.618237329228255</v>
      </c>
      <c r="AJ46" s="71">
        <v>16.454681209388767</v>
      </c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</row>
    <row r="47" spans="1:168" s="41" customFormat="1" ht="20" customHeight="1" x14ac:dyDescent="0.2">
      <c r="A47" s="44"/>
      <c r="B47" s="70">
        <v>943</v>
      </c>
      <c r="C47" s="52">
        <v>2.23</v>
      </c>
      <c r="D47" s="52">
        <v>41</v>
      </c>
      <c r="E47" s="52">
        <v>8.9159964314852296</v>
      </c>
      <c r="F47" s="71">
        <v>22.16751555527021</v>
      </c>
      <c r="G47" s="132">
        <v>1007</v>
      </c>
      <c r="H47" s="52">
        <v>2.75</v>
      </c>
      <c r="I47" s="52">
        <v>41</v>
      </c>
      <c r="J47" s="52">
        <v>12.538140915898071</v>
      </c>
      <c r="K47" s="140">
        <v>31.173120797339877</v>
      </c>
      <c r="L47" s="143"/>
      <c r="M47" s="53"/>
      <c r="N47" s="53"/>
      <c r="O47" s="53"/>
      <c r="P47" s="144"/>
      <c r="Q47" s="70">
        <v>657</v>
      </c>
      <c r="R47" s="52">
        <v>2.19</v>
      </c>
      <c r="S47" s="52">
        <v>41</v>
      </c>
      <c r="T47" s="52">
        <v>4.2502870203013972</v>
      </c>
      <c r="U47" s="71">
        <v>10.56733303573108</v>
      </c>
      <c r="V47" s="132">
        <v>762</v>
      </c>
      <c r="W47" s="52">
        <v>2.11</v>
      </c>
      <c r="X47" s="52">
        <v>41</v>
      </c>
      <c r="Y47" s="52">
        <v>5.5085179433910065</v>
      </c>
      <c r="Z47" s="140">
        <v>13.695626521943778</v>
      </c>
      <c r="AA47" s="70">
        <v>647</v>
      </c>
      <c r="AB47" s="52">
        <v>2.65</v>
      </c>
      <c r="AC47" s="52">
        <v>41</v>
      </c>
      <c r="AD47" s="52">
        <v>4.9876731574593105</v>
      </c>
      <c r="AE47" s="71">
        <v>12.400669196338507</v>
      </c>
      <c r="AF47" s="132">
        <v>960</v>
      </c>
      <c r="AG47" s="52">
        <v>2.52</v>
      </c>
      <c r="AH47" s="52">
        <v>41</v>
      </c>
      <c r="AI47" s="52">
        <v>10.442022069009283</v>
      </c>
      <c r="AJ47" s="71">
        <v>25.9616172372872</v>
      </c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</row>
    <row r="48" spans="1:168" s="41" customFormat="1" ht="20" customHeight="1" x14ac:dyDescent="0.2">
      <c r="A48" s="77" t="s">
        <v>47</v>
      </c>
      <c r="B48" s="72">
        <v>1067</v>
      </c>
      <c r="C48" s="54">
        <v>2.2999999999999998</v>
      </c>
      <c r="D48" s="54">
        <v>39</v>
      </c>
      <c r="E48" s="54">
        <v>11.19898982889865</v>
      </c>
      <c r="F48" s="73">
        <v>29.271517365583655</v>
      </c>
      <c r="G48" s="133">
        <v>525</v>
      </c>
      <c r="H48" s="54">
        <v>3.3</v>
      </c>
      <c r="I48" s="54">
        <v>39</v>
      </c>
      <c r="J48" s="54">
        <v>3.8900936835139186</v>
      </c>
      <c r="K48" s="141">
        <v>10.167787144237744</v>
      </c>
      <c r="L48" s="72">
        <v>784</v>
      </c>
      <c r="M48" s="54">
        <v>2.19</v>
      </c>
      <c r="N48" s="54">
        <v>39</v>
      </c>
      <c r="O48" s="54">
        <v>5.7570396888183319</v>
      </c>
      <c r="P48" s="73">
        <v>15.04754355528982</v>
      </c>
      <c r="Q48" s="72">
        <v>673</v>
      </c>
      <c r="R48" s="54">
        <v>2.36</v>
      </c>
      <c r="S48" s="54">
        <v>39</v>
      </c>
      <c r="T48" s="54">
        <v>4.5715773717439552</v>
      </c>
      <c r="U48" s="73">
        <v>11.949024730766501</v>
      </c>
      <c r="V48" s="133">
        <v>1281</v>
      </c>
      <c r="W48" s="54">
        <v>1.99</v>
      </c>
      <c r="X48" s="54">
        <v>39</v>
      </c>
      <c r="Y48" s="54">
        <v>13.966041842525485</v>
      </c>
      <c r="Z48" s="141">
        <v>36.503938530869824</v>
      </c>
      <c r="AA48" s="72">
        <v>634</v>
      </c>
      <c r="AB48" s="54">
        <v>2.2599999999999998</v>
      </c>
      <c r="AC48" s="54">
        <v>39</v>
      </c>
      <c r="AD48" s="54">
        <v>3.8851828612728392</v>
      </c>
      <c r="AE48" s="73">
        <v>10.154951413452624</v>
      </c>
      <c r="AF48" s="133">
        <v>809</v>
      </c>
      <c r="AG48" s="54">
        <v>1.83</v>
      </c>
      <c r="AH48" s="54">
        <v>39</v>
      </c>
      <c r="AI48" s="54">
        <v>5.1223704289072129</v>
      </c>
      <c r="AJ48" s="73">
        <v>13.388667840004217</v>
      </c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</row>
    <row r="49" spans="1:168" s="41" customFormat="1" ht="20" customHeight="1" x14ac:dyDescent="0.2">
      <c r="A49" s="45"/>
      <c r="B49" s="72">
        <v>1138</v>
      </c>
      <c r="C49" s="54">
        <v>2.8</v>
      </c>
      <c r="D49" s="54">
        <v>39</v>
      </c>
      <c r="E49" s="54">
        <v>15.508316486489663</v>
      </c>
      <c r="F49" s="73">
        <v>40.53508059930909</v>
      </c>
      <c r="G49" s="133">
        <v>532</v>
      </c>
      <c r="H49" s="54">
        <v>3.75</v>
      </c>
      <c r="I49" s="54">
        <v>39</v>
      </c>
      <c r="J49" s="54">
        <v>4.5392254498661924</v>
      </c>
      <c r="K49" s="141">
        <v>11.864464439389929</v>
      </c>
      <c r="L49" s="72">
        <v>652</v>
      </c>
      <c r="M49" s="54">
        <v>2.4</v>
      </c>
      <c r="N49" s="54">
        <v>39</v>
      </c>
      <c r="O49" s="54">
        <v>4.3634565932372702</v>
      </c>
      <c r="P49" s="73">
        <v>11.405046115259861</v>
      </c>
      <c r="Q49" s="72">
        <v>659</v>
      </c>
      <c r="R49" s="54">
        <v>2.95</v>
      </c>
      <c r="S49" s="54">
        <v>39</v>
      </c>
      <c r="T49" s="54">
        <v>5.4791977184117613</v>
      </c>
      <c r="U49" s="73">
        <v>14.321330192665155</v>
      </c>
      <c r="V49" s="133">
        <v>1278</v>
      </c>
      <c r="W49" s="54">
        <v>2.65</v>
      </c>
      <c r="X49" s="54">
        <v>39</v>
      </c>
      <c r="Y49" s="54">
        <v>18.510987436294489</v>
      </c>
      <c r="Z49" s="141">
        <v>48.383354076934808</v>
      </c>
      <c r="AA49" s="72">
        <v>621</v>
      </c>
      <c r="AB49" s="54">
        <v>2.46</v>
      </c>
      <c r="AC49" s="54">
        <v>39</v>
      </c>
      <c r="AD49" s="54">
        <v>4.057355364730542</v>
      </c>
      <c r="AE49" s="73">
        <v>10.604969718838815</v>
      </c>
      <c r="AF49" s="133">
        <v>709</v>
      </c>
      <c r="AG49" s="54">
        <v>2.2200000000000002</v>
      </c>
      <c r="AH49" s="54">
        <v>39</v>
      </c>
      <c r="AI49" s="54">
        <v>4.7727533668276427</v>
      </c>
      <c r="AJ49" s="73">
        <v>12.474851320807243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</row>
    <row r="50" spans="1:168" s="36" customFormat="1" ht="20" customHeight="1" x14ac:dyDescent="0.2">
      <c r="A50" s="45"/>
      <c r="B50" s="72">
        <v>1125</v>
      </c>
      <c r="C50" s="54">
        <v>3.08</v>
      </c>
      <c r="D50" s="54">
        <v>39</v>
      </c>
      <c r="E50" s="54">
        <v>16.671622708650084</v>
      </c>
      <c r="F50" s="73">
        <v>43.575688618756594</v>
      </c>
      <c r="G50" s="133">
        <v>695</v>
      </c>
      <c r="H50" s="54">
        <v>2.75</v>
      </c>
      <c r="I50" s="54">
        <v>39</v>
      </c>
      <c r="J50" s="54">
        <v>5.6810157386627038</v>
      </c>
      <c r="K50" s="141">
        <v>14.848834885027586</v>
      </c>
      <c r="L50" s="72">
        <v>859</v>
      </c>
      <c r="M50" s="54">
        <v>3.08</v>
      </c>
      <c r="N50" s="54">
        <v>39</v>
      </c>
      <c r="O50" s="54">
        <v>9.7198525867291785</v>
      </c>
      <c r="P50" s="73">
        <v>25.405401570164351</v>
      </c>
      <c r="Q50" s="72">
        <v>674</v>
      </c>
      <c r="R50" s="54">
        <v>2.68</v>
      </c>
      <c r="S50" s="54">
        <v>39</v>
      </c>
      <c r="T50" s="54">
        <v>5.2068913752524164</v>
      </c>
      <c r="U50" s="73">
        <v>13.609585653708713</v>
      </c>
      <c r="V50" s="133">
        <v>1013</v>
      </c>
      <c r="W50" s="54">
        <v>2.58</v>
      </c>
      <c r="X50" s="54">
        <v>39</v>
      </c>
      <c r="Y50" s="54">
        <v>11.322982830377816</v>
      </c>
      <c r="Z50" s="141">
        <v>29.595605819226368</v>
      </c>
      <c r="AA50" s="72">
        <v>752</v>
      </c>
      <c r="AB50" s="54">
        <v>2.02</v>
      </c>
      <c r="AC50" s="54">
        <v>39</v>
      </c>
      <c r="AD50" s="54">
        <v>4.8855137591412614</v>
      </c>
      <c r="AE50" s="73">
        <v>12.769580384069792</v>
      </c>
      <c r="AF50" s="133">
        <v>1027</v>
      </c>
      <c r="AG50" s="54">
        <v>2.19</v>
      </c>
      <c r="AH50" s="54">
        <v>39</v>
      </c>
      <c r="AI50" s="54">
        <v>9.8788691322585152</v>
      </c>
      <c r="AJ50" s="73">
        <v>25.821033305257625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</row>
    <row r="51" spans="1:168" s="36" customFormat="1" ht="20" customHeight="1" x14ac:dyDescent="0.2">
      <c r="A51" s="45"/>
      <c r="B51" s="72">
        <v>893</v>
      </c>
      <c r="C51" s="54">
        <v>3.3</v>
      </c>
      <c r="D51" s="54">
        <v>39</v>
      </c>
      <c r="E51" s="54">
        <v>11.254841365015485</v>
      </c>
      <c r="F51" s="73">
        <v>29.417500104591038</v>
      </c>
      <c r="G51" s="133">
        <v>661</v>
      </c>
      <c r="H51" s="54">
        <v>2.2200000000000002</v>
      </c>
      <c r="I51" s="54">
        <v>39</v>
      </c>
      <c r="J51" s="54">
        <v>4.1483939583667118</v>
      </c>
      <c r="K51" s="141">
        <v>10.842923124929328</v>
      </c>
      <c r="L51" s="72"/>
      <c r="M51" s="54"/>
      <c r="N51" s="54"/>
      <c r="O51" s="54"/>
      <c r="P51" s="73"/>
      <c r="Q51" s="72">
        <v>719</v>
      </c>
      <c r="R51" s="54">
        <v>3.1</v>
      </c>
      <c r="S51" s="54">
        <v>39</v>
      </c>
      <c r="T51" s="54">
        <v>6.8539815269358337</v>
      </c>
      <c r="U51" s="73">
        <v>17.914690731424852</v>
      </c>
      <c r="V51" s="133">
        <v>713</v>
      </c>
      <c r="W51" s="54">
        <v>1.88</v>
      </c>
      <c r="X51" s="54">
        <v>39</v>
      </c>
      <c r="Y51" s="54">
        <v>4.0875249716939095</v>
      </c>
      <c r="Z51" s="141">
        <v>10.683825953877284</v>
      </c>
      <c r="AA51" s="72">
        <v>646</v>
      </c>
      <c r="AB51" s="54">
        <v>2.38</v>
      </c>
      <c r="AC51" s="54">
        <v>39</v>
      </c>
      <c r="AD51" s="54">
        <v>4.2478219987993571</v>
      </c>
      <c r="AE51" s="73">
        <v>11.102804565721417</v>
      </c>
      <c r="AF51" s="133">
        <v>714</v>
      </c>
      <c r="AG51" s="54">
        <v>2.52</v>
      </c>
      <c r="AH51" s="54">
        <v>39</v>
      </c>
      <c r="AI51" s="54">
        <v>5.4944024221566758</v>
      </c>
      <c r="AJ51" s="73">
        <v>14.361071701185802</v>
      </c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</row>
    <row r="52" spans="1:168" s="36" customFormat="1" ht="20" customHeight="1" x14ac:dyDescent="0.2">
      <c r="A52" s="78" t="s">
        <v>56</v>
      </c>
      <c r="B52" s="70">
        <v>1473</v>
      </c>
      <c r="C52" s="52">
        <v>3.65</v>
      </c>
      <c r="D52" s="52">
        <v>40.200000000000003</v>
      </c>
      <c r="E52" s="52">
        <v>34.912563505472299</v>
      </c>
      <c r="F52" s="71">
        <v>88.529228235662416</v>
      </c>
      <c r="G52" s="132">
        <v>902</v>
      </c>
      <c r="H52" s="52">
        <v>3.42</v>
      </c>
      <c r="I52" s="52">
        <v>40.200000000000003</v>
      </c>
      <c r="J52" s="52">
        <v>12.266569420206002</v>
      </c>
      <c r="K52" s="140">
        <v>31.104846359958621</v>
      </c>
      <c r="L52" s="70">
        <v>325</v>
      </c>
      <c r="M52" s="52">
        <v>2.78</v>
      </c>
      <c r="N52" s="52">
        <v>40.200000000000003</v>
      </c>
      <c r="O52" s="52">
        <v>1.2945934868432858</v>
      </c>
      <c r="P52" s="71">
        <v>3.2827541366645008</v>
      </c>
      <c r="Q52" s="70">
        <v>643</v>
      </c>
      <c r="R52" s="52">
        <v>2.95</v>
      </c>
      <c r="S52" s="52">
        <v>40.200000000000003</v>
      </c>
      <c r="T52" s="52">
        <v>5.3768729053510382</v>
      </c>
      <c r="U52" s="71">
        <v>13.634358547098955</v>
      </c>
      <c r="V52" s="132">
        <v>509</v>
      </c>
      <c r="W52" s="52">
        <v>2.86</v>
      </c>
      <c r="X52" s="52">
        <v>40.200000000000003</v>
      </c>
      <c r="Y52" s="52">
        <v>3.2665650032972646</v>
      </c>
      <c r="Z52" s="140">
        <v>8.2831637006031631</v>
      </c>
      <c r="AA52" s="70">
        <v>571</v>
      </c>
      <c r="AB52" s="52">
        <v>3.46</v>
      </c>
      <c r="AC52" s="52">
        <v>40.200000000000003</v>
      </c>
      <c r="AD52" s="52">
        <v>4.9731969302775418</v>
      </c>
      <c r="AE52" s="71">
        <v>12.610740716087102</v>
      </c>
      <c r="AF52" s="132">
        <v>996</v>
      </c>
      <c r="AG52" s="52">
        <v>1.94</v>
      </c>
      <c r="AH52" s="52">
        <v>40.200000000000003</v>
      </c>
      <c r="AI52" s="52">
        <v>8.4840678601199144</v>
      </c>
      <c r="AJ52" s="71">
        <v>21.513401037929402</v>
      </c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</row>
    <row r="53" spans="1:168" s="36" customFormat="1" ht="20" customHeight="1" x14ac:dyDescent="0.2">
      <c r="A53" s="44"/>
      <c r="B53" s="70">
        <v>1563</v>
      </c>
      <c r="C53" s="52">
        <v>2.86</v>
      </c>
      <c r="D53" s="52">
        <v>40.200000000000003</v>
      </c>
      <c r="E53" s="52">
        <v>30.80117969141503</v>
      </c>
      <c r="F53" s="71">
        <v>78.103822608200161</v>
      </c>
      <c r="G53" s="132">
        <v>1667</v>
      </c>
      <c r="H53" s="52">
        <v>2.54</v>
      </c>
      <c r="I53" s="52">
        <v>40.200000000000003</v>
      </c>
      <c r="J53" s="52">
        <v>31.116322291013756</v>
      </c>
      <c r="K53" s="140">
        <v>78.902942704960807</v>
      </c>
      <c r="L53" s="70">
        <v>405</v>
      </c>
      <c r="M53" s="52">
        <v>3.08</v>
      </c>
      <c r="N53" s="52">
        <v>40.200000000000003</v>
      </c>
      <c r="O53" s="52">
        <v>2.2272043386216507</v>
      </c>
      <c r="P53" s="71">
        <v>5.6476139653963893</v>
      </c>
      <c r="Q53" s="70">
        <v>505</v>
      </c>
      <c r="R53" s="52">
        <v>2.44</v>
      </c>
      <c r="S53" s="52">
        <v>40.200000000000003</v>
      </c>
      <c r="T53" s="52">
        <v>2.7432317298010607</v>
      </c>
      <c r="U53" s="71">
        <v>6.9561259193356886</v>
      </c>
      <c r="V53" s="132">
        <v>754</v>
      </c>
      <c r="W53" s="52">
        <v>2.8</v>
      </c>
      <c r="X53" s="52">
        <v>40.200000000000003</v>
      </c>
      <c r="Y53" s="52">
        <v>7.0175472424301883</v>
      </c>
      <c r="Z53" s="140">
        <v>17.794684179586746</v>
      </c>
      <c r="AA53" s="70">
        <v>822</v>
      </c>
      <c r="AB53" s="52">
        <v>2.5</v>
      </c>
      <c r="AC53" s="52">
        <v>40.200000000000003</v>
      </c>
      <c r="AD53" s="52">
        <v>7.4467689010688671</v>
      </c>
      <c r="AE53" s="71">
        <v>18.883079254768123</v>
      </c>
      <c r="AF53" s="132">
        <v>638</v>
      </c>
      <c r="AG53" s="52">
        <v>3.01</v>
      </c>
      <c r="AH53" s="52">
        <v>40.200000000000003</v>
      </c>
      <c r="AI53" s="52">
        <v>5.4012433199888417</v>
      </c>
      <c r="AJ53" s="71">
        <v>13.696155613342162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</row>
    <row r="54" spans="1:168" s="39" customFormat="1" ht="20" customHeight="1" x14ac:dyDescent="0.2">
      <c r="A54" s="44"/>
      <c r="B54" s="70">
        <v>1394</v>
      </c>
      <c r="C54" s="52">
        <v>3.92</v>
      </c>
      <c r="D54" s="52">
        <v>40.200000000000003</v>
      </c>
      <c r="E54" s="52">
        <v>33.581107705423022</v>
      </c>
      <c r="F54" s="71">
        <v>85.153000809974145</v>
      </c>
      <c r="G54" s="132">
        <v>1593</v>
      </c>
      <c r="H54" s="52">
        <v>1.99</v>
      </c>
      <c r="I54" s="52">
        <v>40.200000000000003</v>
      </c>
      <c r="J54" s="52">
        <v>22.262195072848431</v>
      </c>
      <c r="K54" s="140">
        <v>56.4511668792846</v>
      </c>
      <c r="L54" s="70">
        <v>591</v>
      </c>
      <c r="M54" s="52">
        <v>2.25</v>
      </c>
      <c r="N54" s="52">
        <v>40.200000000000003</v>
      </c>
      <c r="O54" s="52">
        <v>3.4645297912288231</v>
      </c>
      <c r="P54" s="71">
        <v>8.7851511840106884</v>
      </c>
      <c r="Q54" s="70">
        <v>705</v>
      </c>
      <c r="R54" s="52">
        <v>2.2799999999999998</v>
      </c>
      <c r="S54" s="52">
        <v>40.200000000000003</v>
      </c>
      <c r="T54" s="52">
        <v>4.9957202860233565</v>
      </c>
      <c r="U54" s="71">
        <v>12.667854118863776</v>
      </c>
      <c r="V54" s="132">
        <v>697</v>
      </c>
      <c r="W54" s="52">
        <v>2.95</v>
      </c>
      <c r="X54" s="52">
        <v>40.200000000000003</v>
      </c>
      <c r="Y54" s="52">
        <v>6.3178991122362662</v>
      </c>
      <c r="Z54" s="140">
        <v>16.020557539104342</v>
      </c>
      <c r="AA54" s="70">
        <v>741</v>
      </c>
      <c r="AB54" s="52">
        <v>2.56</v>
      </c>
      <c r="AC54" s="52">
        <v>40.200000000000003</v>
      </c>
      <c r="AD54" s="52">
        <v>6.1967089606072774</v>
      </c>
      <c r="AE54" s="71">
        <v>15.713250669707724</v>
      </c>
      <c r="AF54" s="132">
        <v>706</v>
      </c>
      <c r="AG54" s="52">
        <v>2.52</v>
      </c>
      <c r="AH54" s="52">
        <v>40.200000000000003</v>
      </c>
      <c r="AI54" s="52">
        <v>5.5372606354172573</v>
      </c>
      <c r="AJ54" s="71">
        <v>14.041060333950171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</row>
    <row r="55" spans="1:168" s="39" customFormat="1" ht="20" customHeight="1" x14ac:dyDescent="0.2">
      <c r="A55" s="44"/>
      <c r="B55" s="70">
        <v>1271</v>
      </c>
      <c r="C55" s="52">
        <v>3.42</v>
      </c>
      <c r="D55" s="52">
        <v>40.200000000000003</v>
      </c>
      <c r="E55" s="52">
        <v>24.355702538355423</v>
      </c>
      <c r="F55" s="71">
        <v>61.759760165420154</v>
      </c>
      <c r="G55" s="132">
        <v>1455</v>
      </c>
      <c r="H55" s="52">
        <v>3.08</v>
      </c>
      <c r="I55" s="52">
        <v>40.200000000000003</v>
      </c>
      <c r="J55" s="52">
        <v>28.744852753623729</v>
      </c>
      <c r="K55" s="140">
        <v>72.889509520754359</v>
      </c>
      <c r="L55" s="70">
        <v>849</v>
      </c>
      <c r="M55" s="52">
        <v>3.3</v>
      </c>
      <c r="N55" s="52">
        <v>40.200000000000003</v>
      </c>
      <c r="O55" s="52">
        <v>10.486086564747968</v>
      </c>
      <c r="P55" s="71">
        <v>26.590002497066067</v>
      </c>
      <c r="Q55" s="70">
        <v>890</v>
      </c>
      <c r="R55" s="52">
        <v>2.5</v>
      </c>
      <c r="S55" s="52">
        <v>40.200000000000003</v>
      </c>
      <c r="T55" s="52">
        <v>8.7297940400759835</v>
      </c>
      <c r="U55" s="71">
        <v>22.136499054361181</v>
      </c>
      <c r="V55" s="132">
        <v>691</v>
      </c>
      <c r="W55" s="52">
        <v>2.56</v>
      </c>
      <c r="X55" s="52">
        <v>40.200000000000003</v>
      </c>
      <c r="Y55" s="52">
        <v>5.3886656608659491</v>
      </c>
      <c r="Z55" s="140">
        <v>13.664261923983419</v>
      </c>
      <c r="AA55" s="70"/>
      <c r="AB55" s="52"/>
      <c r="AC55" s="52"/>
      <c r="AD55" s="52"/>
      <c r="AE55" s="71"/>
      <c r="AF55" s="132">
        <v>1002</v>
      </c>
      <c r="AG55" s="52">
        <v>3.42</v>
      </c>
      <c r="AH55" s="52">
        <v>40.200000000000003</v>
      </c>
      <c r="AI55" s="52">
        <v>15.137190117097562</v>
      </c>
      <c r="AJ55" s="71">
        <v>38.383997740901918</v>
      </c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</row>
    <row r="56" spans="1:168" s="39" customFormat="1" ht="20" customHeight="1" x14ac:dyDescent="0.2">
      <c r="A56" s="44"/>
      <c r="B56" s="70"/>
      <c r="C56" s="52"/>
      <c r="D56" s="52"/>
      <c r="E56" s="52"/>
      <c r="F56" s="71"/>
      <c r="G56" s="132"/>
      <c r="H56" s="52"/>
      <c r="I56" s="52"/>
      <c r="J56" s="52"/>
      <c r="K56" s="140"/>
      <c r="L56" s="70">
        <v>443</v>
      </c>
      <c r="M56" s="52">
        <v>1.54</v>
      </c>
      <c r="N56" s="52">
        <v>40.200000000000003</v>
      </c>
      <c r="O56" s="52">
        <v>1.3323632579126246</v>
      </c>
      <c r="P56" s="71">
        <v>3.3785285040460913</v>
      </c>
      <c r="Q56" s="70"/>
      <c r="R56" s="52"/>
      <c r="S56" s="52"/>
      <c r="T56" s="52"/>
      <c r="U56" s="71"/>
      <c r="V56" s="132">
        <v>789</v>
      </c>
      <c r="W56" s="52">
        <v>1.89</v>
      </c>
      <c r="X56" s="52">
        <v>40.200000000000003</v>
      </c>
      <c r="Y56" s="52">
        <v>5.1868084689713552</v>
      </c>
      <c r="Z56" s="140">
        <v>13.152404311194678</v>
      </c>
      <c r="AA56" s="70"/>
      <c r="AB56" s="52"/>
      <c r="AC56" s="52"/>
      <c r="AD56" s="52"/>
      <c r="AE56" s="71"/>
      <c r="AF56" s="132">
        <v>633</v>
      </c>
      <c r="AG56" s="52">
        <v>2.86</v>
      </c>
      <c r="AH56" s="52">
        <v>40.200000000000003</v>
      </c>
      <c r="AI56" s="52">
        <v>5.0519544418127014</v>
      </c>
      <c r="AJ56" s="71">
        <v>12.810449388664987</v>
      </c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</row>
    <row r="57" spans="1:168" s="39" customFormat="1" ht="20" customHeight="1" x14ac:dyDescent="0.2">
      <c r="A57" s="77" t="s">
        <v>58</v>
      </c>
      <c r="B57" s="72">
        <v>529</v>
      </c>
      <c r="C57" s="54">
        <v>1.78</v>
      </c>
      <c r="D57" s="54">
        <v>42.6</v>
      </c>
      <c r="E57" s="54">
        <v>2.3270126915417735</v>
      </c>
      <c r="F57" s="73">
        <v>5.5682682027579729</v>
      </c>
      <c r="G57" s="133">
        <v>1167</v>
      </c>
      <c r="H57" s="54">
        <v>3.65</v>
      </c>
      <c r="I57" s="54">
        <v>42.6</v>
      </c>
      <c r="J57" s="54">
        <v>23.222108179220779</v>
      </c>
      <c r="K57" s="141">
        <v>55.567778828781542</v>
      </c>
      <c r="L57" s="72">
        <v>482</v>
      </c>
      <c r="M57" s="54">
        <v>1.94</v>
      </c>
      <c r="N57" s="54">
        <v>42.6</v>
      </c>
      <c r="O57" s="54">
        <v>2.1055745514718716</v>
      </c>
      <c r="P57" s="73">
        <v>5.0383927282017282</v>
      </c>
      <c r="Q57" s="72">
        <v>775</v>
      </c>
      <c r="R57" s="54">
        <v>1.63</v>
      </c>
      <c r="S57" s="54">
        <v>42.6</v>
      </c>
      <c r="T57" s="54">
        <v>4.5736090509778053</v>
      </c>
      <c r="U57" s="73">
        <v>10.944109562862954</v>
      </c>
      <c r="V57" s="133">
        <v>2.75</v>
      </c>
      <c r="W57" s="54">
        <v>42.6</v>
      </c>
      <c r="X57" s="54">
        <v>20</v>
      </c>
      <c r="Y57" s="54">
        <v>4.8590657072385612</v>
      </c>
      <c r="Z57" s="141">
        <v>11.627173831528049</v>
      </c>
      <c r="AA57" s="72">
        <v>622</v>
      </c>
      <c r="AB57" s="54">
        <v>2.1</v>
      </c>
      <c r="AC57" s="54">
        <v>42.6</v>
      </c>
      <c r="AD57" s="54">
        <v>3.7955068305699804</v>
      </c>
      <c r="AE57" s="73">
        <v>9.0822022908739779</v>
      </c>
      <c r="AF57" s="133">
        <v>762</v>
      </c>
      <c r="AG57" s="54">
        <v>2.42</v>
      </c>
      <c r="AH57" s="54">
        <v>42.6</v>
      </c>
      <c r="AI57" s="54">
        <v>6.5643755845574576</v>
      </c>
      <c r="AJ57" s="73">
        <v>15.707780181565848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</row>
    <row r="58" spans="1:168" s="40" customFormat="1" ht="20" customHeight="1" x14ac:dyDescent="0.2">
      <c r="A58" s="45"/>
      <c r="B58" s="72">
        <v>1578</v>
      </c>
      <c r="C58" s="54">
        <v>2.2599999999999998</v>
      </c>
      <c r="D58" s="54">
        <v>42.6</v>
      </c>
      <c r="E58" s="54">
        <v>26.289924653355843</v>
      </c>
      <c r="F58" s="73">
        <v>62.908703520303234</v>
      </c>
      <c r="G58" s="133">
        <v>1257</v>
      </c>
      <c r="H58" s="54">
        <v>2.48</v>
      </c>
      <c r="I58" s="54">
        <v>42.6</v>
      </c>
      <c r="J58" s="54">
        <v>18.305822366910306</v>
      </c>
      <c r="K58" s="141">
        <v>43.803684002886548</v>
      </c>
      <c r="L58" s="72">
        <v>432</v>
      </c>
      <c r="M58" s="54">
        <v>2.68</v>
      </c>
      <c r="N58" s="54">
        <v>42.6</v>
      </c>
      <c r="O58" s="54">
        <v>2.3365845014082303</v>
      </c>
      <c r="P58" s="73">
        <v>5.591172420133308</v>
      </c>
      <c r="Q58" s="72">
        <v>531</v>
      </c>
      <c r="R58" s="54">
        <v>2.44</v>
      </c>
      <c r="S58" s="54">
        <v>42.6</v>
      </c>
      <c r="T58" s="54">
        <v>3.214038851848473</v>
      </c>
      <c r="U58" s="73">
        <v>7.6908176763398304</v>
      </c>
      <c r="V58" s="133">
        <v>1.96</v>
      </c>
      <c r="W58" s="54">
        <v>42.6</v>
      </c>
      <c r="X58" s="54">
        <v>20</v>
      </c>
      <c r="Y58" s="54">
        <v>4.159535038921506</v>
      </c>
      <c r="Z58" s="141">
        <v>9.9532790601750296</v>
      </c>
      <c r="AA58" s="72">
        <v>680</v>
      </c>
      <c r="AB58" s="54">
        <v>2.0499999999999998</v>
      </c>
      <c r="AC58" s="54">
        <v>42.6</v>
      </c>
      <c r="AD58" s="54">
        <v>4.4283357024832934</v>
      </c>
      <c r="AE58" s="73">
        <v>10.596487493559062</v>
      </c>
      <c r="AF58" s="133">
        <v>598</v>
      </c>
      <c r="AG58" s="54">
        <v>2.11</v>
      </c>
      <c r="AH58" s="54">
        <v>42.6</v>
      </c>
      <c r="AI58" s="54">
        <v>3.5249667689725381</v>
      </c>
      <c r="AJ58" s="73">
        <v>8.4348316821786202</v>
      </c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</row>
    <row r="59" spans="1:168" s="40" customFormat="1" ht="20" customHeight="1" x14ac:dyDescent="0.2">
      <c r="A59" s="45"/>
      <c r="B59" s="72">
        <v>1574</v>
      </c>
      <c r="C59" s="54">
        <v>1.94</v>
      </c>
      <c r="D59" s="54">
        <v>42.6</v>
      </c>
      <c r="E59" s="54">
        <v>22.453192058687186</v>
      </c>
      <c r="F59" s="73">
        <v>53.727852815435014</v>
      </c>
      <c r="G59" s="133">
        <v>947</v>
      </c>
      <c r="H59" s="54">
        <v>3.6</v>
      </c>
      <c r="I59" s="54">
        <v>42.6</v>
      </c>
      <c r="J59" s="54">
        <v>15.082378293154424</v>
      </c>
      <c r="K59" s="141">
        <v>36.090360734601617</v>
      </c>
      <c r="L59" s="72">
        <v>310</v>
      </c>
      <c r="M59" s="54">
        <v>2.38</v>
      </c>
      <c r="N59" s="54">
        <v>42.6</v>
      </c>
      <c r="O59" s="54">
        <v>1.0685966858056242</v>
      </c>
      <c r="P59" s="73">
        <v>2.5570264265304261</v>
      </c>
      <c r="Q59" s="72">
        <v>703</v>
      </c>
      <c r="R59" s="54">
        <v>2.25</v>
      </c>
      <c r="S59" s="54">
        <v>42.6</v>
      </c>
      <c r="T59" s="54">
        <v>5.1947154950293051</v>
      </c>
      <c r="U59" s="73">
        <v>12.430344371770937</v>
      </c>
      <c r="V59" s="133">
        <v>2.25</v>
      </c>
      <c r="W59" s="54">
        <v>42.6</v>
      </c>
      <c r="X59" s="54">
        <v>20</v>
      </c>
      <c r="Y59" s="54">
        <v>6.4607452777571375</v>
      </c>
      <c r="Z59" s="141">
        <v>15.459805022558033</v>
      </c>
      <c r="AA59" s="72">
        <v>430</v>
      </c>
      <c r="AB59" s="54">
        <v>2.56</v>
      </c>
      <c r="AC59" s="54">
        <v>42.6</v>
      </c>
      <c r="AD59" s="54">
        <v>2.2113440248798604</v>
      </c>
      <c r="AE59" s="73">
        <v>5.2914866617848517</v>
      </c>
      <c r="AF59" s="133">
        <v>1182</v>
      </c>
      <c r="AG59" s="54">
        <v>2.31</v>
      </c>
      <c r="AH59" s="54">
        <v>42.6</v>
      </c>
      <c r="AI59" s="54">
        <v>15.076967155383157</v>
      </c>
      <c r="AJ59" s="73">
        <v>36.077412517128629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</row>
    <row r="60" spans="1:168" s="40" customFormat="1" ht="20" customHeight="1" x14ac:dyDescent="0.2">
      <c r="A60" s="45"/>
      <c r="B60" s="72">
        <v>1443</v>
      </c>
      <c r="C60" s="54">
        <v>2.4</v>
      </c>
      <c r="D60" s="54">
        <v>42.6</v>
      </c>
      <c r="E60" s="54">
        <v>23.345911685465605</v>
      </c>
      <c r="F60" s="73">
        <v>55.86402608592747</v>
      </c>
      <c r="G60" s="133">
        <v>1070</v>
      </c>
      <c r="H60" s="54">
        <v>3.42</v>
      </c>
      <c r="I60" s="54">
        <v>42.6</v>
      </c>
      <c r="J60" s="54">
        <v>18.291984518312102</v>
      </c>
      <c r="K60" s="141">
        <v>43.770571655616578</v>
      </c>
      <c r="L60" s="72">
        <v>361</v>
      </c>
      <c r="M60" s="54">
        <v>2.19</v>
      </c>
      <c r="N60" s="54">
        <v>42.6</v>
      </c>
      <c r="O60" s="54">
        <v>1.3333701188113449</v>
      </c>
      <c r="P60" s="73">
        <v>3.190598169950527</v>
      </c>
      <c r="Q60" s="72">
        <v>656</v>
      </c>
      <c r="R60" s="54">
        <v>2.5</v>
      </c>
      <c r="S60" s="54">
        <v>42.6</v>
      </c>
      <c r="T60" s="54">
        <v>5.0259347820220794</v>
      </c>
      <c r="U60" s="73">
        <v>12.026471938718467</v>
      </c>
      <c r="V60" s="133">
        <v>2.42</v>
      </c>
      <c r="W60" s="54">
        <v>42.6</v>
      </c>
      <c r="X60" s="54">
        <v>20</v>
      </c>
      <c r="Y60" s="54">
        <v>2.6593375390843867</v>
      </c>
      <c r="Z60" s="141">
        <v>6.363482551301936</v>
      </c>
      <c r="AA60" s="72">
        <v>664</v>
      </c>
      <c r="AB60" s="54">
        <v>2.2000000000000002</v>
      </c>
      <c r="AC60" s="54">
        <v>42.6</v>
      </c>
      <c r="AD60" s="54">
        <v>4.5313529481660639</v>
      </c>
      <c r="AE60" s="73">
        <v>10.842995669279848</v>
      </c>
      <c r="AF60" s="133">
        <v>605</v>
      </c>
      <c r="AG60" s="54">
        <v>2.78</v>
      </c>
      <c r="AH60" s="54">
        <v>42.6</v>
      </c>
      <c r="AI60" s="54">
        <v>4.7536324140272361</v>
      </c>
      <c r="AJ60" s="73">
        <v>11.374884337691338</v>
      </c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</row>
    <row r="61" spans="1:168" s="40" customFormat="1" ht="20" customHeight="1" x14ac:dyDescent="0.2">
      <c r="A61" s="45"/>
      <c r="B61" s="72">
        <v>1171</v>
      </c>
      <c r="C61" s="54">
        <v>2.6</v>
      </c>
      <c r="D61" s="54">
        <v>42.6</v>
      </c>
      <c r="E61" s="54">
        <v>16.655366827305812</v>
      </c>
      <c r="F61" s="73">
        <v>39.854337643646687</v>
      </c>
      <c r="G61" s="133"/>
      <c r="H61" s="54"/>
      <c r="I61" s="54"/>
      <c r="J61" s="54"/>
      <c r="K61" s="141"/>
      <c r="L61" s="72"/>
      <c r="M61" s="54"/>
      <c r="N61" s="54"/>
      <c r="O61" s="54"/>
      <c r="P61" s="73"/>
      <c r="Q61" s="72"/>
      <c r="R61" s="54"/>
      <c r="S61" s="54"/>
      <c r="T61" s="54"/>
      <c r="U61" s="73"/>
      <c r="V61" s="133">
        <v>2.65</v>
      </c>
      <c r="W61" s="54">
        <v>42.6</v>
      </c>
      <c r="X61" s="54">
        <v>20</v>
      </c>
      <c r="Y61" s="54">
        <v>3.9101161527711357</v>
      </c>
      <c r="Z61" s="141">
        <v>9.3564489449089887</v>
      </c>
      <c r="AA61" s="72">
        <v>463</v>
      </c>
      <c r="AB61" s="54">
        <v>2.89</v>
      </c>
      <c r="AC61" s="54">
        <v>42.6</v>
      </c>
      <c r="AD61" s="54">
        <v>2.8942499491774405</v>
      </c>
      <c r="AE61" s="73">
        <v>6.9256003722785522</v>
      </c>
      <c r="AF61" s="133"/>
      <c r="AG61" s="54"/>
      <c r="AH61" s="54"/>
      <c r="AI61" s="54"/>
      <c r="AJ61" s="73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</row>
    <row r="62" spans="1:168" s="39" customFormat="1" ht="20" customHeight="1" x14ac:dyDescent="0.2">
      <c r="A62" s="45"/>
      <c r="B62" s="72">
        <v>1089</v>
      </c>
      <c r="C62" s="54">
        <v>2.7</v>
      </c>
      <c r="D62" s="54">
        <v>42.6</v>
      </c>
      <c r="E62" s="54">
        <v>14.958452443029243</v>
      </c>
      <c r="F62" s="73">
        <v>35.793820722911953</v>
      </c>
      <c r="G62" s="133"/>
      <c r="H62" s="54"/>
      <c r="I62" s="54"/>
      <c r="J62" s="54"/>
      <c r="K62" s="141"/>
      <c r="L62" s="72"/>
      <c r="M62" s="54"/>
      <c r="N62" s="54"/>
      <c r="O62" s="54"/>
      <c r="P62" s="73"/>
      <c r="Q62" s="72"/>
      <c r="R62" s="54"/>
      <c r="S62" s="54"/>
      <c r="T62" s="54"/>
      <c r="U62" s="73"/>
      <c r="V62" s="133"/>
      <c r="W62" s="54"/>
      <c r="X62" s="54"/>
      <c r="Y62" s="54"/>
      <c r="Z62" s="141"/>
      <c r="AA62" s="72"/>
      <c r="AB62" s="54"/>
      <c r="AC62" s="54"/>
      <c r="AD62" s="54"/>
      <c r="AE62" s="73"/>
      <c r="AF62" s="133"/>
      <c r="AG62" s="54"/>
      <c r="AH62" s="54"/>
      <c r="AI62" s="54"/>
      <c r="AJ62" s="73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</row>
    <row r="63" spans="1:168" s="39" customFormat="1" ht="20" customHeight="1" x14ac:dyDescent="0.2">
      <c r="A63" s="45"/>
      <c r="B63" s="72">
        <v>1409</v>
      </c>
      <c r="C63" s="54">
        <v>1.78</v>
      </c>
      <c r="D63" s="54">
        <v>42.6</v>
      </c>
      <c r="E63" s="54">
        <v>16.508550131216413</v>
      </c>
      <c r="F63" s="73">
        <v>39.503022524721857</v>
      </c>
      <c r="G63" s="133"/>
      <c r="H63" s="54"/>
      <c r="I63" s="54"/>
      <c r="J63" s="54"/>
      <c r="K63" s="141"/>
      <c r="L63" s="72"/>
      <c r="M63" s="54"/>
      <c r="N63" s="54"/>
      <c r="O63" s="54"/>
      <c r="P63" s="73"/>
      <c r="Q63" s="72"/>
      <c r="R63" s="54"/>
      <c r="S63" s="54"/>
      <c r="T63" s="54"/>
      <c r="U63" s="73"/>
      <c r="V63" s="133"/>
      <c r="W63" s="54"/>
      <c r="X63" s="54"/>
      <c r="Y63" s="54"/>
      <c r="Z63" s="141"/>
      <c r="AA63" s="72"/>
      <c r="AB63" s="54"/>
      <c r="AC63" s="54"/>
      <c r="AD63" s="54"/>
      <c r="AE63" s="73"/>
      <c r="AF63" s="133"/>
      <c r="AG63" s="54"/>
      <c r="AH63" s="54"/>
      <c r="AI63" s="54"/>
      <c r="AJ63" s="7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</row>
    <row r="64" spans="1:168" s="39" customFormat="1" ht="20" customHeight="1" x14ac:dyDescent="0.2">
      <c r="A64" s="45"/>
      <c r="B64" s="72">
        <v>1236</v>
      </c>
      <c r="C64" s="54">
        <v>2.52</v>
      </c>
      <c r="D64" s="54">
        <v>42.6</v>
      </c>
      <c r="E64" s="54">
        <v>17.984754005076947</v>
      </c>
      <c r="F64" s="73">
        <v>43.03540510324558</v>
      </c>
      <c r="G64" s="133"/>
      <c r="H64" s="54"/>
      <c r="I64" s="54"/>
      <c r="J64" s="54"/>
      <c r="K64" s="141"/>
      <c r="L64" s="72"/>
      <c r="M64" s="54"/>
      <c r="N64" s="54"/>
      <c r="O64" s="54"/>
      <c r="P64" s="73"/>
      <c r="Q64" s="72"/>
      <c r="R64" s="54"/>
      <c r="S64" s="54"/>
      <c r="T64" s="54"/>
      <c r="U64" s="73"/>
      <c r="V64" s="133"/>
      <c r="W64" s="54"/>
      <c r="X64" s="54"/>
      <c r="Y64" s="54"/>
      <c r="Z64" s="141"/>
      <c r="AA64" s="72"/>
      <c r="AB64" s="54"/>
      <c r="AC64" s="54"/>
      <c r="AD64" s="54"/>
      <c r="AE64" s="73"/>
      <c r="AF64" s="133"/>
      <c r="AG64" s="54"/>
      <c r="AH64" s="54"/>
      <c r="AI64" s="54"/>
      <c r="AJ64" s="73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</row>
    <row r="65" spans="1:168" s="39" customFormat="1" ht="20" customHeight="1" x14ac:dyDescent="0.2">
      <c r="A65" s="45"/>
      <c r="B65" s="72">
        <v>1133</v>
      </c>
      <c r="C65" s="54">
        <v>2.31</v>
      </c>
      <c r="D65" s="54">
        <v>42.6</v>
      </c>
      <c r="E65" s="54">
        <v>13.852842486279034</v>
      </c>
      <c r="F65" s="73">
        <v>33.148225884000311</v>
      </c>
      <c r="G65" s="133"/>
      <c r="H65" s="54"/>
      <c r="I65" s="54"/>
      <c r="J65" s="54"/>
      <c r="K65" s="141"/>
      <c r="L65" s="72"/>
      <c r="M65" s="54"/>
      <c r="N65" s="54"/>
      <c r="O65" s="54"/>
      <c r="P65" s="73"/>
      <c r="Q65" s="72"/>
      <c r="R65" s="54"/>
      <c r="S65" s="54"/>
      <c r="T65" s="54"/>
      <c r="U65" s="73"/>
      <c r="V65" s="133"/>
      <c r="W65" s="54"/>
      <c r="X65" s="54"/>
      <c r="Y65" s="54"/>
      <c r="Z65" s="141"/>
      <c r="AA65" s="72"/>
      <c r="AB65" s="54"/>
      <c r="AC65" s="54"/>
      <c r="AD65" s="54"/>
      <c r="AE65" s="73"/>
      <c r="AF65" s="133"/>
      <c r="AG65" s="54"/>
      <c r="AH65" s="54"/>
      <c r="AI65" s="54"/>
      <c r="AJ65" s="73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</row>
    <row r="66" spans="1:168" s="40" customFormat="1" ht="20" customHeight="1" x14ac:dyDescent="0.2">
      <c r="A66" s="45"/>
      <c r="B66" s="72">
        <v>1194</v>
      </c>
      <c r="C66" s="54">
        <v>3.26</v>
      </c>
      <c r="D66" s="54">
        <v>42.6</v>
      </c>
      <c r="E66" s="54">
        <v>21.711673561179403</v>
      </c>
      <c r="F66" s="73">
        <v>51.953486097781322</v>
      </c>
      <c r="G66" s="133"/>
      <c r="H66" s="54"/>
      <c r="I66" s="54"/>
      <c r="J66" s="54"/>
      <c r="K66" s="141"/>
      <c r="L66" s="72"/>
      <c r="M66" s="54"/>
      <c r="N66" s="54"/>
      <c r="O66" s="54"/>
      <c r="P66" s="73"/>
      <c r="Q66" s="72"/>
      <c r="R66" s="54"/>
      <c r="S66" s="54"/>
      <c r="T66" s="54"/>
      <c r="U66" s="73"/>
      <c r="V66" s="133"/>
      <c r="W66" s="54"/>
      <c r="X66" s="54"/>
      <c r="Y66" s="54"/>
      <c r="Z66" s="141"/>
      <c r="AA66" s="72"/>
      <c r="AB66" s="54"/>
      <c r="AC66" s="54"/>
      <c r="AD66" s="54"/>
      <c r="AE66" s="73"/>
      <c r="AF66" s="133"/>
      <c r="AG66" s="54"/>
      <c r="AH66" s="54"/>
      <c r="AI66" s="54"/>
      <c r="AJ66" s="73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</row>
    <row r="67" spans="1:168" s="40" customFormat="1" ht="20" customHeight="1" x14ac:dyDescent="0.2">
      <c r="A67" s="45"/>
      <c r="B67" s="72">
        <v>1547</v>
      </c>
      <c r="C67" s="54">
        <v>2.52</v>
      </c>
      <c r="D67" s="54">
        <v>42.6</v>
      </c>
      <c r="E67" s="54">
        <v>28.173971986774379</v>
      </c>
      <c r="F67" s="73">
        <v>67.417007620791225</v>
      </c>
      <c r="G67" s="133"/>
      <c r="H67" s="54"/>
      <c r="I67" s="54"/>
      <c r="J67" s="54"/>
      <c r="K67" s="141"/>
      <c r="L67" s="72"/>
      <c r="M67" s="54"/>
      <c r="N67" s="54"/>
      <c r="O67" s="54"/>
      <c r="P67" s="73"/>
      <c r="Q67" s="72"/>
      <c r="R67" s="54"/>
      <c r="S67" s="54"/>
      <c r="T67" s="54"/>
      <c r="U67" s="73"/>
      <c r="V67" s="133"/>
      <c r="W67" s="54"/>
      <c r="X67" s="54"/>
      <c r="Y67" s="54"/>
      <c r="Z67" s="141"/>
      <c r="AA67" s="72"/>
      <c r="AB67" s="54"/>
      <c r="AC67" s="54"/>
      <c r="AD67" s="54"/>
      <c r="AE67" s="73"/>
      <c r="AF67" s="133"/>
      <c r="AG67" s="54"/>
      <c r="AH67" s="54"/>
      <c r="AI67" s="54"/>
      <c r="AJ67" s="73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</row>
    <row r="68" spans="1:168" s="40" customFormat="1" ht="20" customHeight="1" x14ac:dyDescent="0.2">
      <c r="A68" s="45"/>
      <c r="B68" s="72">
        <v>915</v>
      </c>
      <c r="C68" s="54">
        <v>2.92</v>
      </c>
      <c r="D68" s="54">
        <v>42.6</v>
      </c>
      <c r="E68" s="54">
        <v>11.420693837048637</v>
      </c>
      <c r="F68" s="73">
        <v>27.328379676407224</v>
      </c>
      <c r="G68" s="133"/>
      <c r="H68" s="54"/>
      <c r="I68" s="54"/>
      <c r="J68" s="54"/>
      <c r="K68" s="141"/>
      <c r="L68" s="72"/>
      <c r="M68" s="54"/>
      <c r="N68" s="54"/>
      <c r="O68" s="54"/>
      <c r="P68" s="73"/>
      <c r="Q68" s="72"/>
      <c r="R68" s="54"/>
      <c r="S68" s="54"/>
      <c r="T68" s="54"/>
      <c r="U68" s="73"/>
      <c r="V68" s="133"/>
      <c r="W68" s="54"/>
      <c r="X68" s="54"/>
      <c r="Y68" s="54"/>
      <c r="Z68" s="141"/>
      <c r="AA68" s="72"/>
      <c r="AB68" s="54"/>
      <c r="AC68" s="54"/>
      <c r="AD68" s="54"/>
      <c r="AE68" s="73"/>
      <c r="AF68" s="133"/>
      <c r="AG68" s="54"/>
      <c r="AH68" s="54"/>
      <c r="AI68" s="54"/>
      <c r="AJ68" s="73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</row>
    <row r="69" spans="1:168" s="40" customFormat="1" ht="20" customHeight="1" x14ac:dyDescent="0.2">
      <c r="A69" s="45"/>
      <c r="B69" s="72">
        <v>1264</v>
      </c>
      <c r="C69" s="54">
        <v>2.89</v>
      </c>
      <c r="D69" s="54">
        <v>42.6</v>
      </c>
      <c r="E69" s="54">
        <v>21.570439523888226</v>
      </c>
      <c r="F69" s="73">
        <v>51.615529626012133</v>
      </c>
      <c r="G69" s="133"/>
      <c r="H69" s="54"/>
      <c r="I69" s="54"/>
      <c r="J69" s="54"/>
      <c r="K69" s="141"/>
      <c r="L69" s="72"/>
      <c r="M69" s="54"/>
      <c r="N69" s="54"/>
      <c r="O69" s="54"/>
      <c r="P69" s="73"/>
      <c r="Q69" s="72"/>
      <c r="R69" s="54"/>
      <c r="S69" s="54"/>
      <c r="T69" s="54"/>
      <c r="U69" s="73"/>
      <c r="V69" s="133"/>
      <c r="W69" s="54"/>
      <c r="X69" s="54"/>
      <c r="Y69" s="54"/>
      <c r="Z69" s="141"/>
      <c r="AA69" s="72"/>
      <c r="AB69" s="54"/>
      <c r="AC69" s="54"/>
      <c r="AD69" s="54"/>
      <c r="AE69" s="73"/>
      <c r="AF69" s="133"/>
      <c r="AG69" s="54"/>
      <c r="AH69" s="54"/>
      <c r="AI69" s="54"/>
      <c r="AJ69" s="73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</row>
    <row r="70" spans="1:168" s="39" customFormat="1" ht="20" customHeight="1" x14ac:dyDescent="0.2">
      <c r="A70" s="45"/>
      <c r="B70" s="72">
        <v>1088</v>
      </c>
      <c r="C70" s="54">
        <v>3.6</v>
      </c>
      <c r="D70" s="54">
        <v>42.6</v>
      </c>
      <c r="E70" s="54">
        <v>19.907990919800046</v>
      </c>
      <c r="F70" s="73">
        <v>47.637485271329069</v>
      </c>
      <c r="G70" s="133"/>
      <c r="H70" s="54"/>
      <c r="I70" s="54"/>
      <c r="J70" s="54"/>
      <c r="K70" s="141"/>
      <c r="L70" s="72"/>
      <c r="M70" s="54"/>
      <c r="N70" s="54"/>
      <c r="O70" s="54"/>
      <c r="P70" s="73"/>
      <c r="Q70" s="72"/>
      <c r="R70" s="54"/>
      <c r="S70" s="54"/>
      <c r="T70" s="54"/>
      <c r="U70" s="73"/>
      <c r="V70" s="133"/>
      <c r="W70" s="54"/>
      <c r="X70" s="54"/>
      <c r="Y70" s="54"/>
      <c r="Z70" s="141"/>
      <c r="AA70" s="72"/>
      <c r="AB70" s="54"/>
      <c r="AC70" s="54"/>
      <c r="AD70" s="54"/>
      <c r="AE70" s="73"/>
      <c r="AF70" s="133"/>
      <c r="AG70" s="54"/>
      <c r="AH70" s="54"/>
      <c r="AI70" s="54"/>
      <c r="AJ70" s="73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</row>
    <row r="71" spans="1:168" s="39" customFormat="1" ht="20" customHeight="1" x14ac:dyDescent="0.2">
      <c r="A71" s="78" t="s">
        <v>55</v>
      </c>
      <c r="B71" s="70">
        <v>1346</v>
      </c>
      <c r="C71" s="52">
        <v>2.44</v>
      </c>
      <c r="D71" s="52">
        <v>41.9</v>
      </c>
      <c r="E71" s="52">
        <v>20.311936786305129</v>
      </c>
      <c r="F71" s="71">
        <v>49.416081652361775</v>
      </c>
      <c r="G71" s="132">
        <v>1599</v>
      </c>
      <c r="H71" s="52">
        <v>2.4</v>
      </c>
      <c r="I71" s="52">
        <v>41.9</v>
      </c>
      <c r="J71" s="52">
        <v>28.195480103923494</v>
      </c>
      <c r="K71" s="140">
        <v>68.595632297479071</v>
      </c>
      <c r="L71" s="70">
        <v>383</v>
      </c>
      <c r="M71" s="52">
        <v>2.58</v>
      </c>
      <c r="N71" s="52">
        <v>41.9</v>
      </c>
      <c r="O71" s="52">
        <v>1.7390358415307257</v>
      </c>
      <c r="P71" s="71">
        <v>4.2308292924290054</v>
      </c>
      <c r="Q71" s="70">
        <v>177</v>
      </c>
      <c r="R71" s="52">
        <v>2.25</v>
      </c>
      <c r="S71" s="52">
        <v>41.9</v>
      </c>
      <c r="T71" s="52">
        <v>0.3242192445059694</v>
      </c>
      <c r="U71" s="71">
        <v>0.78877976178895304</v>
      </c>
      <c r="V71" s="132">
        <v>723</v>
      </c>
      <c r="W71" s="52">
        <v>1.6</v>
      </c>
      <c r="X71" s="52">
        <v>41.9</v>
      </c>
      <c r="Y71" s="52">
        <v>3.8429914017158602</v>
      </c>
      <c r="Z71" s="140">
        <v>9.3494568683649497</v>
      </c>
      <c r="AA71" s="70">
        <v>569</v>
      </c>
      <c r="AB71" s="52">
        <v>2.65</v>
      </c>
      <c r="AC71" s="52">
        <v>41.9</v>
      </c>
      <c r="AD71" s="52">
        <v>3.9422646478589298</v>
      </c>
      <c r="AE71" s="71">
        <v>9.5909746954885797</v>
      </c>
      <c r="AF71" s="132">
        <v>1208</v>
      </c>
      <c r="AG71" s="52">
        <v>3.42</v>
      </c>
      <c r="AH71" s="52">
        <v>41.9</v>
      </c>
      <c r="AI71" s="52">
        <v>22.931445721495042</v>
      </c>
      <c r="AJ71" s="71">
        <v>55.788977983828893</v>
      </c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</row>
    <row r="72" spans="1:168" s="39" customFormat="1" ht="20" customHeight="1" x14ac:dyDescent="0.2">
      <c r="A72" s="44"/>
      <c r="B72" s="70">
        <v>1654</v>
      </c>
      <c r="C72" s="52">
        <v>2.35</v>
      </c>
      <c r="D72" s="52">
        <v>41.9</v>
      </c>
      <c r="E72" s="52">
        <v>29.539979472508399</v>
      </c>
      <c r="F72" s="71">
        <v>71.86660991416484</v>
      </c>
      <c r="G72" s="132">
        <v>1330</v>
      </c>
      <c r="H72" s="52">
        <v>2.16</v>
      </c>
      <c r="I72" s="52">
        <v>41.9</v>
      </c>
      <c r="J72" s="52">
        <v>17.55611551283047</v>
      </c>
      <c r="K72" s="140">
        <v>42.711556598839699</v>
      </c>
      <c r="L72" s="70">
        <v>454</v>
      </c>
      <c r="M72" s="52">
        <v>1.85</v>
      </c>
      <c r="N72" s="52">
        <v>41.9</v>
      </c>
      <c r="O72" s="52">
        <v>1.752123978921222</v>
      </c>
      <c r="P72" s="71">
        <v>4.2626708874856698</v>
      </c>
      <c r="Q72" s="70">
        <v>509</v>
      </c>
      <c r="R72" s="52">
        <v>2.75</v>
      </c>
      <c r="S72" s="52">
        <v>41.9</v>
      </c>
      <c r="T72" s="52">
        <v>3.2737531964732915</v>
      </c>
      <c r="U72" s="71">
        <v>7.9645804813491958</v>
      </c>
      <c r="V72" s="132">
        <v>621</v>
      </c>
      <c r="W72" s="52">
        <v>2.15</v>
      </c>
      <c r="X72" s="52">
        <v>41.9</v>
      </c>
      <c r="Y72" s="52">
        <v>3.809744194619042</v>
      </c>
      <c r="Z72" s="140">
        <v>9.2685710957331118</v>
      </c>
      <c r="AA72" s="70">
        <v>705</v>
      </c>
      <c r="AB72" s="52">
        <v>1.96</v>
      </c>
      <c r="AC72" s="52">
        <v>41.9</v>
      </c>
      <c r="AD72" s="52">
        <v>4.4761775854213814</v>
      </c>
      <c r="AE72" s="71">
        <v>10.889909681128511</v>
      </c>
      <c r="AF72" s="132">
        <v>989</v>
      </c>
      <c r="AG72" s="52">
        <v>1.5</v>
      </c>
      <c r="AH72" s="52">
        <v>41.9</v>
      </c>
      <c r="AI72" s="52">
        <v>6.7414846727630238</v>
      </c>
      <c r="AJ72" s="71">
        <v>16.401082799352434</v>
      </c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</row>
    <row r="73" spans="1:168" s="39" customFormat="1" ht="20" customHeight="1" x14ac:dyDescent="0.2">
      <c r="A73" s="44"/>
      <c r="B73" s="70">
        <v>1569</v>
      </c>
      <c r="C73" s="52">
        <v>2</v>
      </c>
      <c r="D73" s="52">
        <v>41.9</v>
      </c>
      <c r="E73" s="52">
        <v>22.622844629236891</v>
      </c>
      <c r="F73" s="71">
        <v>55.038194986940155</v>
      </c>
      <c r="G73" s="132">
        <v>1128</v>
      </c>
      <c r="H73" s="52">
        <v>2.42</v>
      </c>
      <c r="I73" s="52">
        <v>41.9</v>
      </c>
      <c r="J73" s="52">
        <v>14.148327048821029</v>
      </c>
      <c r="K73" s="140">
        <v>34.420887187884922</v>
      </c>
      <c r="L73" s="70">
        <v>418</v>
      </c>
      <c r="M73" s="52">
        <v>1.83</v>
      </c>
      <c r="N73" s="52">
        <v>41.9</v>
      </c>
      <c r="O73" s="52">
        <v>1.4692274145817117</v>
      </c>
      <c r="P73" s="71">
        <v>3.5744233870307003</v>
      </c>
      <c r="Q73" s="70">
        <v>703</v>
      </c>
      <c r="R73" s="52">
        <v>1.71</v>
      </c>
      <c r="S73" s="52">
        <v>41.9</v>
      </c>
      <c r="T73" s="52">
        <v>3.8831108033735489</v>
      </c>
      <c r="U73" s="71">
        <v>9.4470617225459126</v>
      </c>
      <c r="V73" s="132">
        <v>660</v>
      </c>
      <c r="W73" s="52">
        <v>2.72</v>
      </c>
      <c r="X73" s="52">
        <v>41.9</v>
      </c>
      <c r="Y73" s="52">
        <v>5.4441527808719297</v>
      </c>
      <c r="Z73" s="140">
        <v>13.244857010823621</v>
      </c>
      <c r="AA73" s="70">
        <v>607</v>
      </c>
      <c r="AB73" s="52">
        <v>2.46</v>
      </c>
      <c r="AC73" s="52">
        <v>41.9</v>
      </c>
      <c r="AD73" s="52">
        <v>4.1647306738721408</v>
      </c>
      <c r="AE73" s="71">
        <v>10.132203206683895</v>
      </c>
      <c r="AF73" s="132">
        <v>587</v>
      </c>
      <c r="AG73" s="52">
        <v>2.65</v>
      </c>
      <c r="AH73" s="52">
        <v>41.9</v>
      </c>
      <c r="AI73" s="52">
        <v>4.1956278914854082</v>
      </c>
      <c r="AJ73" s="71">
        <v>10.207371785853432</v>
      </c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</row>
    <row r="74" spans="1:168" s="40" customFormat="1" ht="20" customHeight="1" x14ac:dyDescent="0.2">
      <c r="A74" s="44"/>
      <c r="B74" s="70"/>
      <c r="C74" s="52"/>
      <c r="D74" s="52"/>
      <c r="E74" s="52"/>
      <c r="F74" s="71"/>
      <c r="G74" s="132">
        <v>1247</v>
      </c>
      <c r="H74" s="52">
        <v>3.46</v>
      </c>
      <c r="I74" s="52">
        <v>41.9</v>
      </c>
      <c r="J74" s="52">
        <v>24.721820161197847</v>
      </c>
      <c r="K74" s="140">
        <v>60.144706855548627</v>
      </c>
      <c r="L74" s="70">
        <v>434</v>
      </c>
      <c r="M74" s="52">
        <v>2.23</v>
      </c>
      <c r="N74" s="52">
        <v>41.9</v>
      </c>
      <c r="O74" s="52">
        <v>1.9300462826367371</v>
      </c>
      <c r="P74" s="71">
        <v>4.6955307954640251</v>
      </c>
      <c r="Q74" s="70">
        <v>675</v>
      </c>
      <c r="R74" s="52">
        <v>3.55</v>
      </c>
      <c r="S74" s="52">
        <v>41.9</v>
      </c>
      <c r="T74" s="52">
        <v>7.4320604404041362</v>
      </c>
      <c r="U74" s="71">
        <v>18.081156387603457</v>
      </c>
      <c r="V74" s="132">
        <v>630</v>
      </c>
      <c r="W74" s="52">
        <v>2.2599999999999998</v>
      </c>
      <c r="X74" s="52">
        <v>41.9</v>
      </c>
      <c r="Y74" s="52">
        <v>4.1215780808681775</v>
      </c>
      <c r="Z74" s="140">
        <v>10.02721902512457</v>
      </c>
      <c r="AA74" s="70"/>
      <c r="AB74" s="52"/>
      <c r="AC74" s="52"/>
      <c r="AD74" s="52"/>
      <c r="AE74" s="71"/>
      <c r="AF74" s="132">
        <v>956</v>
      </c>
      <c r="AG74" s="52">
        <v>2.2000000000000002</v>
      </c>
      <c r="AH74" s="52">
        <v>41.9</v>
      </c>
      <c r="AI74" s="52">
        <v>9.2386867080121249</v>
      </c>
      <c r="AJ74" s="71">
        <v>22.476423667856643</v>
      </c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</row>
    <row r="75" spans="1:168" s="40" customFormat="1" ht="20" customHeight="1" x14ac:dyDescent="0.2">
      <c r="A75" s="77" t="s">
        <v>57</v>
      </c>
      <c r="B75" s="72">
        <v>1411</v>
      </c>
      <c r="C75" s="54">
        <v>2.48</v>
      </c>
      <c r="D75" s="54">
        <v>34.799999999999997</v>
      </c>
      <c r="E75" s="54">
        <v>18.84266369662771</v>
      </c>
      <c r="F75" s="73">
        <v>55.194276590353823</v>
      </c>
      <c r="G75" s="133">
        <v>1547</v>
      </c>
      <c r="H75" s="54">
        <v>2.12</v>
      </c>
      <c r="I75" s="54">
        <v>34.799999999999997</v>
      </c>
      <c r="J75" s="54">
        <v>19.362126064686887</v>
      </c>
      <c r="K75" s="141">
        <v>56.715895300030724</v>
      </c>
      <c r="L75" s="72">
        <v>679</v>
      </c>
      <c r="M75" s="54">
        <v>2.6</v>
      </c>
      <c r="N75" s="54">
        <v>34.799999999999997</v>
      </c>
      <c r="O75" s="54">
        <v>4.5745818566268239</v>
      </c>
      <c r="P75" s="73">
        <v>13.399949197472742</v>
      </c>
      <c r="Q75" s="72">
        <v>686</v>
      </c>
      <c r="R75" s="54">
        <v>2.8</v>
      </c>
      <c r="S75" s="54">
        <v>34.799999999999997</v>
      </c>
      <c r="T75" s="54">
        <v>5.0285721750513472</v>
      </c>
      <c r="U75" s="73">
        <v>14.729785976810396</v>
      </c>
      <c r="V75" s="133">
        <v>960</v>
      </c>
      <c r="W75" s="54">
        <v>1.64</v>
      </c>
      <c r="X75" s="54">
        <v>34.799999999999997</v>
      </c>
      <c r="Y75" s="54">
        <v>5.7679740952622707</v>
      </c>
      <c r="Z75" s="141">
        <v>16.895655662361509</v>
      </c>
      <c r="AA75" s="72">
        <v>636</v>
      </c>
      <c r="AB75" s="54">
        <v>2.95</v>
      </c>
      <c r="AC75" s="54">
        <v>34.799999999999997</v>
      </c>
      <c r="AD75" s="54">
        <v>4.5538147573853056</v>
      </c>
      <c r="AE75" s="73">
        <v>13.339117828937473</v>
      </c>
      <c r="AF75" s="133">
        <v>1097</v>
      </c>
      <c r="AG75" s="54">
        <v>3.34</v>
      </c>
      <c r="AH75" s="54">
        <v>34.799999999999997</v>
      </c>
      <c r="AI75" s="54">
        <v>15.338980641049057</v>
      </c>
      <c r="AJ75" s="73">
        <v>44.931223830506809</v>
      </c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</row>
    <row r="76" spans="1:168" s="40" customFormat="1" ht="20" customHeight="1" x14ac:dyDescent="0.2">
      <c r="A76" s="45"/>
      <c r="B76" s="72">
        <v>466</v>
      </c>
      <c r="C76" s="54">
        <v>1.53</v>
      </c>
      <c r="D76" s="54">
        <v>34.799999999999997</v>
      </c>
      <c r="E76" s="54">
        <v>1.2679697115157602</v>
      </c>
      <c r="F76" s="73">
        <v>3.7141601682418841</v>
      </c>
      <c r="G76" s="133">
        <v>1268</v>
      </c>
      <c r="H76" s="54">
        <v>2.68</v>
      </c>
      <c r="I76" s="54">
        <v>34.799999999999997</v>
      </c>
      <c r="J76" s="54">
        <v>16.444093885489561</v>
      </c>
      <c r="K76" s="141">
        <v>48.168341844146724</v>
      </c>
      <c r="L76" s="72">
        <v>483</v>
      </c>
      <c r="M76" s="54">
        <v>2.83</v>
      </c>
      <c r="N76" s="54">
        <v>34.799999999999997</v>
      </c>
      <c r="O76" s="54">
        <v>2.5195622485043541</v>
      </c>
      <c r="P76" s="73">
        <v>7.380348016053154</v>
      </c>
      <c r="Q76" s="72">
        <v>1038</v>
      </c>
      <c r="R76" s="54">
        <v>3.42</v>
      </c>
      <c r="S76" s="54">
        <v>34.799999999999997</v>
      </c>
      <c r="T76" s="54">
        <v>14.062342265145242</v>
      </c>
      <c r="U76" s="73">
        <v>41.191671251318859</v>
      </c>
      <c r="V76" s="133">
        <v>1002</v>
      </c>
      <c r="W76" s="54">
        <v>2.86</v>
      </c>
      <c r="X76" s="54">
        <v>34.799999999999997</v>
      </c>
      <c r="Y76" s="54">
        <v>10.958178827896235</v>
      </c>
      <c r="Z76" s="141">
        <v>32.098898695608035</v>
      </c>
      <c r="AA76" s="72">
        <v>786</v>
      </c>
      <c r="AB76" s="54">
        <v>2.12</v>
      </c>
      <c r="AC76" s="54">
        <v>34.799999999999997</v>
      </c>
      <c r="AD76" s="54">
        <v>4.9982567554020028</v>
      </c>
      <c r="AE76" s="73">
        <v>14.640985492758981</v>
      </c>
      <c r="AF76" s="133">
        <v>1493</v>
      </c>
      <c r="AG76" s="54">
        <v>2.86</v>
      </c>
      <c r="AH76" s="54">
        <v>34.799999999999997</v>
      </c>
      <c r="AI76" s="54">
        <v>24.328885539851932</v>
      </c>
      <c r="AJ76" s="73">
        <v>71.264618380997376</v>
      </c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</row>
    <row r="77" spans="1:168" s="40" customFormat="1" ht="20" customHeight="1" x14ac:dyDescent="0.2">
      <c r="A77" s="45"/>
      <c r="B77" s="72">
        <v>1217</v>
      </c>
      <c r="C77" s="54">
        <v>3.75</v>
      </c>
      <c r="D77" s="54">
        <v>34.799999999999997</v>
      </c>
      <c r="E77" s="54">
        <v>21.195765228372746</v>
      </c>
      <c r="F77" s="73">
        <v>62.087024817429871</v>
      </c>
      <c r="G77" s="133">
        <v>1113</v>
      </c>
      <c r="H77" s="54">
        <v>2.36</v>
      </c>
      <c r="I77" s="54">
        <v>34.799999999999997</v>
      </c>
      <c r="J77" s="54">
        <v>11.156785727229863</v>
      </c>
      <c r="K77" s="141">
        <v>32.680661673022669</v>
      </c>
      <c r="L77" s="72">
        <v>593</v>
      </c>
      <c r="M77" s="54">
        <v>3.26</v>
      </c>
      <c r="N77" s="54">
        <v>34.799999999999997</v>
      </c>
      <c r="O77" s="54">
        <v>4.3748881134283284</v>
      </c>
      <c r="P77" s="73">
        <v>12.815002617046671</v>
      </c>
      <c r="Q77" s="72">
        <v>1054</v>
      </c>
      <c r="R77" s="54">
        <v>2.31</v>
      </c>
      <c r="S77" s="54">
        <v>34.799999999999997</v>
      </c>
      <c r="T77" s="54">
        <v>9.7933219203607162</v>
      </c>
      <c r="U77" s="73">
        <v>28.686778446696184</v>
      </c>
      <c r="V77" s="133">
        <v>673</v>
      </c>
      <c r="W77" s="54">
        <v>2.8</v>
      </c>
      <c r="X77" s="54">
        <v>34.799999999999997</v>
      </c>
      <c r="Y77" s="54">
        <v>4.8397924717810827</v>
      </c>
      <c r="Z77" s="141">
        <v>14.176809002604319</v>
      </c>
      <c r="AA77" s="72">
        <v>858</v>
      </c>
      <c r="AB77" s="54">
        <v>3.86</v>
      </c>
      <c r="AC77" s="54">
        <v>34.799999999999997</v>
      </c>
      <c r="AD77" s="54">
        <v>10.844240863145783</v>
      </c>
      <c r="AE77" s="73">
        <v>31.765149516520161</v>
      </c>
      <c r="AF77" s="133">
        <v>1138</v>
      </c>
      <c r="AG77" s="54">
        <v>2.89</v>
      </c>
      <c r="AH77" s="54">
        <v>34.799999999999997</v>
      </c>
      <c r="AI77" s="54">
        <v>14.282989062996691</v>
      </c>
      <c r="AJ77" s="73">
        <v>41.83799390428689</v>
      </c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</row>
    <row r="78" spans="1:168" s="39" customFormat="1" ht="20" customHeight="1" x14ac:dyDescent="0.2">
      <c r="A78" s="45"/>
      <c r="B78" s="72">
        <v>1499</v>
      </c>
      <c r="C78" s="54">
        <v>3.51</v>
      </c>
      <c r="D78" s="54">
        <v>34.799999999999997</v>
      </c>
      <c r="E78" s="54">
        <v>30.098645186752002</v>
      </c>
      <c r="F78" s="73">
        <v>88.165504314012225</v>
      </c>
      <c r="G78" s="133">
        <v>1164</v>
      </c>
      <c r="H78" s="54">
        <v>3.01</v>
      </c>
      <c r="I78" s="54">
        <v>34.799999999999997</v>
      </c>
      <c r="J78" s="54">
        <v>15.563568116941497</v>
      </c>
      <c r="K78" s="141">
        <v>45.589089589972403</v>
      </c>
      <c r="L78" s="72"/>
      <c r="M78" s="54"/>
      <c r="N78" s="54"/>
      <c r="O78" s="54"/>
      <c r="P78" s="73"/>
      <c r="Q78" s="72">
        <v>1098</v>
      </c>
      <c r="R78" s="54">
        <v>2.72</v>
      </c>
      <c r="S78" s="54">
        <v>34.799999999999997</v>
      </c>
      <c r="T78" s="54">
        <v>12.514409458909702</v>
      </c>
      <c r="U78" s="73">
        <v>36.657438043837814</v>
      </c>
      <c r="V78" s="133">
        <v>919</v>
      </c>
      <c r="W78" s="54">
        <v>1.71</v>
      </c>
      <c r="X78" s="54">
        <v>34.799999999999997</v>
      </c>
      <c r="Y78" s="54">
        <v>5.5114289996148882</v>
      </c>
      <c r="Z78" s="141">
        <v>16.144179056132284</v>
      </c>
      <c r="AA78" s="72">
        <v>741</v>
      </c>
      <c r="AB78" s="54">
        <v>2.68</v>
      </c>
      <c r="AC78" s="54">
        <v>34.799999999999997</v>
      </c>
      <c r="AD78" s="54">
        <v>5.6157674955503438</v>
      </c>
      <c r="AE78" s="73">
        <v>16.449809294850272</v>
      </c>
      <c r="AF78" s="133">
        <v>1185</v>
      </c>
      <c r="AG78" s="54">
        <v>2.4</v>
      </c>
      <c r="AH78" s="54">
        <v>34.799999999999997</v>
      </c>
      <c r="AI78" s="54">
        <v>12.861293252882332</v>
      </c>
      <c r="AJ78" s="73">
        <v>37.673536424485725</v>
      </c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</row>
    <row r="79" spans="1:168" s="39" customFormat="1" ht="20" customHeight="1" x14ac:dyDescent="0.2">
      <c r="A79" s="78" t="s">
        <v>51</v>
      </c>
      <c r="B79" s="70">
        <v>1967</v>
      </c>
      <c r="C79" s="52">
        <v>2.2000000000000002</v>
      </c>
      <c r="D79" s="52">
        <v>45.4</v>
      </c>
      <c r="E79" s="52">
        <v>42.378396329527668</v>
      </c>
      <c r="F79" s="71">
        <v>95.152380537542996</v>
      </c>
      <c r="G79" s="132">
        <v>947</v>
      </c>
      <c r="H79" s="52">
        <v>3.7</v>
      </c>
      <c r="I79" s="52">
        <v>45.4</v>
      </c>
      <c r="J79" s="52">
        <v>16.520200219640582</v>
      </c>
      <c r="K79" s="140">
        <v>37.092870755007219</v>
      </c>
      <c r="L79" s="70">
        <v>656</v>
      </c>
      <c r="M79" s="52">
        <v>2.75</v>
      </c>
      <c r="N79" s="52">
        <v>45.4</v>
      </c>
      <c r="O79" s="52">
        <v>5.8919057045582761</v>
      </c>
      <c r="P79" s="71">
        <v>13.229119132590311</v>
      </c>
      <c r="Q79" s="70">
        <v>656</v>
      </c>
      <c r="R79" s="52">
        <v>2.58</v>
      </c>
      <c r="S79" s="52">
        <v>45.4</v>
      </c>
      <c r="T79" s="52">
        <v>5.5276788064583116</v>
      </c>
      <c r="U79" s="71">
        <v>12.411319040757459</v>
      </c>
      <c r="V79" s="132">
        <v>682</v>
      </c>
      <c r="W79" s="52">
        <v>2.83</v>
      </c>
      <c r="X79" s="52">
        <v>45.4</v>
      </c>
      <c r="Y79" s="52">
        <v>6.5534541447048031</v>
      </c>
      <c r="Z79" s="140">
        <v>14.714496456247568</v>
      </c>
      <c r="AA79" s="70">
        <v>689</v>
      </c>
      <c r="AB79" s="52">
        <v>2.46</v>
      </c>
      <c r="AC79" s="52">
        <v>45.4</v>
      </c>
      <c r="AD79" s="52">
        <v>5.8141810505570763</v>
      </c>
      <c r="AE79" s="71">
        <v>13.054603660198119</v>
      </c>
      <c r="AF79" s="132">
        <v>726</v>
      </c>
      <c r="AG79" s="52">
        <v>3.08</v>
      </c>
      <c r="AH79" s="52">
        <v>45.4</v>
      </c>
      <c r="AI79" s="52">
        <v>8.0823675703849958</v>
      </c>
      <c r="AJ79" s="71">
        <v>18.147371805235593</v>
      </c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</row>
    <row r="80" spans="1:168" s="39" customFormat="1" ht="20" customHeight="1" x14ac:dyDescent="0.2">
      <c r="A80" s="44"/>
      <c r="B80" s="70">
        <v>1840</v>
      </c>
      <c r="C80" s="52">
        <v>2.54</v>
      </c>
      <c r="D80" s="52">
        <v>45.4</v>
      </c>
      <c r="E80" s="52">
        <v>42.813673130261698</v>
      </c>
      <c r="F80" s="71">
        <v>96.129709256179538</v>
      </c>
      <c r="G80" s="132">
        <v>1244</v>
      </c>
      <c r="H80" s="52">
        <v>3.38</v>
      </c>
      <c r="I80" s="52">
        <v>45.4</v>
      </c>
      <c r="J80" s="52">
        <v>26.04178383779135</v>
      </c>
      <c r="K80" s="140">
        <v>58.471720032582397</v>
      </c>
      <c r="L80" s="70">
        <v>708</v>
      </c>
      <c r="M80" s="52">
        <v>3.26</v>
      </c>
      <c r="N80" s="52">
        <v>45.4</v>
      </c>
      <c r="O80" s="52">
        <v>8.1357748013563782</v>
      </c>
      <c r="P80" s="71">
        <v>18.267287271723045</v>
      </c>
      <c r="Q80" s="70">
        <v>669</v>
      </c>
      <c r="R80" s="52">
        <v>2.5</v>
      </c>
      <c r="S80" s="52">
        <v>45.4</v>
      </c>
      <c r="T80" s="52">
        <v>5.5706706614206221</v>
      </c>
      <c r="U80" s="71">
        <v>12.507848822384384</v>
      </c>
      <c r="V80" s="132">
        <v>695</v>
      </c>
      <c r="W80" s="52">
        <v>2.23</v>
      </c>
      <c r="X80" s="52">
        <v>45.4</v>
      </c>
      <c r="Y80" s="52">
        <v>5.3627729176101582</v>
      </c>
      <c r="Z80" s="140">
        <v>12.041055197676917</v>
      </c>
      <c r="AA80" s="70">
        <v>673</v>
      </c>
      <c r="AB80" s="52">
        <v>2.19</v>
      </c>
      <c r="AC80" s="52">
        <v>45.4</v>
      </c>
      <c r="AD80" s="52">
        <v>4.9384360252391852</v>
      </c>
      <c r="AE80" s="71">
        <v>11.088289898465527</v>
      </c>
      <c r="AF80" s="132">
        <v>809</v>
      </c>
      <c r="AG80" s="52">
        <v>2.25</v>
      </c>
      <c r="AH80" s="52">
        <v>45.4</v>
      </c>
      <c r="AI80" s="52">
        <v>7.3315137916893915</v>
      </c>
      <c r="AJ80" s="71">
        <v>16.461476852464205</v>
      </c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</row>
    <row r="81" spans="1:168" s="39" customFormat="1" ht="20" customHeight="1" x14ac:dyDescent="0.2">
      <c r="A81" s="44"/>
      <c r="B81" s="70">
        <v>1670</v>
      </c>
      <c r="C81" s="52">
        <v>2.95</v>
      </c>
      <c r="D81" s="52">
        <v>45.4</v>
      </c>
      <c r="E81" s="52">
        <v>40.960769089755331</v>
      </c>
      <c r="F81" s="71">
        <v>91.969376500997669</v>
      </c>
      <c r="G81" s="132">
        <v>1274</v>
      </c>
      <c r="H81" s="52">
        <v>2.58</v>
      </c>
      <c r="I81" s="52">
        <v>45.4</v>
      </c>
      <c r="J81" s="52">
        <v>20.848355999601271</v>
      </c>
      <c r="K81" s="140">
        <v>46.81089601009775</v>
      </c>
      <c r="L81" s="70">
        <v>670</v>
      </c>
      <c r="M81" s="52">
        <v>2.48</v>
      </c>
      <c r="N81" s="52">
        <v>45.4</v>
      </c>
      <c r="O81" s="52">
        <v>5.5426379739438225</v>
      </c>
      <c r="P81" s="71">
        <v>12.444906918553448</v>
      </c>
      <c r="Q81" s="70">
        <v>687</v>
      </c>
      <c r="R81" s="52">
        <v>2.46</v>
      </c>
      <c r="S81" s="52">
        <v>45.4</v>
      </c>
      <c r="T81" s="52">
        <v>5.7804760217465407</v>
      </c>
      <c r="U81" s="71">
        <v>12.978925625982976</v>
      </c>
      <c r="V81" s="132">
        <v>802</v>
      </c>
      <c r="W81" s="52">
        <v>2.06</v>
      </c>
      <c r="X81" s="52">
        <v>45.4</v>
      </c>
      <c r="Y81" s="52">
        <v>6.5967509314335508</v>
      </c>
      <c r="Z81" s="140">
        <v>14.811710902373179</v>
      </c>
      <c r="AA81" s="70">
        <v>729</v>
      </c>
      <c r="AB81" s="52">
        <v>3.22</v>
      </c>
      <c r="AC81" s="52">
        <v>45.4</v>
      </c>
      <c r="AD81" s="52">
        <v>8.5197243265001106</v>
      </c>
      <c r="AE81" s="71">
        <v>19.129370655898441</v>
      </c>
      <c r="AF81" s="132">
        <v>876</v>
      </c>
      <c r="AG81" s="52">
        <v>2.86</v>
      </c>
      <c r="AH81" s="52">
        <v>45.4</v>
      </c>
      <c r="AI81" s="52">
        <v>10.926676009429972</v>
      </c>
      <c r="AJ81" s="71">
        <v>24.533708769326395</v>
      </c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</row>
    <row r="82" spans="1:168" s="40" customFormat="1" ht="20" customHeight="1" x14ac:dyDescent="0.2">
      <c r="A82" s="44"/>
      <c r="B82" s="70">
        <v>986</v>
      </c>
      <c r="C82" s="52">
        <v>2.48</v>
      </c>
      <c r="D82" s="52">
        <v>45.4</v>
      </c>
      <c r="E82" s="52">
        <v>12.00380841493647</v>
      </c>
      <c r="F82" s="71">
        <v>26.952198410631226</v>
      </c>
      <c r="G82" s="132">
        <v>1686</v>
      </c>
      <c r="H82" s="52">
        <v>2.72</v>
      </c>
      <c r="I82" s="52">
        <v>45.4</v>
      </c>
      <c r="J82" s="52">
        <v>38.494367375125897</v>
      </c>
      <c r="K82" s="140">
        <v>86.431554996757569</v>
      </c>
      <c r="L82" s="70"/>
      <c r="M82" s="52"/>
      <c r="N82" s="52"/>
      <c r="O82" s="52"/>
      <c r="P82" s="71"/>
      <c r="Q82" s="70">
        <v>609</v>
      </c>
      <c r="R82" s="52">
        <v>3.55</v>
      </c>
      <c r="S82" s="52">
        <v>45.4</v>
      </c>
      <c r="T82" s="52">
        <v>6.5550975497759651</v>
      </c>
      <c r="U82" s="71">
        <v>14.718186400140031</v>
      </c>
      <c r="V82" s="132">
        <v>817</v>
      </c>
      <c r="W82" s="52">
        <v>2.65</v>
      </c>
      <c r="X82" s="52">
        <v>45.4</v>
      </c>
      <c r="Y82" s="52">
        <v>8.8065142612766625</v>
      </c>
      <c r="Z82" s="140">
        <v>19.773301228353393</v>
      </c>
      <c r="AA82" s="70">
        <v>826</v>
      </c>
      <c r="AB82" s="52">
        <v>2.0699999999999998</v>
      </c>
      <c r="AC82" s="52">
        <v>45.4</v>
      </c>
      <c r="AD82" s="52">
        <v>7.0314429002651293</v>
      </c>
      <c r="AE82" s="71">
        <v>15.787726495630931</v>
      </c>
      <c r="AF82" s="132">
        <v>772</v>
      </c>
      <c r="AG82" s="52">
        <v>2.92</v>
      </c>
      <c r="AH82" s="52">
        <v>45.4</v>
      </c>
      <c r="AI82" s="52">
        <v>8.6642655365751704</v>
      </c>
      <c r="AJ82" s="71">
        <v>19.453909605354536</v>
      </c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</row>
    <row r="83" spans="1:168" s="40" customFormat="1" ht="20" customHeight="1" x14ac:dyDescent="0.2">
      <c r="A83" s="77" t="s">
        <v>52</v>
      </c>
      <c r="B83" s="72">
        <v>1503</v>
      </c>
      <c r="C83" s="54">
        <v>2.8</v>
      </c>
      <c r="D83" s="54">
        <v>31.7</v>
      </c>
      <c r="E83" s="54">
        <v>21.988346651475201</v>
      </c>
      <c r="F83" s="73">
        <v>70.707308423051231</v>
      </c>
      <c r="G83" s="133">
        <v>954</v>
      </c>
      <c r="H83" s="54">
        <v>3.11</v>
      </c>
      <c r="I83" s="54">
        <v>31.7</v>
      </c>
      <c r="J83" s="54">
        <v>9.839525525520294</v>
      </c>
      <c r="K83" s="141">
        <v>31.640685727627108</v>
      </c>
      <c r="L83" s="72">
        <v>863</v>
      </c>
      <c r="M83" s="54">
        <v>2.2799999999999998</v>
      </c>
      <c r="N83" s="54">
        <v>31.7</v>
      </c>
      <c r="O83" s="54">
        <v>5.9030126413677824</v>
      </c>
      <c r="P83" s="73">
        <v>18.982151867719423</v>
      </c>
      <c r="Q83" s="72">
        <v>856</v>
      </c>
      <c r="R83" s="54">
        <v>2.95</v>
      </c>
      <c r="S83" s="54">
        <v>31.7</v>
      </c>
      <c r="T83" s="54">
        <v>7.5142708646031799</v>
      </c>
      <c r="U83" s="73">
        <v>24.163429657509017</v>
      </c>
      <c r="V83" s="133">
        <v>921</v>
      </c>
      <c r="W83" s="54">
        <v>1.91</v>
      </c>
      <c r="X83" s="54">
        <v>31.7</v>
      </c>
      <c r="Y83" s="54">
        <v>5.6320917948154845</v>
      </c>
      <c r="Z83" s="141">
        <v>18.1109593147258</v>
      </c>
      <c r="AA83" s="72">
        <v>923</v>
      </c>
      <c r="AB83" s="54">
        <v>2.63</v>
      </c>
      <c r="AC83" s="54">
        <v>31.7</v>
      </c>
      <c r="AD83" s="54">
        <v>7.7889020484582021</v>
      </c>
      <c r="AE83" s="73">
        <v>25.046553437901206</v>
      </c>
      <c r="AF83" s="133">
        <v>886</v>
      </c>
      <c r="AG83" s="54">
        <v>2.6</v>
      </c>
      <c r="AH83" s="54">
        <v>31.7</v>
      </c>
      <c r="AI83" s="54">
        <v>7.095091310920516</v>
      </c>
      <c r="AJ83" s="73">
        <v>22.815485746278718</v>
      </c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</row>
    <row r="84" spans="1:168" s="40" customFormat="1" ht="20" customHeight="1" x14ac:dyDescent="0.2">
      <c r="A84" s="45"/>
      <c r="B84" s="72">
        <v>1415</v>
      </c>
      <c r="C84" s="54">
        <v>2.92</v>
      </c>
      <c r="D84" s="54">
        <v>31.7</v>
      </c>
      <c r="E84" s="54">
        <v>20.324147439599923</v>
      </c>
      <c r="F84" s="73">
        <v>65.355789783810138</v>
      </c>
      <c r="G84" s="133">
        <v>687</v>
      </c>
      <c r="H84" s="54">
        <v>3.55</v>
      </c>
      <c r="I84" s="54">
        <v>31.7</v>
      </c>
      <c r="J84" s="54">
        <v>5.8245215886541217</v>
      </c>
      <c r="K84" s="141">
        <v>18.729750395219334</v>
      </c>
      <c r="L84" s="72">
        <v>581</v>
      </c>
      <c r="M84" s="54">
        <v>3.3</v>
      </c>
      <c r="N84" s="54">
        <v>31.7</v>
      </c>
      <c r="O84" s="54">
        <v>3.8724559255865003</v>
      </c>
      <c r="P84" s="73">
        <v>12.45254769833943</v>
      </c>
      <c r="Q84" s="72">
        <v>613</v>
      </c>
      <c r="R84" s="54">
        <v>3.22</v>
      </c>
      <c r="S84" s="54">
        <v>31.7</v>
      </c>
      <c r="T84" s="54">
        <v>4.2062624774166739</v>
      </c>
      <c r="U84" s="73">
        <v>13.525960046616548</v>
      </c>
      <c r="V84" s="133">
        <v>766</v>
      </c>
      <c r="W84" s="54">
        <v>3.18</v>
      </c>
      <c r="X84" s="54">
        <v>31.7</v>
      </c>
      <c r="Y84" s="54">
        <v>6.486380310771187</v>
      </c>
      <c r="Z84" s="141">
        <v>20.858070888751222</v>
      </c>
      <c r="AA84" s="72">
        <v>907</v>
      </c>
      <c r="AB84" s="54">
        <v>2.5</v>
      </c>
      <c r="AC84" s="54">
        <v>31.7</v>
      </c>
      <c r="AD84" s="54">
        <v>7.1494349253698077</v>
      </c>
      <c r="AE84" s="73">
        <v>22.990236980129747</v>
      </c>
      <c r="AF84" s="133">
        <v>1199</v>
      </c>
      <c r="AG84" s="54">
        <v>3.18</v>
      </c>
      <c r="AH84" s="54">
        <v>31.7</v>
      </c>
      <c r="AI84" s="54">
        <v>15.892133066794198</v>
      </c>
      <c r="AJ84" s="73">
        <v>51.10388571114327</v>
      </c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</row>
    <row r="85" spans="1:168" s="40" customFormat="1" ht="20" customHeight="1" x14ac:dyDescent="0.2">
      <c r="A85" s="45"/>
      <c r="B85" s="72">
        <v>1113</v>
      </c>
      <c r="C85" s="54">
        <v>2.65</v>
      </c>
      <c r="D85" s="54">
        <v>31.7</v>
      </c>
      <c r="E85" s="54">
        <v>11.411769250632483</v>
      </c>
      <c r="F85" s="73">
        <v>36.696505692165289</v>
      </c>
      <c r="G85" s="133">
        <v>1347</v>
      </c>
      <c r="H85" s="54">
        <v>2.78</v>
      </c>
      <c r="I85" s="54">
        <v>31.7</v>
      </c>
      <c r="J85" s="54">
        <v>17.534630410589624</v>
      </c>
      <c r="K85" s="141">
        <v>56.385618263053622</v>
      </c>
      <c r="L85" s="72">
        <v>666</v>
      </c>
      <c r="M85" s="54">
        <v>2.98</v>
      </c>
      <c r="N85" s="54">
        <v>31.7</v>
      </c>
      <c r="O85" s="54">
        <v>4.5949777235779887</v>
      </c>
      <c r="P85" s="73">
        <v>14.775940740241206</v>
      </c>
      <c r="Q85" s="72">
        <v>738</v>
      </c>
      <c r="R85" s="54">
        <v>2.54</v>
      </c>
      <c r="S85" s="54">
        <v>31.7</v>
      </c>
      <c r="T85" s="54">
        <v>4.8091064544111966</v>
      </c>
      <c r="U85" s="73">
        <v>15.464508482656909</v>
      </c>
      <c r="V85" s="133">
        <v>1490</v>
      </c>
      <c r="W85" s="54">
        <v>2.58</v>
      </c>
      <c r="X85" s="54">
        <v>31.7</v>
      </c>
      <c r="Y85" s="54">
        <v>19.911722374734602</v>
      </c>
      <c r="Z85" s="141">
        <v>64.02956609245895</v>
      </c>
      <c r="AA85" s="72">
        <v>910</v>
      </c>
      <c r="AB85" s="54">
        <v>2.2799999999999998</v>
      </c>
      <c r="AC85" s="54">
        <v>31.7</v>
      </c>
      <c r="AD85" s="54">
        <v>6.5634889441536242</v>
      </c>
      <c r="AE85" s="73">
        <v>21.106026954255864</v>
      </c>
      <c r="AF85" s="133">
        <v>884</v>
      </c>
      <c r="AG85" s="54">
        <v>2.7</v>
      </c>
      <c r="AH85" s="54">
        <v>31.7</v>
      </c>
      <c r="AI85" s="54">
        <v>7.3347530739919904</v>
      </c>
      <c r="AJ85" s="73">
        <v>23.586159342948164</v>
      </c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</row>
    <row r="86" spans="1:168" s="39" customFormat="1" ht="20" customHeight="1" x14ac:dyDescent="0.2">
      <c r="A86" s="45"/>
      <c r="B86" s="72">
        <v>1450</v>
      </c>
      <c r="C86" s="54">
        <v>3.46</v>
      </c>
      <c r="D86" s="54">
        <v>31.7</v>
      </c>
      <c r="E86" s="54">
        <v>25.288827782696437</v>
      </c>
      <c r="F86" s="73">
        <v>81.320572848462874</v>
      </c>
      <c r="G86" s="133">
        <v>1156</v>
      </c>
      <c r="H86" s="54">
        <v>3.3</v>
      </c>
      <c r="I86" s="54">
        <v>31.7</v>
      </c>
      <c r="J86" s="54">
        <v>15.330147993725376</v>
      </c>
      <c r="K86" s="141">
        <v>49.296726104262945</v>
      </c>
      <c r="L86" s="72"/>
      <c r="M86" s="54"/>
      <c r="N86" s="54"/>
      <c r="O86" s="54"/>
      <c r="P86" s="73"/>
      <c r="Q86" s="72">
        <v>683</v>
      </c>
      <c r="R86" s="54">
        <v>2.75</v>
      </c>
      <c r="S86" s="54">
        <v>31.7</v>
      </c>
      <c r="T86" s="54">
        <v>4.4595658288557392</v>
      </c>
      <c r="U86" s="73">
        <v>14.340500515651447</v>
      </c>
      <c r="V86" s="133">
        <v>1309</v>
      </c>
      <c r="W86" s="54">
        <v>2.98</v>
      </c>
      <c r="X86" s="54">
        <v>31.7</v>
      </c>
      <c r="Y86" s="54">
        <v>17.750565853533697</v>
      </c>
      <c r="Z86" s="141">
        <v>57.079995798833032</v>
      </c>
      <c r="AA86" s="72">
        <v>812</v>
      </c>
      <c r="AB86" s="54">
        <v>2.89</v>
      </c>
      <c r="AC86" s="54">
        <v>31.7</v>
      </c>
      <c r="AD86" s="54">
        <v>6.6241077827720316</v>
      </c>
      <c r="AE86" s="73">
        <v>21.300957250124714</v>
      </c>
      <c r="AF86" s="133">
        <v>816</v>
      </c>
      <c r="AG86" s="54">
        <v>2.48</v>
      </c>
      <c r="AH86" s="54">
        <v>31.7</v>
      </c>
      <c r="AI86" s="54">
        <v>5.7404966544228495</v>
      </c>
      <c r="AJ86" s="73">
        <v>18.459553775433072</v>
      </c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</row>
    <row r="87" spans="1:168" s="39" customFormat="1" ht="20" customHeight="1" x14ac:dyDescent="0.2">
      <c r="A87" s="78" t="s">
        <v>54</v>
      </c>
      <c r="B87" s="70">
        <v>311</v>
      </c>
      <c r="C87" s="52">
        <v>1.7</v>
      </c>
      <c r="D87" s="52">
        <v>37.4</v>
      </c>
      <c r="E87" s="52">
        <v>0.67444196298982462</v>
      </c>
      <c r="F87" s="71">
        <v>1.838247458366244</v>
      </c>
      <c r="G87" s="132">
        <v>1307</v>
      </c>
      <c r="H87" s="52">
        <v>2.68</v>
      </c>
      <c r="I87" s="52">
        <v>37.4</v>
      </c>
      <c r="J87" s="52">
        <v>18.776513549042342</v>
      </c>
      <c r="K87" s="140">
        <v>51.176943610531502</v>
      </c>
      <c r="L87" s="70">
        <v>604</v>
      </c>
      <c r="M87" s="52">
        <v>3.22</v>
      </c>
      <c r="N87" s="52">
        <v>37.4</v>
      </c>
      <c r="O87" s="52">
        <v>4.8179448453463642</v>
      </c>
      <c r="P87" s="71">
        <v>13.131707919307388</v>
      </c>
      <c r="Q87" s="70">
        <v>630</v>
      </c>
      <c r="R87" s="52">
        <v>3.81</v>
      </c>
      <c r="S87" s="52">
        <v>37.4</v>
      </c>
      <c r="T87" s="52">
        <v>6.2020840502590486</v>
      </c>
      <c r="U87" s="71">
        <v>16.904294020232136</v>
      </c>
      <c r="V87" s="132">
        <v>794</v>
      </c>
      <c r="W87" s="52">
        <v>2.86</v>
      </c>
      <c r="X87" s="52">
        <v>37.4</v>
      </c>
      <c r="Y87" s="52">
        <v>7.3949792556537082</v>
      </c>
      <c r="Z87" s="140">
        <v>20.155628752865159</v>
      </c>
      <c r="AA87" s="70">
        <v>591</v>
      </c>
      <c r="AB87" s="52">
        <v>3.81</v>
      </c>
      <c r="AC87" s="52">
        <v>37.4</v>
      </c>
      <c r="AD87" s="52">
        <v>5.4579846110708656</v>
      </c>
      <c r="AE87" s="71">
        <v>14.876189338258097</v>
      </c>
      <c r="AF87" s="132">
        <v>884</v>
      </c>
      <c r="AG87" s="52">
        <v>2.75</v>
      </c>
      <c r="AH87" s="52">
        <v>37.4</v>
      </c>
      <c r="AI87" s="52">
        <v>8.813872574600726</v>
      </c>
      <c r="AJ87" s="71">
        <v>24.022940071521276</v>
      </c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</row>
    <row r="88" spans="1:168" s="39" customFormat="1" ht="20" customHeight="1" x14ac:dyDescent="0.2">
      <c r="A88" s="44"/>
      <c r="B88" s="70">
        <v>1424</v>
      </c>
      <c r="C88" s="52">
        <v>3.51</v>
      </c>
      <c r="D88" s="52">
        <v>37.4</v>
      </c>
      <c r="E88" s="52">
        <v>29.191474880237472</v>
      </c>
      <c r="F88" s="71">
        <v>79.563783763805006</v>
      </c>
      <c r="G88" s="132">
        <v>1151</v>
      </c>
      <c r="H88" s="52">
        <v>2.63</v>
      </c>
      <c r="I88" s="52">
        <v>37.4</v>
      </c>
      <c r="J88" s="52">
        <v>14.290106956869741</v>
      </c>
      <c r="K88" s="140">
        <v>38.948870673463567</v>
      </c>
      <c r="L88" s="70">
        <v>632</v>
      </c>
      <c r="M88" s="52">
        <v>2.92</v>
      </c>
      <c r="N88" s="52">
        <v>37.4</v>
      </c>
      <c r="O88" s="52">
        <v>4.7835304896753525</v>
      </c>
      <c r="P88" s="71">
        <v>13.037908741149632</v>
      </c>
      <c r="Q88" s="70">
        <v>766</v>
      </c>
      <c r="R88" s="52">
        <v>2.38</v>
      </c>
      <c r="S88" s="52">
        <v>37.4</v>
      </c>
      <c r="T88" s="52">
        <v>5.7274932466556043</v>
      </c>
      <c r="U88" s="71">
        <v>15.610757457618837</v>
      </c>
      <c r="V88" s="132">
        <v>783</v>
      </c>
      <c r="W88" s="52">
        <v>2.86</v>
      </c>
      <c r="X88" s="52">
        <v>37.4</v>
      </c>
      <c r="Y88" s="52">
        <v>7.1915009394426841</v>
      </c>
      <c r="Z88" s="140">
        <v>19.60103174061905</v>
      </c>
      <c r="AA88" s="70">
        <v>627</v>
      </c>
      <c r="AB88" s="52">
        <v>3.42</v>
      </c>
      <c r="AC88" s="52">
        <v>37.4</v>
      </c>
      <c r="AD88" s="52">
        <v>5.5143307722854349</v>
      </c>
      <c r="AE88" s="71">
        <v>15.029765469823534</v>
      </c>
      <c r="AF88" s="132">
        <v>865</v>
      </c>
      <c r="AG88" s="52">
        <v>3.46</v>
      </c>
      <c r="AH88" s="52">
        <v>37.4</v>
      </c>
      <c r="AI88" s="52">
        <v>10.617882655456777</v>
      </c>
      <c r="AJ88" s="71">
        <v>28.939919037805957</v>
      </c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</row>
    <row r="89" spans="1:168" s="39" customFormat="1" ht="20" customHeight="1" x14ac:dyDescent="0.2">
      <c r="A89" s="44"/>
      <c r="B89" s="70">
        <v>1229</v>
      </c>
      <c r="C89" s="52">
        <v>3.7</v>
      </c>
      <c r="D89" s="52">
        <v>37.4</v>
      </c>
      <c r="E89" s="52">
        <v>22.921050437585787</v>
      </c>
      <c r="F89" s="71">
        <v>62.473222341018904</v>
      </c>
      <c r="G89" s="132">
        <v>1194</v>
      </c>
      <c r="H89" s="52">
        <v>3.01</v>
      </c>
      <c r="I89" s="52">
        <v>37.4</v>
      </c>
      <c r="J89" s="52">
        <v>17.599656812380903</v>
      </c>
      <c r="K89" s="140">
        <v>47.969323053472955</v>
      </c>
      <c r="L89" s="70">
        <v>388</v>
      </c>
      <c r="M89" s="52">
        <v>2.98</v>
      </c>
      <c r="N89" s="52">
        <v>37.4</v>
      </c>
      <c r="O89" s="52">
        <v>1.8400412594870699</v>
      </c>
      <c r="P89" s="71">
        <v>5.0151849293994184</v>
      </c>
      <c r="Q89" s="70">
        <v>833</v>
      </c>
      <c r="R89" s="52">
        <v>2.78</v>
      </c>
      <c r="S89" s="52">
        <v>37.4</v>
      </c>
      <c r="T89" s="52">
        <v>7.9116038226235226</v>
      </c>
      <c r="U89" s="71">
        <v>21.563731820698958</v>
      </c>
      <c r="V89" s="132">
        <v>867</v>
      </c>
      <c r="W89" s="52">
        <v>2.0699999999999998</v>
      </c>
      <c r="X89" s="52">
        <v>37.4</v>
      </c>
      <c r="Y89" s="52">
        <v>6.3817258120873204</v>
      </c>
      <c r="Z89" s="140">
        <v>17.393922528270622</v>
      </c>
      <c r="AA89" s="70">
        <v>819</v>
      </c>
      <c r="AB89" s="52">
        <v>2.68</v>
      </c>
      <c r="AC89" s="52">
        <v>37.4</v>
      </c>
      <c r="AD89" s="52">
        <v>7.3727989837986421</v>
      </c>
      <c r="AE89" s="71">
        <v>20.095174583936078</v>
      </c>
      <c r="AF89" s="132">
        <v>729</v>
      </c>
      <c r="AG89" s="52">
        <v>3.18</v>
      </c>
      <c r="AH89" s="52">
        <v>37.4</v>
      </c>
      <c r="AI89" s="52">
        <v>6.9312655867739572</v>
      </c>
      <c r="AJ89" s="71">
        <v>18.891738722284796</v>
      </c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</row>
    <row r="90" spans="1:168" s="39" customFormat="1" ht="20" customHeight="1" x14ac:dyDescent="0.2">
      <c r="A90" s="44"/>
      <c r="B90" s="70">
        <v>1321</v>
      </c>
      <c r="C90" s="52">
        <v>3.34</v>
      </c>
      <c r="D90" s="52">
        <v>37.4</v>
      </c>
      <c r="E90" s="52">
        <v>23.904578021445158</v>
      </c>
      <c r="F90" s="71">
        <v>65.153908271721974</v>
      </c>
      <c r="G90" s="132">
        <v>1328</v>
      </c>
      <c r="H90" s="52">
        <v>3.3</v>
      </c>
      <c r="I90" s="52">
        <v>37.4</v>
      </c>
      <c r="J90" s="52">
        <v>23.869266127076692</v>
      </c>
      <c r="K90" s="140">
        <v>65.057662777468963</v>
      </c>
      <c r="L90" s="70">
        <v>707</v>
      </c>
      <c r="M90" s="52">
        <v>2.86</v>
      </c>
      <c r="N90" s="52">
        <v>37.4</v>
      </c>
      <c r="O90" s="52">
        <v>5.8632096453604685</v>
      </c>
      <c r="P90" s="71">
        <v>15.980663748549906</v>
      </c>
      <c r="Q90" s="70">
        <v>780</v>
      </c>
      <c r="R90" s="52">
        <v>2.65</v>
      </c>
      <c r="S90" s="52">
        <v>37.4</v>
      </c>
      <c r="T90" s="52">
        <v>6.6124908079528</v>
      </c>
      <c r="U90" s="71">
        <v>18.022891647050105</v>
      </c>
      <c r="V90" s="132">
        <v>1031</v>
      </c>
      <c r="W90" s="52">
        <v>2.92</v>
      </c>
      <c r="X90" s="52">
        <v>37.4</v>
      </c>
      <c r="Y90" s="52">
        <v>12.730029247251073</v>
      </c>
      <c r="Z90" s="140">
        <v>34.696749598660851</v>
      </c>
      <c r="AA90" s="70">
        <v>707</v>
      </c>
      <c r="AB90" s="52">
        <v>2.89</v>
      </c>
      <c r="AC90" s="52">
        <v>37.4</v>
      </c>
      <c r="AD90" s="52">
        <v>5.9247118444376756</v>
      </c>
      <c r="AE90" s="71">
        <v>16.148293088569659</v>
      </c>
      <c r="AF90" s="132">
        <v>1090</v>
      </c>
      <c r="AG90" s="52">
        <v>3.38</v>
      </c>
      <c r="AH90" s="52">
        <v>37.4</v>
      </c>
      <c r="AI90" s="52">
        <v>16.470198733320885</v>
      </c>
      <c r="AJ90" s="71">
        <v>44.890891465439303</v>
      </c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</row>
    <row r="91" spans="1:168" s="40" customFormat="1" ht="20" customHeight="1" x14ac:dyDescent="0.2">
      <c r="A91" s="77" t="s">
        <v>53</v>
      </c>
      <c r="B91" s="72">
        <v>1266</v>
      </c>
      <c r="C91" s="54">
        <v>2.31</v>
      </c>
      <c r="D91" s="54">
        <v>33.4</v>
      </c>
      <c r="E91" s="54">
        <v>13.560736015711104</v>
      </c>
      <c r="F91" s="73">
        <v>41.387365988851371</v>
      </c>
      <c r="G91" s="133">
        <v>852</v>
      </c>
      <c r="H91" s="54">
        <v>3.98</v>
      </c>
      <c r="I91" s="54">
        <v>33.4</v>
      </c>
      <c r="J91" s="54">
        <v>10.581976236784232</v>
      </c>
      <c r="K91" s="141">
        <v>32.296191216295952</v>
      </c>
      <c r="L91" s="72">
        <v>909</v>
      </c>
      <c r="M91" s="54">
        <v>2.42</v>
      </c>
      <c r="N91" s="54">
        <v>33.4</v>
      </c>
      <c r="O91" s="54">
        <v>7.3239853374741077</v>
      </c>
      <c r="P91" s="73">
        <v>22.352803071148557</v>
      </c>
      <c r="Q91" s="72">
        <v>1106</v>
      </c>
      <c r="R91" s="54">
        <v>3.51</v>
      </c>
      <c r="S91" s="54">
        <v>33.4</v>
      </c>
      <c r="T91" s="54">
        <v>15.726111881494173</v>
      </c>
      <c r="U91" s="73">
        <v>47.996093078351478</v>
      </c>
      <c r="V91" s="133">
        <v>879</v>
      </c>
      <c r="W91" s="54">
        <v>2.44</v>
      </c>
      <c r="X91" s="54">
        <v>33.4</v>
      </c>
      <c r="Y91" s="54">
        <v>6.9051322517308611</v>
      </c>
      <c r="Z91" s="141">
        <v>21.074463463686882</v>
      </c>
      <c r="AA91" s="72">
        <v>818</v>
      </c>
      <c r="AB91" s="54">
        <v>2.4</v>
      </c>
      <c r="AC91" s="54">
        <v>33.4</v>
      </c>
      <c r="AD91" s="54">
        <v>5.881966057252269</v>
      </c>
      <c r="AE91" s="73">
        <v>17.951760263119844</v>
      </c>
      <c r="AF91" s="133">
        <v>912</v>
      </c>
      <c r="AG91" s="54">
        <v>2.8</v>
      </c>
      <c r="AH91" s="54">
        <v>33.4</v>
      </c>
      <c r="AI91" s="54">
        <v>8.5300589690017681</v>
      </c>
      <c r="AJ91" s="73">
        <v>26.033739765123482</v>
      </c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</row>
    <row r="92" spans="1:168" s="40" customFormat="1" ht="20" customHeight="1" x14ac:dyDescent="0.2">
      <c r="A92" s="45"/>
      <c r="B92" s="72">
        <v>997</v>
      </c>
      <c r="C92" s="54">
        <v>3.6</v>
      </c>
      <c r="D92" s="54">
        <v>33.4</v>
      </c>
      <c r="E92" s="54">
        <v>13.106808561784181</v>
      </c>
      <c r="F92" s="73">
        <v>40.001979410549495</v>
      </c>
      <c r="G92" s="133">
        <v>1212</v>
      </c>
      <c r="H92" s="54">
        <v>2.83</v>
      </c>
      <c r="I92" s="54">
        <v>33.4</v>
      </c>
      <c r="J92" s="54">
        <v>15.226341905630887</v>
      </c>
      <c r="K92" s="141">
        <v>46.470795124219116</v>
      </c>
      <c r="L92" s="72">
        <v>754</v>
      </c>
      <c r="M92" s="54">
        <v>3.22</v>
      </c>
      <c r="N92" s="54">
        <v>33.4</v>
      </c>
      <c r="O92" s="54">
        <v>6.7050743677050626</v>
      </c>
      <c r="P92" s="73">
        <v>20.463886806524759</v>
      </c>
      <c r="Q92" s="72">
        <v>1395</v>
      </c>
      <c r="R92" s="54">
        <v>2.72</v>
      </c>
      <c r="S92" s="54">
        <v>33.4</v>
      </c>
      <c r="T92" s="54">
        <v>19.387469864906052</v>
      </c>
      <c r="U92" s="73">
        <v>59.170557554328823</v>
      </c>
      <c r="V92" s="133">
        <v>569</v>
      </c>
      <c r="W92" s="54">
        <v>2.92</v>
      </c>
      <c r="X92" s="54">
        <v>33.4</v>
      </c>
      <c r="Y92" s="54">
        <v>3.4627026304893573</v>
      </c>
      <c r="Z92" s="141">
        <v>10.568168343708173</v>
      </c>
      <c r="AA92" s="72">
        <v>814</v>
      </c>
      <c r="AB92" s="54">
        <v>2.5</v>
      </c>
      <c r="AC92" s="54">
        <v>33.4</v>
      </c>
      <c r="AD92" s="54">
        <v>6.0672725220031962</v>
      </c>
      <c r="AE92" s="73">
        <v>18.517315589015233</v>
      </c>
      <c r="AF92" s="133">
        <v>777</v>
      </c>
      <c r="AG92" s="54">
        <v>2.98</v>
      </c>
      <c r="AH92" s="54">
        <v>33.4</v>
      </c>
      <c r="AI92" s="54">
        <v>6.5896627169136979</v>
      </c>
      <c r="AJ92" s="73">
        <v>20.111650451127407</v>
      </c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</row>
    <row r="93" spans="1:168" s="40" customFormat="1" ht="20" customHeight="1" x14ac:dyDescent="0.2">
      <c r="A93" s="45"/>
      <c r="B93" s="72">
        <v>807</v>
      </c>
      <c r="C93" s="54">
        <v>3.42</v>
      </c>
      <c r="D93" s="54">
        <v>33.4</v>
      </c>
      <c r="E93" s="54">
        <v>8.1578909197205611</v>
      </c>
      <c r="F93" s="73">
        <v>24.897882887804094</v>
      </c>
      <c r="G93" s="133">
        <v>1434</v>
      </c>
      <c r="H93" s="54">
        <v>2.35</v>
      </c>
      <c r="I93" s="54">
        <v>33.4</v>
      </c>
      <c r="J93" s="54">
        <v>17.699865637460441</v>
      </c>
      <c r="K93" s="141">
        <v>54.019989493369359</v>
      </c>
      <c r="L93" s="72">
        <v>746</v>
      </c>
      <c r="M93" s="54">
        <v>2.36</v>
      </c>
      <c r="N93" s="54">
        <v>33.4</v>
      </c>
      <c r="O93" s="54">
        <v>4.8105502069148436</v>
      </c>
      <c r="P93" s="73">
        <v>14.681799114049712</v>
      </c>
      <c r="Q93" s="72">
        <v>1020</v>
      </c>
      <c r="R93" s="54">
        <v>3.42</v>
      </c>
      <c r="S93" s="54">
        <v>33.4</v>
      </c>
      <c r="T93" s="54">
        <v>13.032584526207147</v>
      </c>
      <c r="U93" s="73">
        <v>39.775447655780638</v>
      </c>
      <c r="V93" s="133">
        <v>673</v>
      </c>
      <c r="W93" s="54">
        <v>3.11</v>
      </c>
      <c r="X93" s="54">
        <v>33.4</v>
      </c>
      <c r="Y93" s="54">
        <v>5.1593657965290269</v>
      </c>
      <c r="Z93" s="141">
        <v>15.746384285035518</v>
      </c>
      <c r="AA93" s="72">
        <v>779</v>
      </c>
      <c r="AB93" s="54">
        <v>2.5</v>
      </c>
      <c r="AC93" s="54">
        <v>33.4</v>
      </c>
      <c r="AD93" s="54">
        <v>5.5567364176449603</v>
      </c>
      <c r="AE93" s="73">
        <v>16.959159410979147</v>
      </c>
      <c r="AF93" s="133">
        <v>1488</v>
      </c>
      <c r="AG93" s="54">
        <v>3.22</v>
      </c>
      <c r="AH93" s="54">
        <v>33.4</v>
      </c>
      <c r="AI93" s="54">
        <v>26.113526481350178</v>
      </c>
      <c r="AJ93" s="73">
        <v>79.698482183492899</v>
      </c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</row>
    <row r="94" spans="1:168" s="40" customFormat="1" ht="20" customHeight="1" thickBot="1" x14ac:dyDescent="0.25">
      <c r="A94" s="49"/>
      <c r="B94" s="74">
        <v>851</v>
      </c>
      <c r="C94" s="75">
        <v>2.38</v>
      </c>
      <c r="D94" s="75">
        <v>33.4</v>
      </c>
      <c r="E94" s="75">
        <v>6.3130699497343636</v>
      </c>
      <c r="F94" s="76">
        <v>19.267489332449365</v>
      </c>
      <c r="G94" s="134">
        <v>1462</v>
      </c>
      <c r="H94" s="75">
        <v>3.15</v>
      </c>
      <c r="I94" s="75">
        <v>33.4</v>
      </c>
      <c r="J94" s="75">
        <v>24.660909877851832</v>
      </c>
      <c r="K94" s="142">
        <v>75.265096345083037</v>
      </c>
      <c r="L94" s="74"/>
      <c r="M94" s="75"/>
      <c r="N94" s="75"/>
      <c r="O94" s="75"/>
      <c r="P94" s="76"/>
      <c r="Q94" s="74">
        <v>1139</v>
      </c>
      <c r="R94" s="75">
        <v>2.6</v>
      </c>
      <c r="S94" s="75">
        <v>33.4</v>
      </c>
      <c r="T94" s="75">
        <v>12.354488084351427</v>
      </c>
      <c r="U94" s="76">
        <v>37.705897331793381</v>
      </c>
      <c r="V94" s="134">
        <v>562</v>
      </c>
      <c r="W94" s="75">
        <v>3.08</v>
      </c>
      <c r="X94" s="75">
        <v>33.4</v>
      </c>
      <c r="Y94" s="75">
        <v>3.5631275477710362</v>
      </c>
      <c r="Z94" s="142">
        <v>10.874665188799883</v>
      </c>
      <c r="AA94" s="74">
        <v>625</v>
      </c>
      <c r="AB94" s="75">
        <v>2.89</v>
      </c>
      <c r="AC94" s="75">
        <v>33.4</v>
      </c>
      <c r="AD94" s="75">
        <v>4.1348942173635201</v>
      </c>
      <c r="AE94" s="76">
        <v>12.619697050435889</v>
      </c>
      <c r="AF94" s="134">
        <v>710</v>
      </c>
      <c r="AG94" s="75">
        <v>2.52</v>
      </c>
      <c r="AH94" s="75">
        <v>33.4</v>
      </c>
      <c r="AI94" s="75">
        <v>4.6528884023261252</v>
      </c>
      <c r="AJ94" s="76">
        <v>14.200615290294413</v>
      </c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</row>
  </sheetData>
  <mergeCells count="7">
    <mergeCell ref="AF1:AJ1"/>
    <mergeCell ref="B1:F1"/>
    <mergeCell ref="G1:K1"/>
    <mergeCell ref="L1:P1"/>
    <mergeCell ref="Q1:U1"/>
    <mergeCell ref="V1:Z1"/>
    <mergeCell ref="AA1:A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__0day_nonfed</vt:lpstr>
      <vt:lpstr>0603 male_1day_nonfed</vt:lpstr>
      <vt:lpstr>friction_forces_per_fly</vt:lpstr>
      <vt:lpstr>safety_factors_per_fly</vt:lpstr>
      <vt:lpstr>all_values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2025-11-04T12:23:31Z</dcterms:modified>
</cp:coreProperties>
</file>