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15" windowWidth="24495" windowHeight="16815"/>
  </bookViews>
  <sheets>
    <sheet name="data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0" i="1" l="1"/>
  <c r="E190" i="1"/>
  <c r="E192" i="1"/>
  <c r="E191" i="1" s="1"/>
  <c r="D192" i="1"/>
  <c r="D191" i="1"/>
  <c r="E108" i="1"/>
  <c r="D108" i="1"/>
  <c r="I110" i="1" l="1"/>
  <c r="I109" i="1"/>
  <c r="I108" i="1"/>
  <c r="I107" i="1"/>
  <c r="D41" i="1"/>
  <c r="D145" i="1" l="1"/>
  <c r="E145" i="1"/>
  <c r="F144" i="1"/>
  <c r="G144" i="1"/>
  <c r="H144" i="1"/>
  <c r="F145" i="1"/>
  <c r="G145" i="1"/>
  <c r="H145" i="1"/>
  <c r="F146" i="1"/>
  <c r="G146" i="1"/>
  <c r="H146" i="1"/>
  <c r="F147" i="1"/>
  <c r="G147" i="1"/>
  <c r="H147" i="1"/>
  <c r="F148" i="1"/>
  <c r="G148" i="1"/>
  <c r="H148" i="1"/>
  <c r="I111" i="1"/>
  <c r="I44" i="1"/>
  <c r="I43" i="1"/>
  <c r="I147" i="1"/>
  <c r="I148" i="1"/>
  <c r="I146" i="1"/>
  <c r="I145" i="1"/>
  <c r="I144" i="1"/>
  <c r="I187" i="1"/>
  <c r="I188" i="1"/>
  <c r="D185" i="1"/>
  <c r="E185" i="1"/>
  <c r="F185" i="1"/>
  <c r="G185" i="1"/>
  <c r="H185" i="1"/>
  <c r="F186" i="1"/>
  <c r="G186" i="1"/>
  <c r="H186" i="1"/>
  <c r="F187" i="1"/>
  <c r="G187" i="1"/>
  <c r="H187" i="1"/>
  <c r="F188" i="1"/>
  <c r="G188" i="1"/>
  <c r="H188" i="1"/>
  <c r="I186" i="1"/>
  <c r="I185" i="1"/>
  <c r="I184" i="1"/>
  <c r="E41" i="1" l="1"/>
  <c r="F110" i="1" l="1"/>
  <c r="H184" i="1" l="1"/>
  <c r="G184" i="1"/>
  <c r="F184" i="1"/>
  <c r="I41" i="1" l="1"/>
  <c r="V111" i="1" l="1"/>
  <c r="U111" i="1"/>
  <c r="O111" i="1"/>
  <c r="M111" i="1"/>
  <c r="H111" i="1"/>
  <c r="G111" i="1"/>
  <c r="F111" i="1"/>
  <c r="V110" i="1"/>
  <c r="U110" i="1"/>
  <c r="O110" i="1"/>
  <c r="M110" i="1"/>
  <c r="H110" i="1"/>
  <c r="G110" i="1"/>
  <c r="V109" i="1"/>
  <c r="U109" i="1"/>
  <c r="O109" i="1"/>
  <c r="M109" i="1"/>
  <c r="H109" i="1"/>
  <c r="G109" i="1"/>
  <c r="F109" i="1"/>
  <c r="V108" i="1"/>
  <c r="U108" i="1"/>
  <c r="O108" i="1"/>
  <c r="M108" i="1"/>
  <c r="H108" i="1"/>
  <c r="G108" i="1"/>
  <c r="F108" i="1"/>
  <c r="V107" i="1"/>
  <c r="U107" i="1"/>
  <c r="O107" i="1"/>
  <c r="M107" i="1"/>
  <c r="H107" i="1"/>
  <c r="G107" i="1"/>
  <c r="F107" i="1"/>
  <c r="V44" i="1" l="1"/>
  <c r="U44" i="1"/>
  <c r="O44" i="1"/>
  <c r="M44" i="1"/>
  <c r="H44" i="1"/>
  <c r="G44" i="1"/>
  <c r="F44" i="1"/>
  <c r="V43" i="1"/>
  <c r="U43" i="1"/>
  <c r="O43" i="1"/>
  <c r="M43" i="1"/>
  <c r="H43" i="1"/>
  <c r="G43" i="1"/>
  <c r="F43" i="1"/>
  <c r="V42" i="1"/>
  <c r="U42" i="1"/>
  <c r="O42" i="1"/>
  <c r="M42" i="1"/>
  <c r="H42" i="1"/>
  <c r="G42" i="1"/>
  <c r="F42" i="1"/>
  <c r="V41" i="1"/>
  <c r="U41" i="1"/>
  <c r="O41" i="1"/>
  <c r="M41" i="1"/>
  <c r="H41" i="1"/>
  <c r="G41" i="1"/>
  <c r="F41" i="1"/>
  <c r="V40" i="1"/>
  <c r="U40" i="1"/>
  <c r="O40" i="1"/>
  <c r="M40" i="1"/>
  <c r="I40" i="1"/>
  <c r="H40" i="1"/>
  <c r="G40" i="1"/>
  <c r="F40" i="1"/>
  <c r="I10" i="1"/>
  <c r="I42" i="1" l="1"/>
</calcChain>
</file>

<file path=xl/sharedStrings.xml><?xml version="1.0" encoding="utf-8"?>
<sst xmlns="http://schemas.openxmlformats.org/spreadsheetml/2006/main" count="501" uniqueCount="86">
  <si>
    <t>ISI = 20ms</t>
  </si>
  <si>
    <t>Pair Pulse Ratio</t>
  </si>
  <si>
    <t>t-Rise</t>
  </si>
  <si>
    <t>Delay 1</t>
  </si>
  <si>
    <t>SD Delay1</t>
  </si>
  <si>
    <t>date</t>
  </si>
  <si>
    <t>cell</t>
  </si>
  <si>
    <t>Ileak</t>
  </si>
  <si>
    <t>Rs</t>
  </si>
  <si>
    <t>A1</t>
  </si>
  <si>
    <t>A2</t>
  </si>
  <si>
    <t>R2</t>
  </si>
  <si>
    <t>PPRr</t>
  </si>
  <si>
    <t>PPRa</t>
  </si>
  <si>
    <t>Del1</t>
  </si>
  <si>
    <t>Del2</t>
  </si>
  <si>
    <t>tauR1</t>
  </si>
  <si>
    <t>tauR2</t>
  </si>
  <si>
    <t>tauD1</t>
  </si>
  <si>
    <t>tauD2</t>
  </si>
  <si>
    <t>Total</t>
  </si>
  <si>
    <t>Frac</t>
  </si>
  <si>
    <t>n2Avg</t>
  </si>
  <si>
    <t>Avg Delay1</t>
  </si>
  <si>
    <t>Avg SD delay1</t>
  </si>
  <si>
    <t>First cells + 0er</t>
  </si>
  <si>
    <t>Avg x_x</t>
  </si>
  <si>
    <t>Z1</t>
  </si>
  <si>
    <t>a</t>
  </si>
  <si>
    <t>good</t>
  </si>
  <si>
    <t>Z2</t>
  </si>
  <si>
    <t>fit for trise difficult?</t>
  </si>
  <si>
    <t>ISI cells</t>
  </si>
  <si>
    <t>Z4 V2</t>
  </si>
  <si>
    <t>Z3</t>
  </si>
  <si>
    <t>EGTA</t>
  </si>
  <si>
    <t>BAPTA</t>
  </si>
  <si>
    <t>DMSO</t>
  </si>
  <si>
    <t>EGTA, noise?</t>
  </si>
  <si>
    <t>Z4</t>
  </si>
  <si>
    <t>base</t>
  </si>
  <si>
    <t>Z5</t>
  </si>
  <si>
    <t>Z6</t>
  </si>
  <si>
    <t>DMSO ex</t>
  </si>
  <si>
    <t>von Amp1</t>
  </si>
  <si>
    <t>Tau rise</t>
  </si>
  <si>
    <t>delay1</t>
  </si>
  <si>
    <t>SD delay1</t>
  </si>
  <si>
    <t>n</t>
  </si>
  <si>
    <t>Mean</t>
  </si>
  <si>
    <t>Median</t>
  </si>
  <si>
    <t>25% Quartil</t>
  </si>
  <si>
    <t>75% Quartil</t>
  </si>
  <si>
    <t>S1</t>
  </si>
  <si>
    <t>L2/3-L5PN</t>
  </si>
  <si>
    <t>EGTA, perfect!</t>
  </si>
  <si>
    <t>fit trise, alright?</t>
  </si>
  <si>
    <t>t-Decay</t>
  </si>
  <si>
    <t>Tau Decay</t>
  </si>
  <si>
    <t>Buffer</t>
  </si>
  <si>
    <t>First cell + 0er</t>
  </si>
  <si>
    <t>super</t>
  </si>
  <si>
    <t>mediocre</t>
  </si>
  <si>
    <t>meh</t>
  </si>
  <si>
    <t>ok</t>
  </si>
  <si>
    <t>Antrag bsp</t>
  </si>
  <si>
    <t>Puffer Cells</t>
  </si>
  <si>
    <t xml:space="preserve">Z2 </t>
  </si>
  <si>
    <t>PFC</t>
  </si>
  <si>
    <t>mPFC</t>
  </si>
  <si>
    <t>p95</t>
  </si>
  <si>
    <t>p89</t>
  </si>
  <si>
    <t>p92</t>
  </si>
  <si>
    <t>p93</t>
  </si>
  <si>
    <t>p100</t>
  </si>
  <si>
    <t>p97</t>
  </si>
  <si>
    <t>p98</t>
  </si>
  <si>
    <t>p99</t>
  </si>
  <si>
    <t>x</t>
  </si>
  <si>
    <t>Exam</t>
  </si>
  <si>
    <t>EGTA?</t>
  </si>
  <si>
    <t>EGTA???</t>
  </si>
  <si>
    <t>P21-26</t>
  </si>
  <si>
    <t>P90-100</t>
  </si>
  <si>
    <t xml:space="preserve">all: 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</si>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</sst>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rgb="FFFFC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/>
    <xf numFmtId="0" fontId="4" fillId="0" borderId="0" xfId="0" applyFont="1"/>
    <xf numFmtId="0" fontId="0" fillId="2" borderId="0" xfId="0" applyFill="1"/>
    <xf numFmtId="0" fontId="6" fillId="2" borderId="0" xfId="0" applyFont="1" applyFill="1"/>
    <xf numFmtId="0" fontId="7" fillId="0" borderId="0" xfId="0" applyFont="1"/>
    <xf numFmtId="164" fontId="0" fillId="0" borderId="0" xfId="0" applyNumberFormat="1"/>
    <xf numFmtId="14" fontId="0" fillId="0" borderId="0" xfId="0" applyNumberFormat="1"/>
    <xf numFmtId="0" fontId="8" fillId="0" borderId="0" xfId="0" applyFont="1"/>
    <xf numFmtId="164" fontId="0" fillId="5" borderId="0" xfId="0" applyNumberFormat="1" applyFill="1"/>
    <xf numFmtId="0" fontId="2" fillId="0" borderId="0" xfId="0" applyFont="1"/>
    <xf numFmtId="3" fontId="0" fillId="0" borderId="0" xfId="0" applyNumberFormat="1"/>
    <xf numFmtId="14" fontId="6" fillId="2" borderId="0" xfId="0" applyNumberFormat="1" applyFont="1" applyFill="1"/>
    <xf numFmtId="14" fontId="9" fillId="0" borderId="0" xfId="0" applyNumberFormat="1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164" fontId="9" fillId="5" borderId="0" xfId="0" applyNumberFormat="1" applyFont="1" applyFill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8" fillId="2" borderId="0" xfId="0" applyFont="1" applyFill="1"/>
    <xf numFmtId="0" fontId="11" fillId="2" borderId="0" xfId="0" applyFont="1" applyFill="1"/>
    <xf numFmtId="0" fontId="18" fillId="0" borderId="0" xfId="0" applyFont="1"/>
    <xf numFmtId="49" fontId="0" fillId="0" borderId="0" xfId="0" applyNumberFormat="1"/>
    <xf numFmtId="0" fontId="1" fillId="0" borderId="0" xfId="0" applyFont="1"/>
    <xf numFmtId="0" fontId="0" fillId="2" borderId="1" xfId="0" applyFill="1" applyBorder="1"/>
    <xf numFmtId="0" fontId="5" fillId="2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9" fillId="0" borderId="1" xfId="0" applyFont="1" applyBorder="1"/>
    <xf numFmtId="0" fontId="13" fillId="0" borderId="1" xfId="0" applyFont="1" applyBorder="1"/>
    <xf numFmtId="164" fontId="0" fillId="5" borderId="1" xfId="0" applyNumberFormat="1" applyFill="1" applyBorder="1"/>
    <xf numFmtId="0" fontId="19" fillId="2" borderId="0" xfId="0" applyFont="1" applyFill="1"/>
    <xf numFmtId="0" fontId="9" fillId="2" borderId="0" xfId="0" applyFont="1" applyFill="1"/>
    <xf numFmtId="0" fontId="20" fillId="0" borderId="0" xfId="0" applyFont="1"/>
    <xf numFmtId="164" fontId="12" fillId="5" borderId="0" xfId="0" applyNumberFormat="1" applyFont="1" applyFill="1"/>
    <xf numFmtId="0" fontId="14" fillId="0" borderId="1" xfId="0" applyFont="1" applyBorder="1"/>
    <xf numFmtId="14" fontId="0" fillId="0" borderId="0" xfId="0" applyNumberFormat="1" applyFill="1"/>
    <xf numFmtId="0" fontId="0" fillId="0" borderId="0" xfId="0" applyFill="1"/>
    <xf numFmtId="14" fontId="0" fillId="0" borderId="0" xfId="0" applyNumberFormat="1" applyBorder="1"/>
    <xf numFmtId="0" fontId="0" fillId="0" borderId="0" xfId="0" applyFont="1"/>
    <xf numFmtId="0" fontId="9" fillId="0" borderId="0" xfId="0" applyFont="1" applyFill="1"/>
    <xf numFmtId="0" fontId="21" fillId="2" borderId="0" xfId="0" applyFont="1" applyFill="1"/>
    <xf numFmtId="0" fontId="21" fillId="0" borderId="0" xfId="0" applyFont="1"/>
    <xf numFmtId="0" fontId="21" fillId="0" borderId="0" xfId="0" applyFont="1" applyFill="1"/>
    <xf numFmtId="0" fontId="17" fillId="2" borderId="1" xfId="0" applyFont="1" applyFill="1" applyBorder="1"/>
    <xf numFmtId="0" fontId="5" fillId="0" borderId="1" xfId="0" applyFont="1" applyFill="1" applyBorder="1"/>
    <xf numFmtId="0" fontId="0" fillId="0" borderId="1" xfId="0" applyFill="1" applyBorder="1"/>
    <xf numFmtId="0" fontId="0" fillId="0" borderId="0" xfId="0" applyFont="1" applyFill="1"/>
    <xf numFmtId="164" fontId="0" fillId="0" borderId="0" xfId="0" applyNumberFormat="1" applyFill="1"/>
    <xf numFmtId="164" fontId="9" fillId="0" borderId="0" xfId="0" applyNumberFormat="1" applyFont="1" applyFill="1"/>
    <xf numFmtId="164" fontId="0" fillId="0" borderId="1" xfId="0" applyNumberFormat="1" applyFill="1" applyBorder="1"/>
    <xf numFmtId="164" fontId="0" fillId="0" borderId="0" xfId="0" applyNumberFormat="1" applyFont="1" applyFill="1"/>
    <xf numFmtId="164" fontId="12" fillId="0" borderId="0" xfId="0" applyNumberFormat="1" applyFont="1" applyFill="1"/>
    <xf numFmtId="164" fontId="0" fillId="0" borderId="1" xfId="0" applyNumberFormat="1" applyFont="1" applyFill="1" applyBorder="1"/>
    <xf numFmtId="2" fontId="17" fillId="2" borderId="0" xfId="0" applyNumberFormat="1" applyFont="1" applyFill="1"/>
    <xf numFmtId="2" fontId="0" fillId="2" borderId="0" xfId="0" applyNumberFormat="1" applyFill="1"/>
    <xf numFmtId="2" fontId="8" fillId="2" borderId="0" xfId="0" applyNumberFormat="1" applyFont="1" applyFill="1"/>
    <xf numFmtId="2" fontId="2" fillId="2" borderId="0" xfId="0" applyNumberFormat="1" applyFont="1" applyFill="1"/>
    <xf numFmtId="0" fontId="0" fillId="2" borderId="0" xfId="0" applyFont="1" applyFill="1"/>
    <xf numFmtId="0" fontId="5" fillId="2" borderId="0" xfId="0" applyFont="1" applyFill="1"/>
    <xf numFmtId="0" fontId="11" fillId="0" borderId="0" xfId="0" applyFont="1" applyFill="1"/>
    <xf numFmtId="0" fontId="11" fillId="2" borderId="1" xfId="0" applyFont="1" applyFill="1" applyBorder="1"/>
    <xf numFmtId="0" fontId="8" fillId="0" borderId="0" xfId="0" applyFont="1" applyFill="1"/>
    <xf numFmtId="2" fontId="8" fillId="3" borderId="0" xfId="0" applyNumberFormat="1" applyFont="1" applyFill="1"/>
    <xf numFmtId="2" fontId="0" fillId="3" borderId="0" xfId="0" applyNumberFormat="1" applyFill="1"/>
    <xf numFmtId="2" fontId="0" fillId="3" borderId="1" xfId="0" applyNumberFormat="1" applyFill="1" applyBorder="1"/>
    <xf numFmtId="2" fontId="17" fillId="0" borderId="0" xfId="0" applyNumberFormat="1" applyFont="1"/>
    <xf numFmtId="2" fontId="0" fillId="0" borderId="0" xfId="0" applyNumberFormat="1"/>
    <xf numFmtId="2" fontId="0" fillId="0" borderId="0" xfId="0" applyNumberFormat="1" applyFont="1" applyFill="1"/>
    <xf numFmtId="2" fontId="0" fillId="4" borderId="0" xfId="0" applyNumberFormat="1" applyFill="1"/>
    <xf numFmtId="2" fontId="0" fillId="0" borderId="0" xfId="0" applyNumberFormat="1" applyFont="1"/>
    <xf numFmtId="2" fontId="9" fillId="0" borderId="0" xfId="0" applyNumberFormat="1" applyFont="1"/>
    <xf numFmtId="2" fontId="0" fillId="0" borderId="1" xfId="0" applyNumberFormat="1" applyBorder="1"/>
    <xf numFmtId="2" fontId="0" fillId="0" borderId="1" xfId="0" applyNumberFormat="1" applyFont="1" applyFill="1" applyBorder="1"/>
    <xf numFmtId="2" fontId="0" fillId="4" borderId="1" xfId="0" applyNumberFormat="1" applyFill="1" applyBorder="1"/>
    <xf numFmtId="2" fontId="8" fillId="0" borderId="0" xfId="0" applyNumberFormat="1" applyFont="1"/>
    <xf numFmtId="2" fontId="0" fillId="6" borderId="0" xfId="0" applyNumberFormat="1" applyFill="1"/>
    <xf numFmtId="2" fontId="20" fillId="3" borderId="0" xfId="0" applyNumberFormat="1" applyFont="1" applyFill="1"/>
    <xf numFmtId="2" fontId="9" fillId="0" borderId="0" xfId="0" applyNumberFormat="1" applyFont="1" applyFill="1"/>
    <xf numFmtId="2" fontId="9" fillId="6" borderId="0" xfId="0" applyNumberFormat="1" applyFont="1" applyFill="1"/>
    <xf numFmtId="2" fontId="9" fillId="3" borderId="0" xfId="0" applyNumberFormat="1" applyFont="1" applyFill="1"/>
    <xf numFmtId="2" fontId="20" fillId="0" borderId="0" xfId="0" applyNumberFormat="1" applyFont="1"/>
    <xf numFmtId="1" fontId="0" fillId="0" borderId="0" xfId="0" applyNumberFormat="1"/>
    <xf numFmtId="0" fontId="0" fillId="0" borderId="0" xfId="0" applyBorder="1"/>
    <xf numFmtId="0" fontId="8" fillId="0" borderId="0" xfId="0" applyFont="1" applyBorder="1"/>
    <xf numFmtId="0" fontId="17" fillId="0" borderId="0" xfId="0" applyFont="1" applyBorder="1"/>
    <xf numFmtId="2" fontId="0" fillId="3" borderId="0" xfId="0" applyNumberFormat="1" applyFill="1" applyBorder="1"/>
    <xf numFmtId="2" fontId="0" fillId="0" borderId="0" xfId="0" applyNumberFormat="1" applyBorder="1"/>
    <xf numFmtId="2" fontId="0" fillId="0" borderId="0" xfId="0" applyNumberFormat="1" applyFont="1" applyFill="1" applyBorder="1"/>
    <xf numFmtId="2" fontId="0" fillId="6" borderId="0" xfId="0" applyNumberFormat="1" applyFill="1" applyBorder="1"/>
    <xf numFmtId="0" fontId="13" fillId="0" borderId="0" xfId="0" applyFont="1" applyBorder="1"/>
    <xf numFmtId="164" fontId="0" fillId="0" borderId="0" xfId="0" applyNumberFormat="1" applyFont="1" applyFill="1" applyBorder="1"/>
    <xf numFmtId="164" fontId="0" fillId="5" borderId="0" xfId="0" applyNumberFormat="1" applyFill="1" applyBorder="1"/>
    <xf numFmtId="0" fontId="0" fillId="0" borderId="0" xfId="0" applyFill="1" applyBorder="1"/>
    <xf numFmtId="164" fontId="0" fillId="0" borderId="0" xfId="0" applyNumberFormat="1" applyFill="1" applyBorder="1"/>
    <xf numFmtId="0" fontId="22" fillId="0" borderId="0" xfId="0" applyFont="1" applyBorder="1"/>
    <xf numFmtId="165" fontId="22" fillId="6" borderId="0" xfId="0" applyNumberFormat="1" applyFont="1" applyFill="1" applyBorder="1"/>
    <xf numFmtId="165" fontId="22" fillId="0" borderId="0" xfId="0" applyNumberFormat="1" applyFont="1" applyBorder="1"/>
    <xf numFmtId="1" fontId="22" fillId="0" borderId="0" xfId="0" applyNumberFormat="1" applyFont="1" applyBorder="1"/>
    <xf numFmtId="2" fontId="22" fillId="0" borderId="0" xfId="0" applyNumberFormat="1" applyFont="1" applyBorder="1"/>
    <xf numFmtId="0" fontId="22" fillId="0" borderId="1" xfId="0" applyFont="1" applyBorder="1"/>
    <xf numFmtId="165" fontId="22" fillId="6" borderId="1" xfId="0" applyNumberFormat="1" applyFont="1" applyFill="1" applyBorder="1"/>
    <xf numFmtId="165" fontId="22" fillId="0" borderId="1" xfId="0" applyNumberFormat="1" applyFont="1" applyBorder="1"/>
    <xf numFmtId="2" fontId="22" fillId="0" borderId="1" xfId="0" applyNumberFormat="1" applyFont="1" applyBorder="1"/>
    <xf numFmtId="14" fontId="22" fillId="0" borderId="0" xfId="0" applyNumberFormat="1" applyFont="1" applyBorder="1"/>
    <xf numFmtId="14" fontId="22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2"/>
  <sheetViews>
    <sheetView tabSelected="1" topLeftCell="A155" workbookViewId="0">
      <selection activeCell="D190" sqref="D190"/>
    </sheetView>
  </sheetViews>
  <sheetFormatPr baseColWidth="10" defaultRowHeight="15" x14ac:dyDescent="0.25"/>
  <sheetData>
    <row r="1" spans="1:29" ht="18.75" x14ac:dyDescent="0.3">
      <c r="A1" s="1" t="s">
        <v>53</v>
      </c>
      <c r="I1" s="2" t="s">
        <v>0</v>
      </c>
      <c r="W1" s="41"/>
      <c r="X1" s="41"/>
      <c r="Y1" s="41"/>
      <c r="Z1" s="41"/>
      <c r="AA1" s="41"/>
      <c r="AB1" s="41"/>
      <c r="AC1" s="41"/>
    </row>
    <row r="2" spans="1:29" x14ac:dyDescent="0.25">
      <c r="A2" s="10" t="s">
        <v>54</v>
      </c>
      <c r="B2" t="s">
        <v>82</v>
      </c>
      <c r="I2" t="s">
        <v>1</v>
      </c>
      <c r="M2" t="s">
        <v>2</v>
      </c>
      <c r="O2" t="s">
        <v>57</v>
      </c>
      <c r="U2" t="s">
        <v>3</v>
      </c>
      <c r="V2" t="s">
        <v>4</v>
      </c>
      <c r="W2" s="41"/>
      <c r="X2" s="41"/>
      <c r="Y2" s="41"/>
      <c r="Z2" s="41"/>
      <c r="AA2" s="41"/>
      <c r="AB2" s="41"/>
      <c r="AC2" s="41"/>
    </row>
    <row r="3" spans="1:29" s="30" customFormat="1" ht="15.75" x14ac:dyDescent="0.25">
      <c r="A3" s="28" t="s">
        <v>5</v>
      </c>
      <c r="B3" s="28" t="s">
        <v>6</v>
      </c>
      <c r="C3" s="28"/>
      <c r="D3" s="28" t="s">
        <v>7</v>
      </c>
      <c r="E3" s="28" t="s">
        <v>8</v>
      </c>
      <c r="F3" s="28" t="s">
        <v>9</v>
      </c>
      <c r="G3" s="28" t="s">
        <v>10</v>
      </c>
      <c r="H3" s="28" t="s">
        <v>11</v>
      </c>
      <c r="I3" s="29" t="s">
        <v>12</v>
      </c>
      <c r="J3" s="48" t="s">
        <v>13</v>
      </c>
      <c r="K3" s="28" t="s">
        <v>14</v>
      </c>
      <c r="L3" s="28" t="s">
        <v>15</v>
      </c>
      <c r="M3" s="48" t="s">
        <v>16</v>
      </c>
      <c r="N3" s="28" t="s">
        <v>17</v>
      </c>
      <c r="O3" s="29" t="s">
        <v>18</v>
      </c>
      <c r="P3" s="28" t="s">
        <v>19</v>
      </c>
      <c r="Q3" s="28" t="s">
        <v>20</v>
      </c>
      <c r="R3" s="28" t="s">
        <v>21</v>
      </c>
      <c r="S3" s="28" t="s">
        <v>22</v>
      </c>
      <c r="U3" s="28" t="s">
        <v>23</v>
      </c>
      <c r="V3" s="65" t="s">
        <v>24</v>
      </c>
      <c r="W3" s="50"/>
      <c r="X3" s="50"/>
      <c r="Y3" s="50"/>
      <c r="Z3" s="50"/>
      <c r="AA3" s="50"/>
      <c r="AB3" s="50"/>
      <c r="AC3" s="50"/>
    </row>
    <row r="4" spans="1:29" ht="17.25" x14ac:dyDescent="0.3">
      <c r="A4" s="4" t="s">
        <v>25</v>
      </c>
      <c r="B4" s="3"/>
      <c r="D4" s="5"/>
      <c r="E4" s="5"/>
      <c r="F4" s="5" t="s">
        <v>26</v>
      </c>
      <c r="J4" s="43"/>
      <c r="M4" s="51"/>
      <c r="U4" s="6"/>
      <c r="V4" s="6"/>
      <c r="W4" s="41"/>
      <c r="X4" s="41"/>
      <c r="Y4" s="41"/>
      <c r="Z4" s="41"/>
      <c r="AA4" s="41"/>
      <c r="AB4" s="41"/>
      <c r="AC4" s="41"/>
    </row>
    <row r="5" spans="1:29" ht="15.75" x14ac:dyDescent="0.25">
      <c r="A5" s="7">
        <v>44489</v>
      </c>
      <c r="B5" t="s">
        <v>27</v>
      </c>
      <c r="C5" t="s">
        <v>28</v>
      </c>
      <c r="D5">
        <v>-145</v>
      </c>
      <c r="E5">
        <v>16</v>
      </c>
      <c r="F5">
        <v>-50.29</v>
      </c>
      <c r="G5">
        <v>-30.96</v>
      </c>
      <c r="H5">
        <v>-30.02</v>
      </c>
      <c r="I5" s="67">
        <v>0.6</v>
      </c>
      <c r="J5" s="70">
        <v>0.62</v>
      </c>
      <c r="K5" s="71">
        <v>4.97</v>
      </c>
      <c r="L5" s="71">
        <v>5.19</v>
      </c>
      <c r="M5" s="72">
        <v>1.41</v>
      </c>
      <c r="N5" s="71">
        <v>1.41</v>
      </c>
      <c r="O5" s="73">
        <v>4.7699999999999996</v>
      </c>
      <c r="P5" s="71">
        <v>4.7699999999999996</v>
      </c>
      <c r="Q5" s="71">
        <v>50</v>
      </c>
      <c r="R5">
        <v>1</v>
      </c>
      <c r="S5">
        <v>50</v>
      </c>
      <c r="T5" t="s">
        <v>29</v>
      </c>
      <c r="U5" s="52">
        <v>5.0639700000000003</v>
      </c>
      <c r="V5" s="9">
        <v>0.267069</v>
      </c>
      <c r="W5" s="41"/>
      <c r="X5" s="41"/>
      <c r="Y5" s="41"/>
      <c r="Z5" s="41"/>
      <c r="AA5" s="41"/>
      <c r="AB5" s="41"/>
      <c r="AC5" s="41"/>
    </row>
    <row r="6" spans="1:29" ht="15.75" x14ac:dyDescent="0.25">
      <c r="A6" s="7">
        <v>44489</v>
      </c>
      <c r="B6" t="s">
        <v>30</v>
      </c>
      <c r="C6" t="s">
        <v>28</v>
      </c>
      <c r="D6">
        <v>20</v>
      </c>
      <c r="E6">
        <v>19</v>
      </c>
      <c r="F6">
        <v>-20.75</v>
      </c>
      <c r="G6">
        <v>-20.84</v>
      </c>
      <c r="H6">
        <v>-20.32</v>
      </c>
      <c r="I6" s="67">
        <v>0.98</v>
      </c>
      <c r="J6" s="70">
        <v>1</v>
      </c>
      <c r="K6" s="71">
        <v>5.87</v>
      </c>
      <c r="L6" s="71">
        <v>5.9</v>
      </c>
      <c r="M6" s="72">
        <v>1.78</v>
      </c>
      <c r="N6" s="71">
        <v>1.78</v>
      </c>
      <c r="O6" s="73">
        <v>5.0199999999999996</v>
      </c>
      <c r="P6" s="71">
        <v>5.0199999999999996</v>
      </c>
      <c r="Q6" s="71">
        <v>50</v>
      </c>
      <c r="R6">
        <v>1</v>
      </c>
      <c r="S6">
        <v>50</v>
      </c>
      <c r="T6" t="s">
        <v>29</v>
      </c>
      <c r="U6" s="52">
        <v>5.9114100000000001</v>
      </c>
      <c r="V6" s="9">
        <v>0.36421500000000001</v>
      </c>
      <c r="W6" s="41"/>
      <c r="X6" s="41"/>
      <c r="Y6" s="41"/>
      <c r="Z6" s="41"/>
      <c r="AA6" s="41"/>
      <c r="AB6" s="41"/>
      <c r="AC6" s="41"/>
    </row>
    <row r="7" spans="1:29" ht="15.75" x14ac:dyDescent="0.25">
      <c r="A7" s="7">
        <v>44502</v>
      </c>
      <c r="B7" t="s">
        <v>30</v>
      </c>
      <c r="C7" s="10" t="s">
        <v>28</v>
      </c>
      <c r="D7" s="10">
        <v>-58</v>
      </c>
      <c r="E7" s="10">
        <v>18</v>
      </c>
      <c r="F7">
        <v>-10.4</v>
      </c>
      <c r="G7">
        <v>-9.36</v>
      </c>
      <c r="H7">
        <v>-9.16</v>
      </c>
      <c r="I7" s="67">
        <v>0.88</v>
      </c>
      <c r="J7" s="70">
        <v>0.9</v>
      </c>
      <c r="K7" s="71">
        <v>4.5199999999999996</v>
      </c>
      <c r="L7" s="71">
        <v>4.2300000000000004</v>
      </c>
      <c r="M7" s="72">
        <v>8.9700000000000006</v>
      </c>
      <c r="N7" s="71">
        <v>3.01</v>
      </c>
      <c r="O7" s="73">
        <v>4.03</v>
      </c>
      <c r="P7" s="71">
        <v>8.98</v>
      </c>
      <c r="Q7" s="71">
        <v>45</v>
      </c>
      <c r="R7">
        <v>1</v>
      </c>
      <c r="S7">
        <v>45</v>
      </c>
      <c r="T7" t="s">
        <v>31</v>
      </c>
      <c r="U7" s="52">
        <v>4.8154899999999996</v>
      </c>
      <c r="V7" s="9">
        <v>0.88541099999999995</v>
      </c>
      <c r="W7" s="41"/>
      <c r="X7" s="41"/>
      <c r="Y7" s="41"/>
      <c r="Z7" s="41"/>
      <c r="AA7" s="41"/>
      <c r="AB7" s="41"/>
      <c r="AC7" s="41"/>
    </row>
    <row r="8" spans="1:29" ht="15.75" x14ac:dyDescent="0.25">
      <c r="A8" s="7">
        <v>44525</v>
      </c>
      <c r="B8" t="s">
        <v>27</v>
      </c>
      <c r="C8" t="s">
        <v>28</v>
      </c>
      <c r="D8">
        <v>-16</v>
      </c>
      <c r="E8">
        <v>15</v>
      </c>
      <c r="F8" s="11">
        <v>-22.87</v>
      </c>
      <c r="G8" s="11">
        <v>-14.57</v>
      </c>
      <c r="H8">
        <v>-13.08</v>
      </c>
      <c r="I8" s="67">
        <v>0.56999999999999995</v>
      </c>
      <c r="J8" s="70">
        <v>0.64</v>
      </c>
      <c r="K8" s="71">
        <v>7</v>
      </c>
      <c r="L8" s="71">
        <v>6.23</v>
      </c>
      <c r="M8" s="72">
        <v>8.5299999999999994</v>
      </c>
      <c r="N8" s="71">
        <v>3.68</v>
      </c>
      <c r="O8" s="73">
        <v>5.46</v>
      </c>
      <c r="P8" s="71">
        <v>10.58</v>
      </c>
      <c r="Q8" s="71">
        <v>44</v>
      </c>
      <c r="R8">
        <v>1</v>
      </c>
      <c r="S8">
        <v>44</v>
      </c>
      <c r="T8" t="s">
        <v>56</v>
      </c>
      <c r="U8" s="52">
        <v>6.86578</v>
      </c>
      <c r="V8" s="9">
        <v>0.31902599999999998</v>
      </c>
      <c r="W8" s="41"/>
      <c r="X8" s="41"/>
      <c r="Y8" s="41"/>
      <c r="Z8" s="41"/>
      <c r="AA8" s="41"/>
      <c r="AB8" s="41"/>
      <c r="AC8" s="41"/>
    </row>
    <row r="9" spans="1:29" ht="17.25" x14ac:dyDescent="0.3">
      <c r="A9" s="12" t="s">
        <v>32</v>
      </c>
      <c r="F9" s="11"/>
      <c r="G9" s="11"/>
      <c r="I9" s="68"/>
      <c r="J9" s="74"/>
      <c r="K9" s="71"/>
      <c r="L9" s="71"/>
      <c r="M9" s="72"/>
      <c r="N9" s="71"/>
      <c r="O9" s="73"/>
      <c r="P9" s="71"/>
      <c r="Q9" s="71"/>
      <c r="U9" s="52"/>
      <c r="V9" s="9"/>
      <c r="W9" s="41"/>
      <c r="X9" s="41"/>
      <c r="Y9" s="41"/>
      <c r="Z9" s="41"/>
      <c r="AA9" s="41"/>
      <c r="AB9" s="41"/>
      <c r="AC9" s="41"/>
    </row>
    <row r="10" spans="1:29" ht="15.75" x14ac:dyDescent="0.25">
      <c r="A10" s="7">
        <v>44574</v>
      </c>
      <c r="B10" t="s">
        <v>30</v>
      </c>
      <c r="C10" t="s">
        <v>28</v>
      </c>
      <c r="D10">
        <v>-463</v>
      </c>
      <c r="E10">
        <v>23</v>
      </c>
      <c r="F10">
        <v>-10.52</v>
      </c>
      <c r="G10">
        <v>-5.42</v>
      </c>
      <c r="I10" s="67">
        <f>G10/F10</f>
        <v>0.51520912547528519</v>
      </c>
      <c r="J10" s="70">
        <v>0.52</v>
      </c>
      <c r="K10" s="71">
        <v>3.33</v>
      </c>
      <c r="L10" s="71">
        <v>3.62</v>
      </c>
      <c r="M10" s="72">
        <v>3.45</v>
      </c>
      <c r="N10" s="71">
        <v>12.03</v>
      </c>
      <c r="O10" s="73">
        <v>3.61</v>
      </c>
      <c r="P10" s="71">
        <v>1.42</v>
      </c>
      <c r="Q10" s="71">
        <v>28</v>
      </c>
      <c r="R10">
        <v>1</v>
      </c>
      <c r="S10">
        <v>22</v>
      </c>
      <c r="T10" t="s">
        <v>29</v>
      </c>
      <c r="U10" s="52">
        <v>3.45804</v>
      </c>
      <c r="V10" s="9">
        <v>0.98072199999999998</v>
      </c>
      <c r="W10" s="41"/>
      <c r="X10" s="41"/>
      <c r="Y10" s="41"/>
      <c r="Z10" s="41"/>
      <c r="AA10" s="41"/>
      <c r="AB10" s="41"/>
      <c r="AC10" s="41"/>
    </row>
    <row r="11" spans="1:29" ht="15.75" x14ac:dyDescent="0.25">
      <c r="A11" s="7">
        <v>44575</v>
      </c>
      <c r="B11" t="s">
        <v>30</v>
      </c>
      <c r="C11" t="s">
        <v>28</v>
      </c>
      <c r="D11">
        <v>-273</v>
      </c>
      <c r="E11">
        <v>15</v>
      </c>
      <c r="F11">
        <v>-17.399999999999999</v>
      </c>
      <c r="G11">
        <v>-15.52</v>
      </c>
      <c r="I11" s="67">
        <v>0.89</v>
      </c>
      <c r="J11" s="70">
        <v>0.89</v>
      </c>
      <c r="K11" s="71">
        <v>3.57</v>
      </c>
      <c r="L11" s="71">
        <v>3.59</v>
      </c>
      <c r="M11" s="72">
        <v>5.12</v>
      </c>
      <c r="N11" s="71">
        <v>2.7</v>
      </c>
      <c r="O11" s="73">
        <v>3.5</v>
      </c>
      <c r="P11" s="71">
        <v>4.62</v>
      </c>
      <c r="Q11" s="71">
        <v>28</v>
      </c>
      <c r="R11">
        <v>1</v>
      </c>
      <c r="S11">
        <v>17</v>
      </c>
      <c r="U11" s="52">
        <v>3.7483300000000002</v>
      </c>
      <c r="V11" s="9">
        <v>0.445739</v>
      </c>
      <c r="W11" s="41"/>
      <c r="X11" s="41"/>
      <c r="Y11" s="41"/>
      <c r="Z11" s="41"/>
      <c r="AA11" s="41"/>
      <c r="AB11" s="41"/>
      <c r="AC11" s="41"/>
    </row>
    <row r="12" spans="1:29" ht="15.75" x14ac:dyDescent="0.25">
      <c r="A12" s="7">
        <v>44575</v>
      </c>
      <c r="B12" t="s">
        <v>33</v>
      </c>
      <c r="C12" t="s">
        <v>28</v>
      </c>
      <c r="D12">
        <v>-116</v>
      </c>
      <c r="E12">
        <v>21</v>
      </c>
      <c r="F12">
        <v>-49.71</v>
      </c>
      <c r="G12">
        <v>-35.17</v>
      </c>
      <c r="I12" s="67">
        <v>0.71</v>
      </c>
      <c r="J12" s="70">
        <v>0.71</v>
      </c>
      <c r="K12" s="71">
        <v>4.05</v>
      </c>
      <c r="L12" s="71">
        <v>3.94</v>
      </c>
      <c r="M12" s="72">
        <v>1.92</v>
      </c>
      <c r="N12" s="71">
        <v>1.19</v>
      </c>
      <c r="O12" s="73">
        <v>2.57</v>
      </c>
      <c r="P12" s="71">
        <v>2.94</v>
      </c>
      <c r="Q12" s="71">
        <v>26</v>
      </c>
      <c r="R12">
        <v>1</v>
      </c>
      <c r="S12">
        <v>22</v>
      </c>
      <c r="U12" s="52">
        <v>4.1626899999999996</v>
      </c>
      <c r="V12" s="9">
        <v>0.278609</v>
      </c>
      <c r="W12" s="41"/>
      <c r="X12" s="41"/>
      <c r="Y12" s="41"/>
      <c r="Z12" s="41"/>
      <c r="AA12" s="41"/>
      <c r="AB12" s="41"/>
      <c r="AC12" s="41"/>
    </row>
    <row r="13" spans="1:29" ht="15.75" x14ac:dyDescent="0.25">
      <c r="A13" s="7">
        <v>44578</v>
      </c>
      <c r="B13" t="s">
        <v>27</v>
      </c>
      <c r="C13" t="s">
        <v>28</v>
      </c>
      <c r="D13">
        <v>-169</v>
      </c>
      <c r="E13">
        <v>10</v>
      </c>
      <c r="F13">
        <v>-52.55</v>
      </c>
      <c r="G13">
        <v>-37.32</v>
      </c>
      <c r="I13" s="67">
        <v>0.71</v>
      </c>
      <c r="J13" s="70">
        <v>0.71</v>
      </c>
      <c r="K13" s="71">
        <v>3.17</v>
      </c>
      <c r="L13" s="71">
        <v>2.67</v>
      </c>
      <c r="M13" s="72">
        <v>0.24</v>
      </c>
      <c r="N13" s="71">
        <v>0.35</v>
      </c>
      <c r="O13" s="73">
        <v>2.0299999999999998</v>
      </c>
      <c r="P13" s="71">
        <v>2</v>
      </c>
      <c r="Q13" s="71">
        <v>30</v>
      </c>
      <c r="R13">
        <v>1</v>
      </c>
      <c r="S13">
        <v>24</v>
      </c>
      <c r="U13" s="52">
        <v>3.1597400000000002</v>
      </c>
      <c r="V13" s="9">
        <v>0.110281</v>
      </c>
      <c r="W13" s="41"/>
      <c r="X13" s="41"/>
      <c r="Y13" s="41"/>
      <c r="Z13" s="41"/>
      <c r="AA13" s="41"/>
      <c r="AB13" s="41"/>
      <c r="AC13" s="41"/>
    </row>
    <row r="14" spans="1:29" ht="15.75" x14ac:dyDescent="0.25">
      <c r="A14" s="7">
        <v>44580</v>
      </c>
      <c r="B14" t="s">
        <v>30</v>
      </c>
      <c r="C14" t="s">
        <v>28</v>
      </c>
      <c r="D14">
        <v>-110</v>
      </c>
      <c r="E14">
        <v>18</v>
      </c>
      <c r="F14">
        <v>-19.45</v>
      </c>
      <c r="G14">
        <v>-13.71</v>
      </c>
      <c r="I14" s="67">
        <v>0.7</v>
      </c>
      <c r="J14" s="70">
        <v>0.7</v>
      </c>
      <c r="K14" s="71">
        <v>4.9000000000000004</v>
      </c>
      <c r="L14" s="71">
        <v>4.55</v>
      </c>
      <c r="M14" s="72">
        <v>1.92</v>
      </c>
      <c r="N14" s="71">
        <v>1.86</v>
      </c>
      <c r="O14" s="73">
        <v>2.52</v>
      </c>
      <c r="P14" s="71">
        <v>2.59</v>
      </c>
      <c r="Q14" s="71">
        <v>16</v>
      </c>
      <c r="R14">
        <v>1</v>
      </c>
      <c r="S14">
        <v>12</v>
      </c>
      <c r="U14" s="52">
        <v>4.86435</v>
      </c>
      <c r="V14" s="9">
        <v>0.38053799999999999</v>
      </c>
      <c r="W14" s="41"/>
      <c r="X14" s="41"/>
      <c r="Y14" s="41"/>
      <c r="Z14" s="41"/>
      <c r="AA14" s="41"/>
      <c r="AB14" s="41"/>
      <c r="AC14" s="41"/>
    </row>
    <row r="15" spans="1:29" ht="15.75" x14ac:dyDescent="0.25">
      <c r="A15" s="7">
        <v>44580</v>
      </c>
      <c r="B15" t="s">
        <v>34</v>
      </c>
      <c r="C15" t="s">
        <v>28</v>
      </c>
      <c r="D15">
        <v>-172</v>
      </c>
      <c r="E15">
        <v>19</v>
      </c>
      <c r="F15">
        <v>-30.81</v>
      </c>
      <c r="G15">
        <v>-23.11</v>
      </c>
      <c r="I15" s="67">
        <v>0.75</v>
      </c>
      <c r="J15" s="70">
        <v>0.75</v>
      </c>
      <c r="K15" s="71">
        <v>3.22</v>
      </c>
      <c r="L15" s="71">
        <v>3.46</v>
      </c>
      <c r="M15" s="72">
        <v>5.95</v>
      </c>
      <c r="N15" s="71">
        <v>1.77</v>
      </c>
      <c r="O15" s="73">
        <v>1.74</v>
      </c>
      <c r="P15" s="71">
        <v>2.31</v>
      </c>
      <c r="Q15" s="71">
        <v>30</v>
      </c>
      <c r="R15">
        <v>1</v>
      </c>
      <c r="S15">
        <v>27</v>
      </c>
      <c r="U15" s="52">
        <v>3.3286099999999998</v>
      </c>
      <c r="V15" s="9">
        <v>0.20392199999999999</v>
      </c>
      <c r="W15" s="41"/>
      <c r="X15" s="41"/>
      <c r="Y15" s="41"/>
      <c r="Z15" s="41"/>
      <c r="AA15" s="41"/>
      <c r="AB15" s="41"/>
      <c r="AC15" s="41"/>
    </row>
    <row r="16" spans="1:29" ht="15.75" x14ac:dyDescent="0.25">
      <c r="A16" s="7">
        <v>44580</v>
      </c>
      <c r="B16" t="s">
        <v>33</v>
      </c>
      <c r="C16" t="s">
        <v>28</v>
      </c>
      <c r="D16">
        <v>-130</v>
      </c>
      <c r="E16">
        <v>22</v>
      </c>
      <c r="F16">
        <v>-30.36</v>
      </c>
      <c r="G16">
        <v>-23.39</v>
      </c>
      <c r="I16" s="67">
        <v>0.77</v>
      </c>
      <c r="J16" s="70">
        <v>0.77</v>
      </c>
      <c r="K16" s="71">
        <v>3.04</v>
      </c>
      <c r="L16" s="71">
        <v>2.84</v>
      </c>
      <c r="M16" s="72">
        <v>1.41</v>
      </c>
      <c r="N16" s="71">
        <v>1.74</v>
      </c>
      <c r="O16" s="73">
        <v>1.98</v>
      </c>
      <c r="P16" s="71">
        <v>1.97</v>
      </c>
      <c r="Q16" s="71">
        <v>30</v>
      </c>
      <c r="R16">
        <v>1</v>
      </c>
      <c r="S16">
        <v>23</v>
      </c>
      <c r="U16" s="52">
        <v>3.0756999999999999</v>
      </c>
      <c r="V16" s="9">
        <v>0.17117299999999999</v>
      </c>
      <c r="W16" s="41"/>
      <c r="X16" s="41"/>
      <c r="Y16" s="41"/>
      <c r="Z16" s="41"/>
      <c r="AA16" s="41"/>
      <c r="AB16" s="41"/>
      <c r="AC16" s="41"/>
    </row>
    <row r="17" spans="1:29" ht="17.25" x14ac:dyDescent="0.3">
      <c r="A17" s="4" t="s">
        <v>59</v>
      </c>
      <c r="B17" s="3"/>
      <c r="I17" s="68"/>
      <c r="J17" s="74"/>
      <c r="K17" s="71"/>
      <c r="L17" s="71"/>
      <c r="M17" s="72"/>
      <c r="N17" s="71"/>
      <c r="O17" s="73"/>
      <c r="P17" s="71"/>
      <c r="Q17" s="71"/>
      <c r="U17" s="52"/>
      <c r="V17" s="9"/>
      <c r="W17" s="41"/>
      <c r="X17" s="41"/>
      <c r="Y17" s="41"/>
      <c r="Z17" s="41"/>
      <c r="AA17" s="41"/>
      <c r="AB17" s="41"/>
      <c r="AC17" s="41"/>
    </row>
    <row r="18" spans="1:29" ht="15.75" x14ac:dyDescent="0.25">
      <c r="A18" s="13">
        <v>44592</v>
      </c>
      <c r="B18" s="14" t="s">
        <v>30</v>
      </c>
      <c r="C18" t="s">
        <v>28</v>
      </c>
      <c r="D18">
        <v>-238</v>
      </c>
      <c r="E18">
        <v>19</v>
      </c>
      <c r="F18">
        <v>-90.09</v>
      </c>
      <c r="G18">
        <v>-88.6</v>
      </c>
      <c r="H18">
        <v>-88.58</v>
      </c>
      <c r="I18" s="67">
        <v>0.98</v>
      </c>
      <c r="J18" s="75">
        <v>0.98</v>
      </c>
      <c r="K18" s="71">
        <v>3.71</v>
      </c>
      <c r="L18" s="71">
        <v>3.55</v>
      </c>
      <c r="M18" s="72">
        <v>6.51</v>
      </c>
      <c r="N18" s="71">
        <v>1.87</v>
      </c>
      <c r="O18" s="73">
        <v>2.0499999999999998</v>
      </c>
      <c r="P18" s="71">
        <v>2.57</v>
      </c>
      <c r="Q18" s="71">
        <v>66</v>
      </c>
      <c r="R18">
        <v>1</v>
      </c>
      <c r="S18">
        <v>66</v>
      </c>
      <c r="T18" s="15" t="s">
        <v>35</v>
      </c>
      <c r="U18" s="52">
        <v>3.7250000000000001</v>
      </c>
      <c r="V18" s="9">
        <v>0.10199999999999999</v>
      </c>
      <c r="W18" s="64"/>
      <c r="X18" s="41"/>
      <c r="Y18" s="41"/>
      <c r="Z18" s="41"/>
      <c r="AA18" s="41"/>
      <c r="AB18" s="41"/>
      <c r="AC18" s="41"/>
    </row>
    <row r="19" spans="1:29" ht="15.75" x14ac:dyDescent="0.25">
      <c r="A19" s="13">
        <v>44593</v>
      </c>
      <c r="B19" s="14" t="s">
        <v>30</v>
      </c>
      <c r="C19" t="s">
        <v>28</v>
      </c>
      <c r="D19">
        <v>-66</v>
      </c>
      <c r="E19">
        <v>14</v>
      </c>
      <c r="F19">
        <v>-83.02</v>
      </c>
      <c r="G19" s="16">
        <v>-57.7</v>
      </c>
      <c r="H19">
        <v>-57.65</v>
      </c>
      <c r="I19" s="67">
        <v>0.69</v>
      </c>
      <c r="J19" s="75">
        <v>0.7</v>
      </c>
      <c r="K19" s="71">
        <v>4.2300000000000004</v>
      </c>
      <c r="L19" s="71">
        <v>4.04</v>
      </c>
      <c r="M19" s="72">
        <v>1.39</v>
      </c>
      <c r="N19" s="71">
        <v>0.87</v>
      </c>
      <c r="O19" s="73">
        <v>2.5299999999999998</v>
      </c>
      <c r="P19" s="71">
        <v>2.97</v>
      </c>
      <c r="Q19" s="71">
        <v>68</v>
      </c>
      <c r="R19">
        <v>1</v>
      </c>
      <c r="S19">
        <v>67</v>
      </c>
      <c r="T19" s="15" t="s">
        <v>35</v>
      </c>
      <c r="U19" s="52">
        <v>4.2229999999999999</v>
      </c>
      <c r="V19" s="9">
        <v>0.151</v>
      </c>
      <c r="W19" s="41"/>
      <c r="X19" s="41"/>
      <c r="Y19" s="41"/>
      <c r="Z19" s="41"/>
      <c r="AA19" s="41"/>
      <c r="AB19" s="41"/>
      <c r="AC19" s="41"/>
    </row>
    <row r="20" spans="1:29" ht="15.75" x14ac:dyDescent="0.25">
      <c r="A20" s="13">
        <v>44634</v>
      </c>
      <c r="B20" t="s">
        <v>27</v>
      </c>
      <c r="C20" t="s">
        <v>28</v>
      </c>
      <c r="D20">
        <v>-413</v>
      </c>
      <c r="E20">
        <v>27</v>
      </c>
      <c r="F20">
        <v>-43.53</v>
      </c>
      <c r="G20">
        <v>-57.4</v>
      </c>
      <c r="I20" s="68">
        <v>1.32</v>
      </c>
      <c r="J20" s="71">
        <v>1.32</v>
      </c>
      <c r="K20" s="71">
        <v>3.41</v>
      </c>
      <c r="L20" s="71">
        <v>3.33</v>
      </c>
      <c r="M20" s="72">
        <v>2.5099999999999998</v>
      </c>
      <c r="N20" s="71">
        <v>2.04</v>
      </c>
      <c r="O20" s="73">
        <v>5.9</v>
      </c>
      <c r="P20" s="71">
        <v>5.55</v>
      </c>
      <c r="Q20" s="71">
        <v>110</v>
      </c>
      <c r="R20">
        <v>1</v>
      </c>
      <c r="S20">
        <v>110</v>
      </c>
      <c r="T20" s="17" t="s">
        <v>36</v>
      </c>
      <c r="U20" s="52">
        <v>3.3340000000000001</v>
      </c>
      <c r="V20" s="9">
        <v>0.56000000000000005</v>
      </c>
      <c r="W20" s="41"/>
      <c r="X20" s="41"/>
      <c r="Y20" s="41"/>
      <c r="Z20" s="41"/>
      <c r="AA20" s="41"/>
      <c r="AB20" s="41"/>
      <c r="AC20" s="41"/>
    </row>
    <row r="21" spans="1:29" ht="15.75" x14ac:dyDescent="0.25">
      <c r="A21" s="13">
        <v>44635</v>
      </c>
      <c r="B21" s="14" t="s">
        <v>27</v>
      </c>
      <c r="C21" t="s">
        <v>28</v>
      </c>
      <c r="D21">
        <v>-27</v>
      </c>
      <c r="E21">
        <v>22</v>
      </c>
      <c r="F21">
        <v>-28.53</v>
      </c>
      <c r="G21">
        <v>-39.99</v>
      </c>
      <c r="H21">
        <v>-40</v>
      </c>
      <c r="I21" s="68">
        <v>1.4</v>
      </c>
      <c r="J21" s="75">
        <v>1.4</v>
      </c>
      <c r="K21" s="71">
        <v>4.7</v>
      </c>
      <c r="L21" s="71">
        <v>4.22</v>
      </c>
      <c r="M21" s="72">
        <v>2.34</v>
      </c>
      <c r="N21" s="71">
        <v>1.27</v>
      </c>
      <c r="O21" s="73">
        <v>1.1000000000000001</v>
      </c>
      <c r="P21" s="71">
        <v>1.54</v>
      </c>
      <c r="Q21" s="71">
        <v>110</v>
      </c>
      <c r="R21">
        <v>1</v>
      </c>
      <c r="S21">
        <v>108</v>
      </c>
      <c r="T21" s="8" t="s">
        <v>37</v>
      </c>
      <c r="U21" s="52">
        <v>4.72</v>
      </c>
      <c r="V21" s="9">
        <v>0.65800000000000003</v>
      </c>
      <c r="W21" s="41"/>
      <c r="X21" s="41"/>
      <c r="Y21" s="41"/>
      <c r="Z21" s="41"/>
      <c r="AA21" s="41"/>
      <c r="AB21" s="41"/>
      <c r="AC21" s="41"/>
    </row>
    <row r="22" spans="1:29" ht="15.75" x14ac:dyDescent="0.25">
      <c r="A22" s="13">
        <v>44641</v>
      </c>
      <c r="B22" s="14" t="s">
        <v>27</v>
      </c>
      <c r="C22" t="s">
        <v>28</v>
      </c>
      <c r="D22">
        <v>-120</v>
      </c>
      <c r="E22">
        <v>14</v>
      </c>
      <c r="F22">
        <v>-63.66</v>
      </c>
      <c r="G22">
        <v>-47.89</v>
      </c>
      <c r="H22">
        <v>-47.94</v>
      </c>
      <c r="I22" s="68">
        <v>0.75</v>
      </c>
      <c r="J22" s="75">
        <v>0.75</v>
      </c>
      <c r="K22" s="71">
        <v>5.35</v>
      </c>
      <c r="L22" s="71">
        <v>5.25</v>
      </c>
      <c r="M22" s="72">
        <v>0.22</v>
      </c>
      <c r="N22" s="71">
        <v>0.39</v>
      </c>
      <c r="O22" s="73">
        <v>0.96</v>
      </c>
      <c r="P22" s="71">
        <v>0.94</v>
      </c>
      <c r="Q22" s="71">
        <v>99</v>
      </c>
      <c r="R22">
        <v>1</v>
      </c>
      <c r="S22">
        <v>98</v>
      </c>
      <c r="T22" s="8" t="s">
        <v>37</v>
      </c>
      <c r="U22" s="52">
        <v>5.1914699999999998</v>
      </c>
      <c r="V22" s="9">
        <v>0.65518200000000004</v>
      </c>
      <c r="W22" s="41"/>
      <c r="X22" s="41"/>
      <c r="Y22" s="41"/>
      <c r="Z22" s="41"/>
      <c r="AA22" s="41"/>
      <c r="AB22" s="41"/>
      <c r="AC22" s="41"/>
    </row>
    <row r="23" spans="1:29" ht="15.75" x14ac:dyDescent="0.25">
      <c r="A23" s="13">
        <v>44642</v>
      </c>
      <c r="B23" s="14" t="s">
        <v>30</v>
      </c>
      <c r="C23" t="s">
        <v>28</v>
      </c>
      <c r="D23">
        <v>67</v>
      </c>
      <c r="E23">
        <v>19</v>
      </c>
      <c r="F23">
        <v>-48.1</v>
      </c>
      <c r="G23">
        <v>-45.29</v>
      </c>
      <c r="H23">
        <v>-43.85</v>
      </c>
      <c r="I23" s="67">
        <v>0.91</v>
      </c>
      <c r="J23" s="75">
        <v>0.94</v>
      </c>
      <c r="K23" s="71">
        <v>3.85</v>
      </c>
      <c r="L23" s="71">
        <v>3.44</v>
      </c>
      <c r="M23" s="72">
        <v>0.98</v>
      </c>
      <c r="N23" s="71">
        <v>1.3</v>
      </c>
      <c r="O23" s="73">
        <v>5.39</v>
      </c>
      <c r="P23" s="71">
        <v>5.0599999999999996</v>
      </c>
      <c r="Q23" s="71">
        <v>86</v>
      </c>
      <c r="R23">
        <v>1</v>
      </c>
      <c r="S23">
        <v>86</v>
      </c>
      <c r="T23" s="15" t="s">
        <v>35</v>
      </c>
      <c r="U23" s="52">
        <v>3.7839999999999998</v>
      </c>
      <c r="V23" s="9">
        <v>0.127</v>
      </c>
      <c r="W23" s="41"/>
      <c r="X23" s="41"/>
      <c r="Y23" s="41"/>
      <c r="Z23" s="41"/>
      <c r="AA23" s="41"/>
      <c r="AB23" s="41"/>
      <c r="AC23" s="41"/>
    </row>
    <row r="24" spans="1:29" ht="15.75" x14ac:dyDescent="0.25">
      <c r="A24" s="13">
        <v>44649</v>
      </c>
      <c r="B24" s="14" t="s">
        <v>30</v>
      </c>
      <c r="C24" t="s">
        <v>28</v>
      </c>
      <c r="D24">
        <v>-105</v>
      </c>
      <c r="E24">
        <v>23</v>
      </c>
      <c r="F24">
        <v>-35.619999999999997</v>
      </c>
      <c r="G24">
        <v>-31.29</v>
      </c>
      <c r="H24">
        <v>-29.93</v>
      </c>
      <c r="I24" s="67">
        <v>0.84</v>
      </c>
      <c r="J24" s="71">
        <v>0.88</v>
      </c>
      <c r="K24" s="71">
        <v>3.15</v>
      </c>
      <c r="L24" s="71">
        <v>3.13</v>
      </c>
      <c r="M24" s="72">
        <v>1.1599999999999999</v>
      </c>
      <c r="N24" s="71">
        <v>1.1000000000000001</v>
      </c>
      <c r="O24" s="73">
        <v>5.78</v>
      </c>
      <c r="P24" s="71">
        <v>6.09</v>
      </c>
      <c r="Q24" s="71">
        <v>66</v>
      </c>
      <c r="R24">
        <v>1</v>
      </c>
      <c r="S24">
        <v>65</v>
      </c>
      <c r="T24" s="15" t="s">
        <v>55</v>
      </c>
      <c r="U24" s="52">
        <v>3.149</v>
      </c>
      <c r="V24" s="9">
        <v>0.14199999999999999</v>
      </c>
    </row>
    <row r="25" spans="1:29" ht="15.75" x14ac:dyDescent="0.25">
      <c r="A25" s="13">
        <v>44656</v>
      </c>
      <c r="B25" s="14" t="s">
        <v>30</v>
      </c>
      <c r="C25" t="s">
        <v>28</v>
      </c>
      <c r="D25">
        <v>-20</v>
      </c>
      <c r="E25">
        <v>14</v>
      </c>
      <c r="F25">
        <v>-10.37</v>
      </c>
      <c r="G25">
        <v>-12.82</v>
      </c>
      <c r="H25">
        <v>-12.08</v>
      </c>
      <c r="I25" s="67">
        <v>1.1599999999999999</v>
      </c>
      <c r="J25" s="71">
        <v>1.24</v>
      </c>
      <c r="K25" s="71">
        <v>4.3</v>
      </c>
      <c r="L25" s="71">
        <v>3.93</v>
      </c>
      <c r="M25" s="72">
        <v>3.86</v>
      </c>
      <c r="N25" s="71">
        <v>5.16</v>
      </c>
      <c r="O25" s="73">
        <v>6.46</v>
      </c>
      <c r="P25" s="71">
        <v>6.82</v>
      </c>
      <c r="Q25" s="71">
        <v>78</v>
      </c>
      <c r="R25">
        <v>1</v>
      </c>
      <c r="S25">
        <v>72</v>
      </c>
      <c r="T25" s="15" t="s">
        <v>35</v>
      </c>
      <c r="U25" s="52">
        <v>4.2859999999999996</v>
      </c>
      <c r="V25" s="9">
        <v>0.109</v>
      </c>
    </row>
    <row r="26" spans="1:29" ht="15.75" x14ac:dyDescent="0.25">
      <c r="A26" s="13">
        <v>44657</v>
      </c>
      <c r="B26" s="14" t="s">
        <v>27</v>
      </c>
      <c r="C26" t="s">
        <v>28</v>
      </c>
      <c r="D26">
        <v>-100</v>
      </c>
      <c r="E26">
        <v>16</v>
      </c>
      <c r="F26">
        <v>-131.27000000000001</v>
      </c>
      <c r="G26">
        <v>-124.59</v>
      </c>
      <c r="H26">
        <v>-124.06</v>
      </c>
      <c r="I26" s="67">
        <v>0.95</v>
      </c>
      <c r="J26" s="71">
        <v>0.95</v>
      </c>
      <c r="K26" s="71">
        <v>2.8</v>
      </c>
      <c r="L26" s="71">
        <v>2.8</v>
      </c>
      <c r="M26" s="72">
        <v>0.92</v>
      </c>
      <c r="N26" s="71">
        <v>1.24</v>
      </c>
      <c r="O26" s="73">
        <v>3.53</v>
      </c>
      <c r="P26" s="71">
        <v>3.67</v>
      </c>
      <c r="Q26" s="71">
        <v>106</v>
      </c>
      <c r="R26">
        <v>1</v>
      </c>
      <c r="S26">
        <v>105</v>
      </c>
      <c r="T26" s="18" t="s">
        <v>38</v>
      </c>
      <c r="U26" s="53">
        <v>2.895</v>
      </c>
      <c r="V26" s="19">
        <v>0.193</v>
      </c>
      <c r="W26" s="14"/>
    </row>
    <row r="27" spans="1:29" x14ac:dyDescent="0.25">
      <c r="A27" s="7">
        <v>44685</v>
      </c>
      <c r="B27" t="s">
        <v>39</v>
      </c>
      <c r="C27" t="s">
        <v>28</v>
      </c>
      <c r="D27">
        <v>-134</v>
      </c>
      <c r="E27">
        <v>43</v>
      </c>
      <c r="F27">
        <v>-50.24</v>
      </c>
      <c r="G27">
        <v>-36.450000000000003</v>
      </c>
      <c r="H27">
        <v>-33.17</v>
      </c>
      <c r="I27" s="68">
        <v>0.66</v>
      </c>
      <c r="J27" s="75">
        <v>0.73</v>
      </c>
      <c r="K27" s="71">
        <v>2.96</v>
      </c>
      <c r="L27" s="71">
        <v>2.89</v>
      </c>
      <c r="M27" s="72">
        <v>1.29</v>
      </c>
      <c r="N27" s="71">
        <v>0.97</v>
      </c>
      <c r="O27" s="73">
        <v>6.8</v>
      </c>
      <c r="P27" s="71">
        <v>8.67</v>
      </c>
      <c r="Q27" s="71">
        <v>50</v>
      </c>
      <c r="R27">
        <v>1</v>
      </c>
      <c r="S27">
        <v>50</v>
      </c>
      <c r="T27" s="20" t="s">
        <v>40</v>
      </c>
      <c r="U27" s="53">
        <v>2.98</v>
      </c>
      <c r="V27" s="19">
        <v>0.14799999999999999</v>
      </c>
      <c r="W27" s="14"/>
    </row>
    <row r="28" spans="1:29" x14ac:dyDescent="0.25">
      <c r="A28" s="7">
        <v>44685</v>
      </c>
      <c r="B28" t="s">
        <v>41</v>
      </c>
      <c r="C28" t="s">
        <v>28</v>
      </c>
      <c r="D28">
        <v>-209</v>
      </c>
      <c r="E28">
        <v>17</v>
      </c>
      <c r="F28">
        <v>-79.84</v>
      </c>
      <c r="G28">
        <v>-75.239999999999995</v>
      </c>
      <c r="H28">
        <v>-75.12</v>
      </c>
      <c r="I28" s="68">
        <v>0.94</v>
      </c>
      <c r="J28" s="71">
        <v>0.94</v>
      </c>
      <c r="K28" s="71">
        <v>3.3</v>
      </c>
      <c r="L28" s="71">
        <v>3.19</v>
      </c>
      <c r="M28" s="72">
        <v>1.0900000000000001</v>
      </c>
      <c r="N28" s="71">
        <v>0.67</v>
      </c>
      <c r="O28" s="73">
        <v>2.9</v>
      </c>
      <c r="P28" s="71">
        <v>3.99</v>
      </c>
      <c r="Q28" s="71">
        <v>40</v>
      </c>
      <c r="R28">
        <v>1</v>
      </c>
      <c r="S28">
        <v>40</v>
      </c>
      <c r="T28" s="20" t="s">
        <v>40</v>
      </c>
      <c r="U28" s="53">
        <v>3.339</v>
      </c>
      <c r="V28" s="19">
        <v>0.155</v>
      </c>
      <c r="W28" s="14"/>
    </row>
    <row r="29" spans="1:29" ht="15.75" x14ac:dyDescent="0.25">
      <c r="A29" s="7">
        <v>44685</v>
      </c>
      <c r="B29" t="s">
        <v>42</v>
      </c>
      <c r="C29" t="s">
        <v>28</v>
      </c>
      <c r="D29">
        <v>-197</v>
      </c>
      <c r="E29">
        <v>23</v>
      </c>
      <c r="F29">
        <v>-29.04</v>
      </c>
      <c r="G29">
        <v>-39.75</v>
      </c>
      <c r="H29">
        <v>-39.6</v>
      </c>
      <c r="I29" s="68">
        <v>1.36</v>
      </c>
      <c r="J29" s="71">
        <v>1.37</v>
      </c>
      <c r="K29" s="71">
        <v>3.07</v>
      </c>
      <c r="L29" s="71">
        <v>2.78</v>
      </c>
      <c r="M29" s="72">
        <v>1.08</v>
      </c>
      <c r="N29" s="71">
        <v>0.75</v>
      </c>
      <c r="O29" s="73">
        <v>3.55</v>
      </c>
      <c r="P29" s="71">
        <v>4.08</v>
      </c>
      <c r="Q29" s="71">
        <v>65</v>
      </c>
      <c r="R29">
        <v>1</v>
      </c>
      <c r="S29">
        <v>65</v>
      </c>
      <c r="T29" s="8" t="s">
        <v>37</v>
      </c>
      <c r="U29" s="53">
        <v>3.2309999999999999</v>
      </c>
      <c r="V29" s="9">
        <v>0.22800000000000001</v>
      </c>
    </row>
    <row r="30" spans="1:29" ht="15.75" x14ac:dyDescent="0.25">
      <c r="A30" s="7">
        <v>44686</v>
      </c>
      <c r="B30" t="s">
        <v>34</v>
      </c>
      <c r="C30" t="s">
        <v>28</v>
      </c>
      <c r="D30">
        <v>-290</v>
      </c>
      <c r="E30">
        <v>35</v>
      </c>
      <c r="F30">
        <v>-28.7</v>
      </c>
      <c r="G30">
        <v>-23.39</v>
      </c>
      <c r="H30">
        <v>-22.88</v>
      </c>
      <c r="I30" s="68">
        <v>0.8</v>
      </c>
      <c r="J30" s="71">
        <v>0.82</v>
      </c>
      <c r="K30" s="71">
        <v>4.5999999999999996</v>
      </c>
      <c r="L30" s="71">
        <v>3.79</v>
      </c>
      <c r="M30" s="72">
        <v>3.84</v>
      </c>
      <c r="N30" s="71">
        <v>5.69</v>
      </c>
      <c r="O30" s="73">
        <v>4.24</v>
      </c>
      <c r="P30" s="71">
        <v>4.76</v>
      </c>
      <c r="Q30" s="71">
        <v>56</v>
      </c>
      <c r="R30">
        <v>1</v>
      </c>
      <c r="S30">
        <v>56</v>
      </c>
      <c r="T30" s="8" t="s">
        <v>37</v>
      </c>
      <c r="U30" s="53">
        <v>4.5250000000000004</v>
      </c>
      <c r="V30" s="19">
        <v>0.35199999999999998</v>
      </c>
      <c r="W30" s="14"/>
    </row>
    <row r="31" spans="1:29" ht="15.75" x14ac:dyDescent="0.25">
      <c r="A31" s="7">
        <v>44693</v>
      </c>
      <c r="B31" t="s">
        <v>30</v>
      </c>
      <c r="C31" t="s">
        <v>28</v>
      </c>
      <c r="D31">
        <v>-500</v>
      </c>
      <c r="E31">
        <v>21</v>
      </c>
      <c r="F31">
        <v>-65.92</v>
      </c>
      <c r="G31">
        <v>-47.97</v>
      </c>
      <c r="H31">
        <v>-47.95</v>
      </c>
      <c r="I31" s="67">
        <v>0.73</v>
      </c>
      <c r="J31" s="71">
        <v>0.73</v>
      </c>
      <c r="K31" s="71">
        <v>3.89</v>
      </c>
      <c r="L31" s="71">
        <v>3.6</v>
      </c>
      <c r="M31" s="72">
        <v>0.25</v>
      </c>
      <c r="N31" s="71">
        <v>0.17</v>
      </c>
      <c r="O31" s="73">
        <v>2.4300000000000002</v>
      </c>
      <c r="P31" s="71">
        <v>3.62</v>
      </c>
      <c r="Q31" s="71">
        <v>50</v>
      </c>
      <c r="R31">
        <v>1</v>
      </c>
      <c r="S31">
        <v>50</v>
      </c>
      <c r="T31" s="20" t="s">
        <v>40</v>
      </c>
      <c r="U31" s="52">
        <v>3.9049999999999998</v>
      </c>
      <c r="V31" s="9">
        <v>0.33100000000000002</v>
      </c>
      <c r="W31" s="14"/>
    </row>
    <row r="32" spans="1:29" ht="15.75" x14ac:dyDescent="0.25">
      <c r="A32" s="13">
        <v>44700</v>
      </c>
      <c r="B32" t="s">
        <v>39</v>
      </c>
      <c r="C32" t="s">
        <v>28</v>
      </c>
      <c r="D32">
        <v>-81</v>
      </c>
      <c r="E32">
        <v>37</v>
      </c>
      <c r="F32">
        <v>-33.229999999999997</v>
      </c>
      <c r="G32">
        <v>-29.82</v>
      </c>
      <c r="H32">
        <v>-28.85</v>
      </c>
      <c r="I32" s="68">
        <v>0.87</v>
      </c>
      <c r="J32" s="71">
        <v>0.9</v>
      </c>
      <c r="K32" s="71">
        <v>3.54</v>
      </c>
      <c r="L32" s="71">
        <v>3.29</v>
      </c>
      <c r="M32" s="72">
        <v>2.36</v>
      </c>
      <c r="N32" s="71">
        <v>2.17</v>
      </c>
      <c r="O32" s="73">
        <v>5.04</v>
      </c>
      <c r="P32" s="71">
        <v>5.46</v>
      </c>
      <c r="Q32" s="71">
        <v>63</v>
      </c>
      <c r="R32">
        <v>1</v>
      </c>
      <c r="S32">
        <v>63</v>
      </c>
      <c r="T32" s="17" t="s">
        <v>36</v>
      </c>
      <c r="U32" s="52">
        <v>3.2769200000000001</v>
      </c>
      <c r="V32" s="9">
        <v>0.56315999999999999</v>
      </c>
      <c r="W32" s="14"/>
    </row>
    <row r="33" spans="1:27" ht="15.75" x14ac:dyDescent="0.25">
      <c r="A33" s="13">
        <v>44705</v>
      </c>
      <c r="B33" s="14" t="s">
        <v>27</v>
      </c>
      <c r="C33" t="s">
        <v>28</v>
      </c>
      <c r="D33">
        <v>-390</v>
      </c>
      <c r="E33">
        <v>19</v>
      </c>
      <c r="F33">
        <v>-67.89</v>
      </c>
      <c r="G33">
        <v>-56.98</v>
      </c>
      <c r="H33">
        <v>-55.74</v>
      </c>
      <c r="I33" s="67">
        <v>0.82</v>
      </c>
      <c r="J33" s="71">
        <v>0.84</v>
      </c>
      <c r="K33" s="71">
        <v>4.21</v>
      </c>
      <c r="L33" s="71">
        <v>3.94</v>
      </c>
      <c r="M33" s="72">
        <v>1.59</v>
      </c>
      <c r="N33" s="71">
        <v>1.23</v>
      </c>
      <c r="O33" s="73">
        <v>4.59</v>
      </c>
      <c r="P33" s="71">
        <v>5.93</v>
      </c>
      <c r="Q33" s="71">
        <v>56</v>
      </c>
      <c r="R33">
        <v>1</v>
      </c>
      <c r="S33">
        <v>56</v>
      </c>
      <c r="T33" s="21" t="s">
        <v>40</v>
      </c>
      <c r="U33" s="52">
        <v>4.14229</v>
      </c>
      <c r="V33" s="9">
        <v>0.31658999999999998</v>
      </c>
    </row>
    <row r="34" spans="1:27" ht="15.75" x14ac:dyDescent="0.25">
      <c r="A34" s="13">
        <v>44705</v>
      </c>
      <c r="B34" s="14" t="s">
        <v>30</v>
      </c>
      <c r="C34" t="s">
        <v>28</v>
      </c>
      <c r="D34">
        <v>-250</v>
      </c>
      <c r="E34">
        <v>16</v>
      </c>
      <c r="F34">
        <v>-53.27</v>
      </c>
      <c r="G34">
        <v>-56.81</v>
      </c>
      <c r="H34">
        <v>-56.73</v>
      </c>
      <c r="I34" s="68">
        <v>1.06</v>
      </c>
      <c r="J34" s="71">
        <v>1.07</v>
      </c>
      <c r="K34" s="71">
        <v>3.84</v>
      </c>
      <c r="L34" s="71">
        <v>3.59</v>
      </c>
      <c r="M34" s="72">
        <v>0.39</v>
      </c>
      <c r="N34" s="71">
        <v>0.39</v>
      </c>
      <c r="O34" s="73">
        <v>3.01</v>
      </c>
      <c r="P34" s="71">
        <v>3.79</v>
      </c>
      <c r="Q34" s="71">
        <v>57</v>
      </c>
      <c r="R34">
        <v>1</v>
      </c>
      <c r="S34">
        <v>57</v>
      </c>
      <c r="T34" s="17" t="s">
        <v>36</v>
      </c>
      <c r="U34" s="53">
        <v>3.8548100000000001</v>
      </c>
      <c r="V34" s="19">
        <v>0.20060500000000001</v>
      </c>
      <c r="W34" s="14"/>
    </row>
    <row r="35" spans="1:27" ht="15.75" x14ac:dyDescent="0.25">
      <c r="A35" s="13">
        <v>44705</v>
      </c>
      <c r="B35" s="14" t="s">
        <v>34</v>
      </c>
      <c r="C35" s="22" t="s">
        <v>28</v>
      </c>
      <c r="D35" s="22">
        <v>-170</v>
      </c>
      <c r="E35" s="22">
        <v>13</v>
      </c>
      <c r="F35">
        <v>-38.76</v>
      </c>
      <c r="G35">
        <v>-33.53</v>
      </c>
      <c r="H35">
        <v>-33.5</v>
      </c>
      <c r="I35" s="68">
        <v>0.86</v>
      </c>
      <c r="J35" s="71">
        <v>0.87</v>
      </c>
      <c r="K35" s="71">
        <v>4.76</v>
      </c>
      <c r="L35" s="71">
        <v>4.4400000000000004</v>
      </c>
      <c r="M35" s="72">
        <v>1.02</v>
      </c>
      <c r="N35" s="71">
        <v>0.56000000000000005</v>
      </c>
      <c r="O35" s="73">
        <v>2.63</v>
      </c>
      <c r="P35" s="71">
        <v>4</v>
      </c>
      <c r="Q35" s="71">
        <v>62</v>
      </c>
      <c r="R35">
        <v>1</v>
      </c>
      <c r="S35">
        <v>62</v>
      </c>
      <c r="T35" s="17" t="s">
        <v>36</v>
      </c>
      <c r="U35" s="52">
        <v>4.7137099999999998</v>
      </c>
      <c r="V35" s="9">
        <v>0.22981699999999999</v>
      </c>
      <c r="W35" s="14"/>
    </row>
    <row r="36" spans="1:27" x14ac:dyDescent="0.25">
      <c r="A36" s="7">
        <v>44720</v>
      </c>
      <c r="B36" t="s">
        <v>30</v>
      </c>
      <c r="C36" t="s">
        <v>28</v>
      </c>
      <c r="D36">
        <v>-370</v>
      </c>
      <c r="E36">
        <v>12</v>
      </c>
      <c r="F36">
        <v>-74.89</v>
      </c>
      <c r="G36">
        <v>-95.37</v>
      </c>
      <c r="H36">
        <v>-95.1</v>
      </c>
      <c r="I36" s="68">
        <v>1.27</v>
      </c>
      <c r="J36" s="71">
        <v>1.27</v>
      </c>
      <c r="K36" s="71">
        <v>3.05</v>
      </c>
      <c r="L36" s="71">
        <v>2.83</v>
      </c>
      <c r="M36" s="72">
        <v>5.91</v>
      </c>
      <c r="N36" s="71">
        <v>2.84</v>
      </c>
      <c r="O36" s="73">
        <v>2.97</v>
      </c>
      <c r="P36" s="71">
        <v>4.01</v>
      </c>
      <c r="Q36" s="71">
        <v>48</v>
      </c>
      <c r="R36">
        <v>1</v>
      </c>
      <c r="S36">
        <v>48</v>
      </c>
      <c r="T36" s="20" t="s">
        <v>43</v>
      </c>
      <c r="U36" s="52">
        <v>3.4</v>
      </c>
      <c r="V36" s="9">
        <v>0.12</v>
      </c>
    </row>
    <row r="37" spans="1:27" ht="15.75" x14ac:dyDescent="0.25">
      <c r="A37" s="7">
        <v>44726</v>
      </c>
      <c r="B37" t="s">
        <v>30</v>
      </c>
      <c r="C37" t="s">
        <v>28</v>
      </c>
      <c r="D37">
        <v>-100</v>
      </c>
      <c r="E37">
        <v>26</v>
      </c>
      <c r="F37">
        <v>-13.81</v>
      </c>
      <c r="G37">
        <v>-13.91</v>
      </c>
      <c r="H37">
        <v>-13.79</v>
      </c>
      <c r="I37" s="68">
        <v>1</v>
      </c>
      <c r="J37" s="71">
        <v>1.01</v>
      </c>
      <c r="K37" s="71">
        <v>3.95</v>
      </c>
      <c r="L37" s="71">
        <v>3.62</v>
      </c>
      <c r="M37" s="72">
        <v>0.02</v>
      </c>
      <c r="N37" s="71">
        <v>7.0000000000000007E-2</v>
      </c>
      <c r="O37" s="73">
        <v>4.12</v>
      </c>
      <c r="P37" s="71">
        <v>8.08</v>
      </c>
      <c r="Q37" s="71">
        <v>95</v>
      </c>
      <c r="R37">
        <v>1</v>
      </c>
      <c r="S37">
        <v>95</v>
      </c>
      <c r="T37" s="8" t="s">
        <v>37</v>
      </c>
      <c r="U37" s="52">
        <v>3.7</v>
      </c>
      <c r="V37" s="9">
        <v>0.35399999999999998</v>
      </c>
    </row>
    <row r="38" spans="1:27" s="30" customFormat="1" ht="15.75" x14ac:dyDescent="0.25">
      <c r="A38" s="31">
        <v>44732</v>
      </c>
      <c r="B38" s="32" t="s">
        <v>34</v>
      </c>
      <c r="C38" s="30" t="s">
        <v>28</v>
      </c>
      <c r="D38" s="30">
        <v>-180</v>
      </c>
      <c r="E38" s="30">
        <v>14</v>
      </c>
      <c r="F38" s="30">
        <v>-109.23</v>
      </c>
      <c r="G38" s="30">
        <v>-176.27</v>
      </c>
      <c r="H38" s="30">
        <v>-174.73</v>
      </c>
      <c r="I38" s="69">
        <v>1.6</v>
      </c>
      <c r="J38" s="76">
        <v>1.61</v>
      </c>
      <c r="K38" s="76">
        <v>3.18</v>
      </c>
      <c r="L38" s="76">
        <v>3.12</v>
      </c>
      <c r="M38" s="77">
        <v>1.66</v>
      </c>
      <c r="N38" s="76">
        <v>0.92</v>
      </c>
      <c r="O38" s="78">
        <v>4.33</v>
      </c>
      <c r="P38" s="76">
        <v>7.37</v>
      </c>
      <c r="Q38" s="76">
        <v>63</v>
      </c>
      <c r="R38" s="30">
        <v>1</v>
      </c>
      <c r="S38" s="30">
        <v>63</v>
      </c>
      <c r="T38" s="33" t="s">
        <v>36</v>
      </c>
      <c r="U38" s="54">
        <v>3.2022699999999999</v>
      </c>
      <c r="V38" s="34">
        <v>0.13489799999999999</v>
      </c>
    </row>
    <row r="39" spans="1:27" ht="15.75" x14ac:dyDescent="0.25">
      <c r="F39" s="3" t="s">
        <v>9</v>
      </c>
      <c r="G39" s="3" t="s">
        <v>10</v>
      </c>
      <c r="H39" s="3" t="s">
        <v>11</v>
      </c>
      <c r="I39" s="63" t="s">
        <v>12</v>
      </c>
      <c r="M39" s="62" t="s">
        <v>45</v>
      </c>
      <c r="O39" s="24" t="s">
        <v>58</v>
      </c>
      <c r="U39" s="3" t="s">
        <v>46</v>
      </c>
      <c r="V39" s="24" t="s">
        <v>47</v>
      </c>
      <c r="X39" s="8"/>
    </row>
    <row r="40" spans="1:27" x14ac:dyDescent="0.25">
      <c r="C40" s="3" t="s">
        <v>48</v>
      </c>
      <c r="D40" s="3"/>
      <c r="E40" s="3"/>
      <c r="F40" s="3">
        <f>COUNT(F5:F38)</f>
        <v>32</v>
      </c>
      <c r="G40" s="3">
        <f>COUNT(G5:G38)</f>
        <v>32</v>
      </c>
      <c r="H40" s="3">
        <f>COUNT(H5:H38)</f>
        <v>24</v>
      </c>
      <c r="I40" s="3">
        <f>COUNT(J5:J38)</f>
        <v>32</v>
      </c>
      <c r="L40" s="3" t="s">
        <v>48</v>
      </c>
      <c r="M40" s="3">
        <f>COUNT(M5:M38)</f>
        <v>32</v>
      </c>
      <c r="N40" s="3"/>
      <c r="O40" s="3">
        <f>COUNT(O5:O38)</f>
        <v>32</v>
      </c>
      <c r="T40" s="3" t="s">
        <v>48</v>
      </c>
      <c r="U40" s="3">
        <f>COUNT(U5:U38)</f>
        <v>32</v>
      </c>
      <c r="V40" s="3">
        <f>COUNT(V5:V38)</f>
        <v>32</v>
      </c>
    </row>
    <row r="41" spans="1:27" ht="15.75" x14ac:dyDescent="0.25">
      <c r="C41" s="3" t="s">
        <v>49</v>
      </c>
      <c r="D41" s="59">
        <f>AVERAGE(D5:D38)</f>
        <v>-172.65625</v>
      </c>
      <c r="E41" s="59">
        <f t="shared" ref="E41" si="0">AVERAGE(E5:E38)</f>
        <v>20</v>
      </c>
      <c r="F41" s="59">
        <f>AVERAGE(F5:F38)</f>
        <v>-46.691250000000004</v>
      </c>
      <c r="G41" s="59">
        <f>AVERAGE(G5:G38)</f>
        <v>-44.388437500000002</v>
      </c>
      <c r="H41" s="59">
        <f>AVERAGE(H5:H38)</f>
        <v>-49.742916666666673</v>
      </c>
      <c r="I41" s="58">
        <f>AVERAGE(I5:I38)</f>
        <v>0.90766278517110266</v>
      </c>
      <c r="L41" s="3" t="s">
        <v>49</v>
      </c>
      <c r="M41" s="59">
        <f>AVERAGE(M5:M38)</f>
        <v>2.5340624999999992</v>
      </c>
      <c r="N41" s="59"/>
      <c r="O41" s="59">
        <f>AVERAGE(O5:O38)</f>
        <v>3.6731250000000006</v>
      </c>
      <c r="T41" s="3" t="s">
        <v>49</v>
      </c>
      <c r="U41" s="59">
        <f>AVERAGE(U5:U38)</f>
        <v>4.0009868750000015</v>
      </c>
      <c r="V41" s="59">
        <f>AVERAGE(V5:V38)</f>
        <v>0.3199049062499999</v>
      </c>
      <c r="X41" s="8"/>
    </row>
    <row r="42" spans="1:27" ht="15.75" x14ac:dyDescent="0.25">
      <c r="C42" s="23" t="s">
        <v>50</v>
      </c>
      <c r="D42" s="23"/>
      <c r="E42" s="23"/>
      <c r="F42" s="59">
        <f>QUARTILE(F5:F38,2)</f>
        <v>-41.144999999999996</v>
      </c>
      <c r="G42" s="59">
        <f>QUARTILE(G5:G38,2)</f>
        <v>-35.81</v>
      </c>
      <c r="H42" s="59">
        <f>QUARTILE(H5:H38,2)</f>
        <v>-39.799999999999997</v>
      </c>
      <c r="I42" s="60">
        <f>MEDIAN(I5:I38)</f>
        <v>0.86499999999999999</v>
      </c>
      <c r="L42" s="3" t="s">
        <v>50</v>
      </c>
      <c r="M42" s="59">
        <f>MEDIAN(M5:M38)</f>
        <v>1.625</v>
      </c>
      <c r="N42" s="59"/>
      <c r="O42" s="61">
        <f>MEDIAN(O5:O38)</f>
        <v>3.54</v>
      </c>
      <c r="T42" s="23" t="s">
        <v>50</v>
      </c>
      <c r="U42" s="59">
        <f>QUARTILE(U5:U38,2)</f>
        <v>3.766165</v>
      </c>
      <c r="V42" s="61">
        <f>QUARTILE(V5:V38,2)</f>
        <v>0.248443</v>
      </c>
      <c r="X42" s="8"/>
    </row>
    <row r="43" spans="1:27" x14ac:dyDescent="0.25">
      <c r="C43" s="3" t="s">
        <v>51</v>
      </c>
      <c r="D43" s="3"/>
      <c r="E43" s="3"/>
      <c r="F43" s="59">
        <f>QUARTILE(F5:F38,1)</f>
        <v>-64.224999999999994</v>
      </c>
      <c r="G43" s="59">
        <f>QUARTILE(G5:G38,1)</f>
        <v>-56.852499999999999</v>
      </c>
      <c r="H43" s="59">
        <f>QUARTILE(H5:H38,1)</f>
        <v>-56.959999999999994</v>
      </c>
      <c r="I43" s="59">
        <f>_xlfn.QUARTILE.EXC(I5:I38,1)</f>
        <v>0.71499999999999997</v>
      </c>
      <c r="L43" s="3" t="s">
        <v>51</v>
      </c>
      <c r="M43" s="59">
        <f>QUARTILE(M5:M38,1)</f>
        <v>1.0649999999999999</v>
      </c>
      <c r="N43" s="59"/>
      <c r="O43" s="59">
        <f>QUARTILE(O5:O38,1)</f>
        <v>2.5274999999999999</v>
      </c>
      <c r="T43" s="3" t="s">
        <v>51</v>
      </c>
      <c r="U43" s="59">
        <f>QUARTILE(U5:U38,1)</f>
        <v>3.3156875000000001</v>
      </c>
      <c r="V43" s="59">
        <f>QUARTILE(V5:V38,1)</f>
        <v>0.15024999999999999</v>
      </c>
    </row>
    <row r="44" spans="1:27" x14ac:dyDescent="0.25">
      <c r="C44" s="3" t="s">
        <v>52</v>
      </c>
      <c r="D44" s="3"/>
      <c r="E44" s="3"/>
      <c r="F44" s="59">
        <f>QUARTILE(F5:F38,3)</f>
        <v>-27.115000000000002</v>
      </c>
      <c r="G44" s="59">
        <f>QUARTILE(G5:G38,3)</f>
        <v>-22.5425</v>
      </c>
      <c r="H44" s="59">
        <f>QUARTILE(H5:H38,3)</f>
        <v>-27.357500000000002</v>
      </c>
      <c r="I44" s="59">
        <f>_xlfn.QUARTILE.EXC(I5:I38,3)</f>
        <v>0.995</v>
      </c>
      <c r="L44" s="3" t="s">
        <v>52</v>
      </c>
      <c r="M44" s="59">
        <f>QUARTILE(M5:M38,3)</f>
        <v>3.5475000000000003</v>
      </c>
      <c r="N44" s="59"/>
      <c r="O44" s="59">
        <f>QUARTILE(O5:O38,3)</f>
        <v>4.8324999999999996</v>
      </c>
      <c r="T44" s="3" t="s">
        <v>52</v>
      </c>
      <c r="U44" s="59">
        <f>QUARTILE(U5:U38,3)</f>
        <v>4.5721775000000004</v>
      </c>
      <c r="V44" s="59">
        <f>QUARTILE(V5:V38,3)</f>
        <v>0.36829575000000003</v>
      </c>
    </row>
    <row r="45" spans="1:27" x14ac:dyDescent="0.25">
      <c r="U45" s="6"/>
      <c r="V45" s="6"/>
    </row>
    <row r="46" spans="1:27" x14ac:dyDescent="0.25">
      <c r="U46" s="6"/>
      <c r="V46" s="6"/>
    </row>
    <row r="47" spans="1:27" ht="18.75" x14ac:dyDescent="0.3">
      <c r="A47" s="1" t="s">
        <v>68</v>
      </c>
      <c r="I47" s="2" t="s">
        <v>0</v>
      </c>
      <c r="W47" s="25"/>
    </row>
    <row r="48" spans="1:27" x14ac:dyDescent="0.25">
      <c r="A48" s="10" t="s">
        <v>54</v>
      </c>
      <c r="B48" t="s">
        <v>82</v>
      </c>
      <c r="I48" t="s">
        <v>1</v>
      </c>
      <c r="M48" t="s">
        <v>2</v>
      </c>
      <c r="O48" t="s">
        <v>57</v>
      </c>
      <c r="U48" t="s">
        <v>3</v>
      </c>
      <c r="V48" t="s">
        <v>4</v>
      </c>
      <c r="X48" s="26"/>
      <c r="Y48" s="26"/>
      <c r="Z48" s="26"/>
      <c r="AA48" s="26"/>
    </row>
    <row r="49" spans="1:27" s="30" customFormat="1" ht="15.75" x14ac:dyDescent="0.25">
      <c r="A49" s="28" t="s">
        <v>5</v>
      </c>
      <c r="B49" s="28" t="s">
        <v>6</v>
      </c>
      <c r="C49" s="28"/>
      <c r="D49" s="28" t="s">
        <v>7</v>
      </c>
      <c r="E49" s="28" t="s">
        <v>8</v>
      </c>
      <c r="F49" s="28" t="s">
        <v>9</v>
      </c>
      <c r="G49" s="28" t="s">
        <v>10</v>
      </c>
      <c r="H49" s="28" t="s">
        <v>11</v>
      </c>
      <c r="I49" s="29" t="s">
        <v>12</v>
      </c>
      <c r="J49" s="28" t="s">
        <v>13</v>
      </c>
      <c r="K49" s="28" t="s">
        <v>14</v>
      </c>
      <c r="L49" s="28" t="s">
        <v>15</v>
      </c>
      <c r="M49" s="48" t="s">
        <v>16</v>
      </c>
      <c r="N49" s="28" t="s">
        <v>17</v>
      </c>
      <c r="O49" s="29" t="s">
        <v>18</v>
      </c>
      <c r="P49" s="28" t="s">
        <v>19</v>
      </c>
      <c r="Q49" s="28" t="s">
        <v>20</v>
      </c>
      <c r="R49" s="28" t="s">
        <v>21</v>
      </c>
      <c r="S49" s="28" t="s">
        <v>22</v>
      </c>
      <c r="U49" s="48" t="s">
        <v>23</v>
      </c>
      <c r="V49" s="29" t="s">
        <v>24</v>
      </c>
      <c r="Y49" s="32"/>
      <c r="AA49" s="39"/>
    </row>
    <row r="50" spans="1:27" ht="17.25" x14ac:dyDescent="0.3">
      <c r="A50" s="4" t="s">
        <v>60</v>
      </c>
      <c r="B50" s="35"/>
      <c r="F50" s="5" t="s">
        <v>26</v>
      </c>
      <c r="M50" s="51"/>
      <c r="U50" s="55"/>
      <c r="V50" s="6"/>
      <c r="Y50" s="14"/>
    </row>
    <row r="51" spans="1:27" ht="15.75" x14ac:dyDescent="0.25">
      <c r="A51" s="7">
        <v>44497</v>
      </c>
      <c r="B51" t="s">
        <v>27</v>
      </c>
      <c r="C51" t="s">
        <v>28</v>
      </c>
      <c r="D51">
        <v>-196</v>
      </c>
      <c r="E51">
        <v>36</v>
      </c>
      <c r="F51">
        <v>-23.53</v>
      </c>
      <c r="G51">
        <v>-18.71</v>
      </c>
      <c r="H51">
        <v>-17.91</v>
      </c>
      <c r="I51" s="67">
        <v>0.76</v>
      </c>
      <c r="J51" s="79">
        <v>0.8</v>
      </c>
      <c r="K51" s="71">
        <v>3.02</v>
      </c>
      <c r="L51" s="71">
        <v>3.07</v>
      </c>
      <c r="M51" s="72">
        <v>1.62</v>
      </c>
      <c r="N51" s="71">
        <v>1.62</v>
      </c>
      <c r="O51" s="80">
        <v>5.5</v>
      </c>
      <c r="P51" s="71">
        <v>5.5</v>
      </c>
      <c r="Q51">
        <v>35</v>
      </c>
      <c r="R51">
        <v>1</v>
      </c>
      <c r="S51">
        <v>35</v>
      </c>
      <c r="T51" t="s">
        <v>61</v>
      </c>
      <c r="U51" s="55">
        <v>3.0345</v>
      </c>
      <c r="V51" s="9">
        <v>0.174373</v>
      </c>
    </row>
    <row r="52" spans="1:27" ht="15.75" x14ac:dyDescent="0.25">
      <c r="A52" s="7">
        <v>44524</v>
      </c>
      <c r="B52" t="s">
        <v>27</v>
      </c>
      <c r="C52" t="s">
        <v>28</v>
      </c>
      <c r="D52">
        <v>-60</v>
      </c>
      <c r="E52">
        <v>16</v>
      </c>
      <c r="F52">
        <v>-13.63</v>
      </c>
      <c r="G52">
        <v>-17.23</v>
      </c>
      <c r="H52">
        <v>-16.510000000000002</v>
      </c>
      <c r="I52" s="67">
        <v>1.21</v>
      </c>
      <c r="J52" s="79">
        <v>1.26</v>
      </c>
      <c r="K52" s="71">
        <v>4.09</v>
      </c>
      <c r="L52" s="71">
        <v>3.14</v>
      </c>
      <c r="M52" s="72">
        <v>5.0999999999999996</v>
      </c>
      <c r="N52" s="71">
        <v>623.89</v>
      </c>
      <c r="O52" s="80">
        <v>4.75</v>
      </c>
      <c r="P52" s="71">
        <v>1.68</v>
      </c>
      <c r="Q52">
        <v>38</v>
      </c>
      <c r="R52">
        <v>1</v>
      </c>
      <c r="S52">
        <v>38</v>
      </c>
      <c r="T52" t="s">
        <v>62</v>
      </c>
      <c r="U52" s="55">
        <v>3.7103899999999999</v>
      </c>
      <c r="V52" s="9">
        <v>1.0325500000000001</v>
      </c>
    </row>
    <row r="53" spans="1:27" ht="15.75" x14ac:dyDescent="0.25">
      <c r="A53" s="7">
        <v>44524</v>
      </c>
      <c r="B53" t="s">
        <v>30</v>
      </c>
      <c r="C53" t="s">
        <v>28</v>
      </c>
      <c r="D53">
        <v>-40</v>
      </c>
      <c r="E53">
        <v>20</v>
      </c>
      <c r="F53">
        <v>-12.27</v>
      </c>
      <c r="G53">
        <v>-17.649999999999999</v>
      </c>
      <c r="H53">
        <v>-16.670000000000002</v>
      </c>
      <c r="I53" s="67">
        <v>1.36</v>
      </c>
      <c r="J53" s="79">
        <v>1.44</v>
      </c>
      <c r="K53" s="71">
        <v>5.04</v>
      </c>
      <c r="L53" s="71">
        <v>4.6100000000000003</v>
      </c>
      <c r="M53" s="72">
        <v>3.81</v>
      </c>
      <c r="N53" s="71">
        <v>4.9000000000000004</v>
      </c>
      <c r="O53" s="80">
        <v>6.78</v>
      </c>
      <c r="P53" s="71">
        <v>7.54</v>
      </c>
      <c r="Q53">
        <v>21</v>
      </c>
      <c r="R53">
        <v>1</v>
      </c>
      <c r="S53">
        <v>21</v>
      </c>
      <c r="T53" t="s">
        <v>63</v>
      </c>
      <c r="U53" s="55">
        <v>5.2725900000000001</v>
      </c>
      <c r="V53" s="9">
        <v>0.39815200000000001</v>
      </c>
    </row>
    <row r="54" spans="1:27" ht="15.75" x14ac:dyDescent="0.25">
      <c r="A54" s="7">
        <v>44524</v>
      </c>
      <c r="B54" t="s">
        <v>34</v>
      </c>
      <c r="C54" t="s">
        <v>28</v>
      </c>
      <c r="D54">
        <v>-52</v>
      </c>
      <c r="E54">
        <v>31</v>
      </c>
      <c r="F54">
        <v>-7.79</v>
      </c>
      <c r="G54">
        <v>-10.47</v>
      </c>
      <c r="H54">
        <v>-10.07</v>
      </c>
      <c r="I54" s="67">
        <v>1.29</v>
      </c>
      <c r="J54" s="79">
        <v>1.34</v>
      </c>
      <c r="K54" s="71">
        <v>4.5999999999999996</v>
      </c>
      <c r="L54" s="71">
        <v>4.32</v>
      </c>
      <c r="M54" s="72">
        <v>8.9600000000000009</v>
      </c>
      <c r="N54" s="71">
        <v>8.5299999999999994</v>
      </c>
      <c r="O54" s="80">
        <v>5.24</v>
      </c>
      <c r="P54" s="71">
        <v>6.68</v>
      </c>
      <c r="Q54">
        <v>44</v>
      </c>
      <c r="R54">
        <v>1</v>
      </c>
      <c r="S54">
        <v>44</v>
      </c>
      <c r="T54" t="s">
        <v>64</v>
      </c>
      <c r="U54" s="55">
        <v>4.5069800000000004</v>
      </c>
      <c r="V54" s="9">
        <v>0.939747</v>
      </c>
    </row>
    <row r="55" spans="1:27" ht="15.75" x14ac:dyDescent="0.25">
      <c r="A55" s="7">
        <v>44525</v>
      </c>
      <c r="B55" t="s">
        <v>27</v>
      </c>
      <c r="C55" t="s">
        <v>28</v>
      </c>
      <c r="D55">
        <v>-193</v>
      </c>
      <c r="E55">
        <v>31</v>
      </c>
      <c r="F55">
        <v>-9.91</v>
      </c>
      <c r="G55">
        <v>-19.440000000000001</v>
      </c>
      <c r="H55">
        <v>-19.23</v>
      </c>
      <c r="I55" s="67">
        <v>1.94</v>
      </c>
      <c r="J55" s="79">
        <v>1.96</v>
      </c>
      <c r="K55" s="71">
        <v>5.0199999999999996</v>
      </c>
      <c r="L55" s="71">
        <v>4.7</v>
      </c>
      <c r="M55" s="72">
        <v>3.38</v>
      </c>
      <c r="N55" s="71">
        <v>2</v>
      </c>
      <c r="O55" s="80">
        <v>4.51</v>
      </c>
      <c r="P55" s="71">
        <v>7.13</v>
      </c>
      <c r="Q55">
        <v>67</v>
      </c>
      <c r="R55">
        <v>1</v>
      </c>
      <c r="S55">
        <v>67</v>
      </c>
      <c r="T55" t="s">
        <v>64</v>
      </c>
      <c r="U55" s="55">
        <v>5.2004000000000001</v>
      </c>
      <c r="V55" s="9">
        <v>0.689944</v>
      </c>
    </row>
    <row r="56" spans="1:27" ht="17.25" x14ac:dyDescent="0.3">
      <c r="A56" s="4" t="s">
        <v>32</v>
      </c>
      <c r="I56" s="68"/>
      <c r="J56" s="71"/>
      <c r="K56" s="71"/>
      <c r="L56" s="71"/>
      <c r="M56" s="72"/>
      <c r="N56" s="71"/>
      <c r="O56" s="80"/>
      <c r="P56" s="71"/>
      <c r="U56" s="55"/>
      <c r="V56" s="9"/>
    </row>
    <row r="57" spans="1:27" ht="15.75" x14ac:dyDescent="0.25">
      <c r="A57" s="13">
        <v>44530</v>
      </c>
      <c r="B57" s="14" t="s">
        <v>34</v>
      </c>
      <c r="C57" t="s">
        <v>28</v>
      </c>
      <c r="D57">
        <v>-208</v>
      </c>
      <c r="E57">
        <v>26</v>
      </c>
      <c r="F57">
        <v>-12.57</v>
      </c>
      <c r="G57">
        <v>-21.42</v>
      </c>
      <c r="H57">
        <v>-19.329999999999998</v>
      </c>
      <c r="I57" s="67">
        <v>1.54</v>
      </c>
      <c r="J57" s="71">
        <v>1.7</v>
      </c>
      <c r="K57" s="71">
        <v>3.12</v>
      </c>
      <c r="L57" s="71">
        <v>2.9</v>
      </c>
      <c r="M57" s="72">
        <v>3.17</v>
      </c>
      <c r="N57" s="71">
        <v>1.54</v>
      </c>
      <c r="O57" s="80">
        <v>8.81</v>
      </c>
      <c r="P57" s="71">
        <v>9.69</v>
      </c>
      <c r="Q57">
        <v>30</v>
      </c>
      <c r="R57">
        <v>1</v>
      </c>
      <c r="S57">
        <v>23</v>
      </c>
      <c r="T57" s="10" t="s">
        <v>65</v>
      </c>
      <c r="U57" s="55">
        <v>3.2775599999999998</v>
      </c>
      <c r="V57" s="9">
        <v>0.42997299999999999</v>
      </c>
    </row>
    <row r="58" spans="1:27" ht="15.75" x14ac:dyDescent="0.25">
      <c r="A58" s="13">
        <v>44543</v>
      </c>
      <c r="B58" s="14" t="s">
        <v>27</v>
      </c>
      <c r="C58" t="s">
        <v>28</v>
      </c>
      <c r="D58">
        <v>-74</v>
      </c>
      <c r="E58">
        <v>21</v>
      </c>
      <c r="F58">
        <v>-10.95</v>
      </c>
      <c r="G58">
        <v>-13.13</v>
      </c>
      <c r="H58">
        <v>-11.96</v>
      </c>
      <c r="I58" s="67">
        <v>1.0900000000000001</v>
      </c>
      <c r="J58" s="71">
        <v>1.2</v>
      </c>
      <c r="K58" s="71">
        <v>4.0199999999999996</v>
      </c>
      <c r="L58" s="71">
        <v>3.94</v>
      </c>
      <c r="M58" s="72">
        <v>1.44</v>
      </c>
      <c r="N58" s="71">
        <v>1.74</v>
      </c>
      <c r="O58" s="80">
        <v>8.41</v>
      </c>
      <c r="P58" s="71">
        <v>8.1999999999999993</v>
      </c>
      <c r="Q58">
        <v>28</v>
      </c>
      <c r="R58">
        <v>1</v>
      </c>
      <c r="S58">
        <v>24</v>
      </c>
      <c r="U58" s="55">
        <v>3.9149500000000002</v>
      </c>
      <c r="V58" s="9">
        <v>0.737958</v>
      </c>
    </row>
    <row r="59" spans="1:27" ht="15.75" x14ac:dyDescent="0.25">
      <c r="A59" s="7">
        <v>44544</v>
      </c>
      <c r="B59" s="14" t="s">
        <v>27</v>
      </c>
      <c r="C59" t="s">
        <v>28</v>
      </c>
      <c r="D59">
        <v>-283</v>
      </c>
      <c r="E59">
        <v>8</v>
      </c>
      <c r="F59">
        <v>-67.989999999999995</v>
      </c>
      <c r="G59">
        <v>-107.65</v>
      </c>
      <c r="H59">
        <v>-107.23</v>
      </c>
      <c r="I59" s="67">
        <v>1.58</v>
      </c>
      <c r="J59" s="71">
        <v>1.58</v>
      </c>
      <c r="K59" s="71">
        <v>3.4</v>
      </c>
      <c r="L59" s="71">
        <v>3.3</v>
      </c>
      <c r="M59" s="72">
        <v>6.73</v>
      </c>
      <c r="N59" s="71">
        <v>1.92</v>
      </c>
      <c r="O59" s="80">
        <v>3.34</v>
      </c>
      <c r="P59" s="71">
        <v>9.01</v>
      </c>
      <c r="Q59">
        <v>30</v>
      </c>
      <c r="R59">
        <v>1</v>
      </c>
      <c r="S59">
        <v>27</v>
      </c>
      <c r="U59" s="55">
        <v>3.4644499999999998</v>
      </c>
      <c r="V59" s="9">
        <v>0.436998</v>
      </c>
    </row>
    <row r="60" spans="1:27" ht="15.75" x14ac:dyDescent="0.25">
      <c r="A60" s="7">
        <v>44546</v>
      </c>
      <c r="B60" s="14" t="s">
        <v>27</v>
      </c>
      <c r="C60" t="s">
        <v>28</v>
      </c>
      <c r="D60">
        <v>-153</v>
      </c>
      <c r="E60">
        <v>10</v>
      </c>
      <c r="F60">
        <v>-12</v>
      </c>
      <c r="G60">
        <v>-23.1</v>
      </c>
      <c r="H60">
        <v>-22.79</v>
      </c>
      <c r="I60" s="67">
        <v>1.9</v>
      </c>
      <c r="J60" s="71">
        <v>1.93</v>
      </c>
      <c r="K60" s="71">
        <v>4.08</v>
      </c>
      <c r="L60" s="71">
        <v>3.81</v>
      </c>
      <c r="M60" s="72">
        <v>2.91</v>
      </c>
      <c r="N60" s="71">
        <v>2.29</v>
      </c>
      <c r="O60" s="80">
        <v>4.63</v>
      </c>
      <c r="P60" s="71">
        <v>3.48</v>
      </c>
      <c r="Q60">
        <v>9</v>
      </c>
      <c r="R60">
        <v>1</v>
      </c>
      <c r="S60">
        <v>7</v>
      </c>
      <c r="U60" s="55">
        <v>3.8961899999999998</v>
      </c>
      <c r="V60" s="9">
        <v>0.85068699999999997</v>
      </c>
    </row>
    <row r="61" spans="1:27" ht="15.75" x14ac:dyDescent="0.25">
      <c r="A61" s="7">
        <v>44546</v>
      </c>
      <c r="B61" s="14" t="s">
        <v>30</v>
      </c>
      <c r="C61" t="s">
        <v>28</v>
      </c>
      <c r="D61">
        <v>-232</v>
      </c>
      <c r="E61">
        <v>12</v>
      </c>
      <c r="F61">
        <v>-9.7799999999999994</v>
      </c>
      <c r="G61">
        <v>-20.3</v>
      </c>
      <c r="H61">
        <v>-20.239999999999998</v>
      </c>
      <c r="I61" s="67">
        <v>2.0699999999999998</v>
      </c>
      <c r="J61" s="71">
        <v>2.0699999999999998</v>
      </c>
      <c r="K61" s="71">
        <v>3.29</v>
      </c>
      <c r="L61" s="71">
        <v>3.17</v>
      </c>
      <c r="M61" s="72">
        <v>1.98</v>
      </c>
      <c r="N61" s="71">
        <v>0.6</v>
      </c>
      <c r="O61" s="80">
        <v>3.51</v>
      </c>
      <c r="P61" s="71">
        <v>6.35</v>
      </c>
      <c r="Q61">
        <v>15</v>
      </c>
      <c r="R61">
        <v>1</v>
      </c>
      <c r="S61">
        <v>12</v>
      </c>
      <c r="U61" s="55">
        <v>3.0569600000000001</v>
      </c>
      <c r="V61" s="9">
        <v>1.1972400000000001</v>
      </c>
    </row>
    <row r="62" spans="1:27" ht="15.75" x14ac:dyDescent="0.25">
      <c r="A62" s="7">
        <v>44546</v>
      </c>
      <c r="B62" s="14" t="s">
        <v>34</v>
      </c>
      <c r="C62" t="s">
        <v>28</v>
      </c>
      <c r="D62">
        <v>-500</v>
      </c>
      <c r="E62">
        <v>24</v>
      </c>
      <c r="F62">
        <v>-70.34</v>
      </c>
      <c r="G62">
        <v>-81.739999999999995</v>
      </c>
      <c r="H62">
        <v>-80.8</v>
      </c>
      <c r="I62" s="67">
        <v>1.1499999999999999</v>
      </c>
      <c r="J62" s="71">
        <v>1.1599999999999999</v>
      </c>
      <c r="K62" s="71">
        <v>2.85</v>
      </c>
      <c r="L62" s="71">
        <v>2.5099999999999998</v>
      </c>
      <c r="M62" s="72">
        <v>6.28</v>
      </c>
      <c r="N62" s="71">
        <v>2.4</v>
      </c>
      <c r="O62" s="80">
        <v>3.69</v>
      </c>
      <c r="P62" s="71">
        <v>5.17</v>
      </c>
      <c r="Q62">
        <v>16</v>
      </c>
      <c r="R62">
        <v>1</v>
      </c>
      <c r="S62">
        <v>16</v>
      </c>
      <c r="T62" t="s">
        <v>29</v>
      </c>
      <c r="U62" s="55">
        <v>2.8875799999999998</v>
      </c>
      <c r="V62" s="9">
        <v>0.167236</v>
      </c>
    </row>
    <row r="63" spans="1:27" ht="15.75" x14ac:dyDescent="0.25">
      <c r="A63" s="7">
        <v>44546</v>
      </c>
      <c r="B63" s="14" t="s">
        <v>39</v>
      </c>
      <c r="C63" t="s">
        <v>28</v>
      </c>
      <c r="D63">
        <v>-510</v>
      </c>
      <c r="E63">
        <v>26</v>
      </c>
      <c r="F63">
        <v>-13.5</v>
      </c>
      <c r="G63">
        <v>-26.2</v>
      </c>
      <c r="H63">
        <v>-26.13</v>
      </c>
      <c r="I63" s="67">
        <v>1.94</v>
      </c>
      <c r="J63" s="71">
        <v>1.94</v>
      </c>
      <c r="K63" s="71">
        <v>4.66</v>
      </c>
      <c r="L63" s="71">
        <v>2.81</v>
      </c>
      <c r="M63" s="72">
        <v>0.95</v>
      </c>
      <c r="N63" s="71">
        <v>4.25</v>
      </c>
      <c r="O63" s="80">
        <v>3.66</v>
      </c>
      <c r="P63" s="71">
        <v>5.94</v>
      </c>
      <c r="Q63">
        <v>16</v>
      </c>
      <c r="R63">
        <v>1</v>
      </c>
      <c r="S63">
        <v>12</v>
      </c>
      <c r="U63" s="55">
        <v>3.42509</v>
      </c>
      <c r="V63" s="9">
        <v>0.83111400000000002</v>
      </c>
    </row>
    <row r="64" spans="1:27" ht="17.25" x14ac:dyDescent="0.3">
      <c r="A64" s="4" t="s">
        <v>66</v>
      </c>
      <c r="B64" s="36"/>
      <c r="I64" s="67"/>
      <c r="J64" s="71"/>
      <c r="K64" s="71"/>
      <c r="L64" s="71"/>
      <c r="M64" s="72"/>
      <c r="N64" s="71"/>
      <c r="O64" s="80"/>
      <c r="P64" s="71"/>
      <c r="U64" s="55"/>
      <c r="V64" s="9"/>
    </row>
    <row r="65" spans="1:22" ht="15.75" x14ac:dyDescent="0.25">
      <c r="A65" s="13">
        <v>44609</v>
      </c>
      <c r="B65" s="14" t="s">
        <v>30</v>
      </c>
      <c r="C65" s="14" t="s">
        <v>28</v>
      </c>
      <c r="D65" s="14">
        <v>-250</v>
      </c>
      <c r="E65" s="14">
        <v>20</v>
      </c>
      <c r="F65" s="14">
        <v>-61.39</v>
      </c>
      <c r="G65" s="14">
        <v>-59.52</v>
      </c>
      <c r="H65" s="14">
        <v>-59.14</v>
      </c>
      <c r="I65" s="81">
        <v>0.96</v>
      </c>
      <c r="J65" s="75">
        <v>0.97</v>
      </c>
      <c r="K65" s="75">
        <v>2.92</v>
      </c>
      <c r="L65" s="75">
        <v>2.93</v>
      </c>
      <c r="M65" s="82">
        <v>3.97</v>
      </c>
      <c r="N65" s="75">
        <v>1.57</v>
      </c>
      <c r="O65" s="83">
        <v>3.4</v>
      </c>
      <c r="P65" s="75">
        <v>5.41</v>
      </c>
      <c r="Q65" s="14">
        <v>69</v>
      </c>
      <c r="R65">
        <v>1</v>
      </c>
      <c r="S65">
        <v>67</v>
      </c>
      <c r="T65" s="15" t="s">
        <v>35</v>
      </c>
      <c r="U65" s="55">
        <v>2.9529999999999998</v>
      </c>
      <c r="V65" s="9">
        <v>0.154</v>
      </c>
    </row>
    <row r="66" spans="1:22" ht="15.75" x14ac:dyDescent="0.25">
      <c r="A66" s="13">
        <v>44613</v>
      </c>
      <c r="B66" s="14" t="s">
        <v>27</v>
      </c>
      <c r="C66" s="14" t="s">
        <v>28</v>
      </c>
      <c r="D66" s="14">
        <v>-74</v>
      </c>
      <c r="E66" s="14">
        <v>22</v>
      </c>
      <c r="F66" s="14">
        <v>-87.62</v>
      </c>
      <c r="G66" s="14">
        <v>-74.56</v>
      </c>
      <c r="H66" s="14"/>
      <c r="I66" s="84">
        <v>0.85</v>
      </c>
      <c r="J66" s="85">
        <v>0.85</v>
      </c>
      <c r="K66" s="75">
        <v>6.25</v>
      </c>
      <c r="L66" s="75">
        <v>5.0599999999999996</v>
      </c>
      <c r="M66" s="82">
        <v>1.38</v>
      </c>
      <c r="N66" s="75">
        <v>1.42</v>
      </c>
      <c r="O66" s="83">
        <v>11.81</v>
      </c>
      <c r="P66" s="75">
        <v>4.21</v>
      </c>
      <c r="Q66" s="14">
        <v>101</v>
      </c>
      <c r="R66">
        <v>1</v>
      </c>
      <c r="S66">
        <v>88</v>
      </c>
      <c r="T66" s="15" t="s">
        <v>35</v>
      </c>
      <c r="U66" s="55">
        <v>6.36972</v>
      </c>
      <c r="V66" s="9">
        <v>0.74380500000000005</v>
      </c>
    </row>
    <row r="67" spans="1:22" ht="15.75" x14ac:dyDescent="0.25">
      <c r="A67" s="13">
        <v>44663</v>
      </c>
      <c r="B67" s="14" t="s">
        <v>30</v>
      </c>
      <c r="C67" s="14" t="s">
        <v>28</v>
      </c>
      <c r="D67" s="14">
        <v>-66</v>
      </c>
      <c r="E67" s="14">
        <v>27</v>
      </c>
      <c r="F67" s="14">
        <v>-44.12</v>
      </c>
      <c r="G67" s="14">
        <v>-128.37</v>
      </c>
      <c r="H67" s="14">
        <v>-122.95</v>
      </c>
      <c r="I67" s="81">
        <v>2.79</v>
      </c>
      <c r="J67" s="75">
        <v>2.91</v>
      </c>
      <c r="K67" s="75">
        <v>2.86</v>
      </c>
      <c r="L67" s="75">
        <v>3.09</v>
      </c>
      <c r="M67" s="82">
        <v>3.44</v>
      </c>
      <c r="N67" s="75">
        <v>64.34</v>
      </c>
      <c r="O67" s="83">
        <v>7.79</v>
      </c>
      <c r="P67" s="75">
        <v>3.11</v>
      </c>
      <c r="Q67" s="14">
        <v>51</v>
      </c>
      <c r="R67">
        <v>1</v>
      </c>
      <c r="S67">
        <v>51</v>
      </c>
      <c r="T67" s="15" t="s">
        <v>35</v>
      </c>
      <c r="U67" s="55">
        <v>3.06</v>
      </c>
      <c r="V67" s="9">
        <v>0.39300000000000002</v>
      </c>
    </row>
    <row r="68" spans="1:22" ht="15.75" x14ac:dyDescent="0.25">
      <c r="A68" s="13">
        <v>44664</v>
      </c>
      <c r="B68" s="14" t="s">
        <v>30</v>
      </c>
      <c r="C68" s="14" t="s">
        <v>28</v>
      </c>
      <c r="D68" s="14">
        <v>-92</v>
      </c>
      <c r="E68" s="14">
        <v>33</v>
      </c>
      <c r="F68" s="14">
        <v>-44.25</v>
      </c>
      <c r="G68" s="14">
        <v>-41.87</v>
      </c>
      <c r="H68" s="14">
        <v>-41.87</v>
      </c>
      <c r="I68" s="81">
        <v>0.95</v>
      </c>
      <c r="J68" s="75">
        <v>0.95</v>
      </c>
      <c r="K68" s="75">
        <v>2.79</v>
      </c>
      <c r="L68" s="75">
        <v>2.5499999999999998</v>
      </c>
      <c r="M68" s="82">
        <v>1.69</v>
      </c>
      <c r="N68" s="75">
        <v>1.1100000000000001</v>
      </c>
      <c r="O68" s="83">
        <v>1.94</v>
      </c>
      <c r="P68" s="75">
        <v>4.3499999999999996</v>
      </c>
      <c r="Q68" s="14">
        <v>79</v>
      </c>
      <c r="R68">
        <v>1</v>
      </c>
      <c r="S68">
        <v>79</v>
      </c>
      <c r="U68" s="55">
        <v>2.78322</v>
      </c>
      <c r="V68" s="9">
        <v>0.46415499999999998</v>
      </c>
    </row>
    <row r="69" spans="1:22" ht="15.75" x14ac:dyDescent="0.25">
      <c r="A69" s="13">
        <v>44634</v>
      </c>
      <c r="B69" t="s">
        <v>30</v>
      </c>
      <c r="C69" s="14" t="s">
        <v>28</v>
      </c>
      <c r="D69" s="14">
        <v>-113</v>
      </c>
      <c r="E69" s="14">
        <v>35</v>
      </c>
      <c r="F69">
        <v>-52.06</v>
      </c>
      <c r="G69">
        <v>-66.48</v>
      </c>
      <c r="H69">
        <v>-65.02</v>
      </c>
      <c r="I69" s="68">
        <v>1.25</v>
      </c>
      <c r="J69" s="71">
        <v>1.28</v>
      </c>
      <c r="K69" s="71">
        <v>2.5499999999999998</v>
      </c>
      <c r="L69" s="71">
        <v>2.93</v>
      </c>
      <c r="M69" s="72">
        <v>1.1599999999999999</v>
      </c>
      <c r="N69" s="71">
        <v>0.55000000000000004</v>
      </c>
      <c r="O69" s="80">
        <v>5.26</v>
      </c>
      <c r="P69" s="71">
        <v>6.36</v>
      </c>
      <c r="Q69">
        <v>119</v>
      </c>
      <c r="R69">
        <v>1</v>
      </c>
      <c r="S69">
        <v>119</v>
      </c>
      <c r="T69" s="17" t="s">
        <v>36</v>
      </c>
      <c r="U69" s="55">
        <v>2.5950000000000002</v>
      </c>
      <c r="V69" s="9">
        <v>0.253</v>
      </c>
    </row>
    <row r="70" spans="1:22" ht="15.75" x14ac:dyDescent="0.25">
      <c r="A70" s="13">
        <v>44638</v>
      </c>
      <c r="B70" s="14" t="s">
        <v>27</v>
      </c>
      <c r="C70" s="14" t="s">
        <v>28</v>
      </c>
      <c r="D70" s="14">
        <v>-30</v>
      </c>
      <c r="E70" s="14">
        <v>29</v>
      </c>
      <c r="F70" s="14">
        <v>-26.82</v>
      </c>
      <c r="G70" s="14">
        <v>-28.53</v>
      </c>
      <c r="H70" s="14">
        <v>-28.53</v>
      </c>
      <c r="I70" s="81">
        <v>1.06</v>
      </c>
      <c r="J70" s="75">
        <v>1.06</v>
      </c>
      <c r="K70" s="75">
        <v>3.19</v>
      </c>
      <c r="L70" s="75">
        <v>3.18</v>
      </c>
      <c r="M70" s="82">
        <v>0.4</v>
      </c>
      <c r="N70" s="75">
        <v>1.1000000000000001</v>
      </c>
      <c r="O70" s="83">
        <v>2.1800000000000002</v>
      </c>
      <c r="P70" s="75">
        <v>1.22</v>
      </c>
      <c r="Q70" s="14">
        <v>73</v>
      </c>
      <c r="R70" s="16">
        <v>1</v>
      </c>
      <c r="S70" s="16">
        <v>72</v>
      </c>
      <c r="T70" s="37" t="s">
        <v>37</v>
      </c>
      <c r="U70" s="56">
        <v>3.3319999999999999</v>
      </c>
      <c r="V70" s="38">
        <v>0.57399999999999995</v>
      </c>
    </row>
    <row r="71" spans="1:22" ht="15.75" x14ac:dyDescent="0.25">
      <c r="A71" s="13">
        <v>44638</v>
      </c>
      <c r="B71" s="14" t="s">
        <v>30</v>
      </c>
      <c r="C71" s="14" t="s">
        <v>28</v>
      </c>
      <c r="D71" s="14">
        <v>-100</v>
      </c>
      <c r="E71" s="14">
        <v>40</v>
      </c>
      <c r="F71" s="14">
        <v>-100.38</v>
      </c>
      <c r="G71" s="14">
        <v>-146.34</v>
      </c>
      <c r="H71" s="14">
        <v>-127.47</v>
      </c>
      <c r="I71" s="81">
        <v>1.27</v>
      </c>
      <c r="J71" s="75">
        <v>1.46</v>
      </c>
      <c r="K71" s="75">
        <v>3.07</v>
      </c>
      <c r="L71" s="75">
        <v>2.93</v>
      </c>
      <c r="M71" s="82">
        <v>2.2599999999999998</v>
      </c>
      <c r="N71" s="75">
        <v>1.17</v>
      </c>
      <c r="O71" s="83">
        <v>10.1</v>
      </c>
      <c r="P71" s="75">
        <v>14.27</v>
      </c>
      <c r="Q71" s="14">
        <v>67</v>
      </c>
      <c r="R71">
        <v>1</v>
      </c>
      <c r="S71">
        <v>67</v>
      </c>
      <c r="T71" s="37" t="s">
        <v>37</v>
      </c>
      <c r="U71" s="53">
        <v>3.0009999999999999</v>
      </c>
      <c r="V71" s="19">
        <v>0.222</v>
      </c>
    </row>
    <row r="72" spans="1:22" ht="15.75" x14ac:dyDescent="0.25">
      <c r="A72" s="13">
        <v>44685</v>
      </c>
      <c r="B72" s="14" t="s">
        <v>30</v>
      </c>
      <c r="C72" s="14" t="s">
        <v>28</v>
      </c>
      <c r="D72" s="14">
        <v>-108</v>
      </c>
      <c r="E72" s="14">
        <v>30</v>
      </c>
      <c r="F72" s="14">
        <v>-11.27</v>
      </c>
      <c r="G72" s="14">
        <v>-20.190000000000001</v>
      </c>
      <c r="H72" s="14">
        <v>-20.12</v>
      </c>
      <c r="I72" s="81">
        <v>1.78</v>
      </c>
      <c r="J72" s="75">
        <v>1.79</v>
      </c>
      <c r="K72" s="75">
        <v>3.21</v>
      </c>
      <c r="L72" s="75">
        <v>3</v>
      </c>
      <c r="M72" s="82">
        <v>2.1800000000000002</v>
      </c>
      <c r="N72" s="75">
        <v>0.66</v>
      </c>
      <c r="O72" s="83">
        <v>3.52</v>
      </c>
      <c r="P72" s="75">
        <v>8.02</v>
      </c>
      <c r="Q72" s="14">
        <v>63</v>
      </c>
      <c r="R72" s="14">
        <v>1</v>
      </c>
      <c r="S72" s="14">
        <v>62</v>
      </c>
      <c r="T72" s="37" t="s">
        <v>37</v>
      </c>
      <c r="U72" s="53">
        <v>3.0609999999999999</v>
      </c>
      <c r="V72" s="19">
        <v>0.32700000000000001</v>
      </c>
    </row>
    <row r="73" spans="1:22" ht="15.75" x14ac:dyDescent="0.25">
      <c r="A73" s="13">
        <v>44685</v>
      </c>
      <c r="B73" s="14" t="s">
        <v>34</v>
      </c>
      <c r="C73" s="14" t="s">
        <v>28</v>
      </c>
      <c r="D73" s="14">
        <v>-44</v>
      </c>
      <c r="E73" s="14">
        <v>19</v>
      </c>
      <c r="F73" s="14">
        <v>-93.1</v>
      </c>
      <c r="G73" s="14">
        <v>-87.68</v>
      </c>
      <c r="H73" s="14"/>
      <c r="I73" s="81">
        <v>0.94</v>
      </c>
      <c r="J73" s="75">
        <v>0.94</v>
      </c>
      <c r="K73" s="75">
        <v>2.56</v>
      </c>
      <c r="L73" s="75">
        <v>2.6</v>
      </c>
      <c r="M73" s="82">
        <v>0.52</v>
      </c>
      <c r="N73" s="75">
        <v>3.14</v>
      </c>
      <c r="O73" s="83">
        <v>14.63</v>
      </c>
      <c r="P73" s="75">
        <v>6.53</v>
      </c>
      <c r="Q73" s="14">
        <v>62</v>
      </c>
      <c r="R73">
        <v>1</v>
      </c>
      <c r="S73">
        <v>62</v>
      </c>
      <c r="U73" s="53">
        <v>2.5499999999999998</v>
      </c>
      <c r="V73" s="9">
        <v>0.22500000000000001</v>
      </c>
    </row>
    <row r="74" spans="1:22" ht="15.75" x14ac:dyDescent="0.25">
      <c r="A74" s="13">
        <v>44686</v>
      </c>
      <c r="B74" s="14" t="s">
        <v>41</v>
      </c>
      <c r="C74" s="14" t="s">
        <v>28</v>
      </c>
      <c r="D74" s="14">
        <v>-91</v>
      </c>
      <c r="E74" s="14">
        <v>25</v>
      </c>
      <c r="F74" s="14">
        <v>-64.709999999999994</v>
      </c>
      <c r="G74" s="14">
        <v>-80.260000000000005</v>
      </c>
      <c r="H74" s="14">
        <v>-80.260000000000005</v>
      </c>
      <c r="I74" s="81">
        <v>1.24</v>
      </c>
      <c r="J74" s="75">
        <v>1.24</v>
      </c>
      <c r="K74" s="75">
        <v>2.77</v>
      </c>
      <c r="L74" s="75">
        <v>2.54</v>
      </c>
      <c r="M74" s="82">
        <v>0.39</v>
      </c>
      <c r="N74" s="75">
        <v>0.34</v>
      </c>
      <c r="O74" s="83">
        <v>2.33</v>
      </c>
      <c r="P74" s="75">
        <v>2.95</v>
      </c>
      <c r="Q74" s="14">
        <v>67</v>
      </c>
      <c r="R74">
        <v>1</v>
      </c>
      <c r="T74" s="27"/>
      <c r="U74" s="55">
        <v>2.84</v>
      </c>
      <c r="V74" s="9">
        <v>0.245</v>
      </c>
    </row>
    <row r="75" spans="1:22" ht="15.75" x14ac:dyDescent="0.25">
      <c r="A75" s="13">
        <v>44690</v>
      </c>
      <c r="B75" s="14" t="s">
        <v>27</v>
      </c>
      <c r="C75" s="14" t="s">
        <v>28</v>
      </c>
      <c r="D75" s="14">
        <v>-101</v>
      </c>
      <c r="E75" s="14">
        <v>33</v>
      </c>
      <c r="F75" s="14">
        <v>-102.63</v>
      </c>
      <c r="G75" s="14">
        <v>-123.21</v>
      </c>
      <c r="H75" s="14">
        <v>-111.3</v>
      </c>
      <c r="I75" s="81">
        <v>1.08</v>
      </c>
      <c r="J75" s="75">
        <v>1.2</v>
      </c>
      <c r="K75" s="75">
        <v>2.94</v>
      </c>
      <c r="L75" s="75">
        <v>2.92</v>
      </c>
      <c r="M75" s="82">
        <v>3.83</v>
      </c>
      <c r="N75" s="75">
        <v>1.53</v>
      </c>
      <c r="O75" s="83">
        <v>7.67</v>
      </c>
      <c r="P75" s="75">
        <v>19.690000000000001</v>
      </c>
      <c r="Q75" s="14">
        <v>66</v>
      </c>
      <c r="R75">
        <v>1</v>
      </c>
      <c r="S75">
        <v>66</v>
      </c>
      <c r="U75" s="55">
        <v>2.984</v>
      </c>
      <c r="V75" s="9">
        <v>0.19400000000000001</v>
      </c>
    </row>
    <row r="76" spans="1:22" ht="15.75" x14ac:dyDescent="0.25">
      <c r="A76" s="13">
        <v>44690</v>
      </c>
      <c r="B76" s="14" t="s">
        <v>67</v>
      </c>
      <c r="C76" s="14" t="s">
        <v>28</v>
      </c>
      <c r="D76" s="14">
        <v>-160</v>
      </c>
      <c r="E76" s="14">
        <v>13</v>
      </c>
      <c r="F76" s="14">
        <v>-38.619999999999997</v>
      </c>
      <c r="G76" s="14">
        <v>-24.62</v>
      </c>
      <c r="H76" s="14"/>
      <c r="I76" s="81">
        <v>0.64</v>
      </c>
      <c r="J76" s="75">
        <v>0.64</v>
      </c>
      <c r="K76" s="75">
        <v>4.3499999999999996</v>
      </c>
      <c r="L76" s="75">
        <v>3.87</v>
      </c>
      <c r="M76" s="82">
        <v>4.53</v>
      </c>
      <c r="N76" s="75">
        <v>4.3</v>
      </c>
      <c r="O76" s="83">
        <v>2.84</v>
      </c>
      <c r="P76" s="75">
        <v>4.1100000000000003</v>
      </c>
      <c r="Q76" s="14">
        <v>73</v>
      </c>
      <c r="R76">
        <v>1</v>
      </c>
      <c r="S76">
        <v>73</v>
      </c>
      <c r="U76" s="55">
        <v>4.2960000000000003</v>
      </c>
      <c r="V76" s="9">
        <v>0.54700000000000004</v>
      </c>
    </row>
    <row r="77" spans="1:22" ht="15.75" x14ac:dyDescent="0.25">
      <c r="A77" s="13">
        <v>44691</v>
      </c>
      <c r="B77" s="14" t="s">
        <v>27</v>
      </c>
      <c r="C77" s="14" t="s">
        <v>28</v>
      </c>
      <c r="D77" s="14">
        <v>-76</v>
      </c>
      <c r="E77" s="14">
        <v>18</v>
      </c>
      <c r="F77" s="14">
        <v>-23.33</v>
      </c>
      <c r="G77" s="14">
        <v>-19.829999999999998</v>
      </c>
      <c r="H77" s="14">
        <v>-19.649999999999999</v>
      </c>
      <c r="I77" s="81">
        <v>0.84</v>
      </c>
      <c r="J77" s="75">
        <v>0.85</v>
      </c>
      <c r="K77" s="75">
        <v>3.23</v>
      </c>
      <c r="L77" s="75">
        <v>3.2</v>
      </c>
      <c r="M77" s="82">
        <v>8.5399999999999991</v>
      </c>
      <c r="N77" s="75">
        <v>1.61</v>
      </c>
      <c r="O77" s="83">
        <v>3.26</v>
      </c>
      <c r="P77" s="75">
        <v>6.4</v>
      </c>
      <c r="Q77" s="14">
        <v>69</v>
      </c>
      <c r="R77">
        <v>1</v>
      </c>
      <c r="S77">
        <v>69</v>
      </c>
      <c r="U77" s="55">
        <v>3.2669999999999999</v>
      </c>
      <c r="V77" s="9">
        <v>0.23100000000000001</v>
      </c>
    </row>
    <row r="78" spans="1:22" ht="15.75" x14ac:dyDescent="0.25">
      <c r="A78" s="13">
        <v>44691</v>
      </c>
      <c r="B78" s="14" t="s">
        <v>67</v>
      </c>
      <c r="C78" s="14" t="s">
        <v>28</v>
      </c>
      <c r="D78" s="14">
        <v>-140</v>
      </c>
      <c r="E78" s="14">
        <v>18</v>
      </c>
      <c r="F78" s="14">
        <v>-48.32</v>
      </c>
      <c r="G78" s="14">
        <v>-94.38</v>
      </c>
      <c r="H78" s="14">
        <v>-90.84</v>
      </c>
      <c r="I78" s="81">
        <v>1.88</v>
      </c>
      <c r="J78" s="75">
        <v>1.95</v>
      </c>
      <c r="K78" s="75">
        <v>3.48</v>
      </c>
      <c r="L78" s="75">
        <v>3.48</v>
      </c>
      <c r="M78" s="82">
        <v>4.3600000000000003</v>
      </c>
      <c r="N78" s="75">
        <v>2.46</v>
      </c>
      <c r="O78" s="83">
        <v>6.4</v>
      </c>
      <c r="P78" s="75">
        <v>10.220000000000001</v>
      </c>
      <c r="Q78" s="14">
        <v>62</v>
      </c>
      <c r="R78">
        <v>1</v>
      </c>
      <c r="S78">
        <v>62</v>
      </c>
      <c r="U78" s="55">
        <v>3.802</v>
      </c>
      <c r="V78" s="9">
        <v>0.53200000000000003</v>
      </c>
    </row>
    <row r="79" spans="1:22" ht="15.75" x14ac:dyDescent="0.25">
      <c r="A79" s="13">
        <v>44692</v>
      </c>
      <c r="B79" s="14" t="s">
        <v>27</v>
      </c>
      <c r="C79" s="14" t="s">
        <v>28</v>
      </c>
      <c r="D79" s="14">
        <v>-210</v>
      </c>
      <c r="E79" s="14">
        <v>10</v>
      </c>
      <c r="F79" s="14">
        <v>-25.43</v>
      </c>
      <c r="G79" s="14">
        <v>-65.3</v>
      </c>
      <c r="H79" s="14">
        <v>-65.14</v>
      </c>
      <c r="I79" s="81">
        <v>2.56</v>
      </c>
      <c r="J79" s="75">
        <v>2.57</v>
      </c>
      <c r="K79" s="75">
        <v>4.05</v>
      </c>
      <c r="L79" s="75">
        <v>4.26</v>
      </c>
      <c r="M79" s="82">
        <v>3.33</v>
      </c>
      <c r="N79" s="75">
        <v>1.04</v>
      </c>
      <c r="O79" s="83">
        <v>3.54</v>
      </c>
      <c r="P79" s="75">
        <v>9.86</v>
      </c>
      <c r="Q79" s="14">
        <v>74</v>
      </c>
      <c r="R79">
        <v>0.99</v>
      </c>
      <c r="S79">
        <v>74</v>
      </c>
      <c r="U79" s="55">
        <v>3.8929999999999998</v>
      </c>
      <c r="V79" s="9">
        <v>0.67300000000000004</v>
      </c>
    </row>
    <row r="80" spans="1:22" ht="15.75" x14ac:dyDescent="0.25">
      <c r="A80" s="13">
        <v>44692</v>
      </c>
      <c r="B80" s="14" t="s">
        <v>67</v>
      </c>
      <c r="C80" s="14" t="s">
        <v>28</v>
      </c>
      <c r="D80" s="14">
        <v>-320</v>
      </c>
      <c r="E80" s="14">
        <v>8</v>
      </c>
      <c r="F80" s="14">
        <v>-8.52</v>
      </c>
      <c r="G80" s="14">
        <v>-24.87</v>
      </c>
      <c r="H80" s="14">
        <v>-24.53</v>
      </c>
      <c r="I80" s="81">
        <v>2.88</v>
      </c>
      <c r="J80" s="75">
        <v>2.92</v>
      </c>
      <c r="K80" s="75">
        <v>3.74</v>
      </c>
      <c r="L80" s="75">
        <v>3.4</v>
      </c>
      <c r="M80" s="82">
        <v>1.64</v>
      </c>
      <c r="N80" s="75">
        <v>0.47</v>
      </c>
      <c r="O80" s="83">
        <v>5.26</v>
      </c>
      <c r="P80" s="75">
        <v>5.0199999999999996</v>
      </c>
      <c r="Q80" s="14">
        <v>23</v>
      </c>
      <c r="R80">
        <v>1</v>
      </c>
      <c r="S80">
        <v>23</v>
      </c>
      <c r="U80" s="55">
        <v>3.7589999999999999</v>
      </c>
      <c r="V80" s="9">
        <v>1.1120000000000001</v>
      </c>
    </row>
    <row r="81" spans="1:22" ht="15.75" x14ac:dyDescent="0.25">
      <c r="A81" s="13">
        <v>44692</v>
      </c>
      <c r="B81" s="14" t="s">
        <v>34</v>
      </c>
      <c r="C81" s="14" t="s">
        <v>28</v>
      </c>
      <c r="D81" s="14">
        <v>-236</v>
      </c>
      <c r="E81" s="14">
        <v>8</v>
      </c>
      <c r="F81" s="14">
        <v>-84.35</v>
      </c>
      <c r="G81" s="14">
        <v>-86.42</v>
      </c>
      <c r="H81" s="14">
        <v>-85.81</v>
      </c>
      <c r="I81" s="81">
        <v>1.02</v>
      </c>
      <c r="J81" s="75">
        <v>1.02</v>
      </c>
      <c r="K81" s="75">
        <v>2.81</v>
      </c>
      <c r="L81" s="75">
        <v>2.73</v>
      </c>
      <c r="M81" s="82">
        <v>1.02</v>
      </c>
      <c r="N81" s="75">
        <v>0.49</v>
      </c>
      <c r="O81" s="83">
        <v>3.91</v>
      </c>
      <c r="P81" s="75">
        <v>21.51</v>
      </c>
      <c r="Q81" s="14">
        <v>62</v>
      </c>
      <c r="R81">
        <v>1</v>
      </c>
      <c r="S81">
        <v>62</v>
      </c>
      <c r="T81" s="15" t="s">
        <v>35</v>
      </c>
      <c r="U81" s="55">
        <v>2.8010100000000002</v>
      </c>
      <c r="V81" s="9">
        <v>0.18776799999999999</v>
      </c>
    </row>
    <row r="82" spans="1:22" ht="15.75" x14ac:dyDescent="0.25">
      <c r="A82" s="13">
        <v>44692</v>
      </c>
      <c r="B82" s="14" t="s">
        <v>39</v>
      </c>
      <c r="C82" s="14" t="s">
        <v>28</v>
      </c>
      <c r="D82" s="14">
        <v>-163</v>
      </c>
      <c r="E82" s="14">
        <v>17</v>
      </c>
      <c r="F82" s="14">
        <v>-55.34</v>
      </c>
      <c r="G82" s="14">
        <v>-64.349999999999994</v>
      </c>
      <c r="H82" s="14">
        <v>-63.89</v>
      </c>
      <c r="I82" s="81">
        <v>1.1499999999999999</v>
      </c>
      <c r="J82" s="75">
        <v>1.1599999999999999</v>
      </c>
      <c r="K82" s="75">
        <v>2.38</v>
      </c>
      <c r="L82" s="75">
        <v>2.64</v>
      </c>
      <c r="M82" s="82">
        <v>3.15</v>
      </c>
      <c r="N82" s="75">
        <v>1.1200000000000001</v>
      </c>
      <c r="O82" s="83">
        <v>3.67</v>
      </c>
      <c r="P82" s="75">
        <v>5.68</v>
      </c>
      <c r="Q82" s="14">
        <v>122</v>
      </c>
      <c r="R82">
        <v>1</v>
      </c>
      <c r="S82">
        <v>122</v>
      </c>
      <c r="U82" s="55">
        <v>2.4460000000000002</v>
      </c>
      <c r="V82" s="9">
        <v>0.36</v>
      </c>
    </row>
    <row r="83" spans="1:22" ht="15.75" x14ac:dyDescent="0.25">
      <c r="A83" s="13">
        <v>44693</v>
      </c>
      <c r="B83" s="14" t="s">
        <v>27</v>
      </c>
      <c r="C83" s="14" t="s">
        <v>28</v>
      </c>
      <c r="D83" s="14">
        <v>-154</v>
      </c>
      <c r="E83" s="14">
        <v>13</v>
      </c>
      <c r="F83" s="14">
        <v>-15.23</v>
      </c>
      <c r="G83" s="14">
        <v>-39.68</v>
      </c>
      <c r="H83" s="14">
        <v>-39.549999999999997</v>
      </c>
      <c r="I83" s="81">
        <v>2.6</v>
      </c>
      <c r="J83" s="75">
        <v>2.61</v>
      </c>
      <c r="K83" s="75">
        <v>3.32</v>
      </c>
      <c r="L83" s="75">
        <v>3.23</v>
      </c>
      <c r="M83" s="82">
        <v>4.1399999999999997</v>
      </c>
      <c r="N83" s="75">
        <v>0.66</v>
      </c>
      <c r="O83" s="83">
        <v>3.48</v>
      </c>
      <c r="P83" s="75">
        <v>8.7200000000000006</v>
      </c>
      <c r="Q83" s="14">
        <v>25</v>
      </c>
      <c r="R83">
        <v>1</v>
      </c>
      <c r="S83">
        <v>25</v>
      </c>
      <c r="U83" s="55">
        <v>3.45</v>
      </c>
      <c r="V83" s="9">
        <v>0.5</v>
      </c>
    </row>
    <row r="84" spans="1:22" ht="15.75" x14ac:dyDescent="0.25">
      <c r="A84" s="13">
        <v>44693</v>
      </c>
      <c r="B84" s="14" t="s">
        <v>39</v>
      </c>
      <c r="C84" s="14" t="s">
        <v>28</v>
      </c>
      <c r="D84" s="14">
        <v>-174</v>
      </c>
      <c r="E84" s="14">
        <v>23</v>
      </c>
      <c r="F84" s="14">
        <v>-20.100000000000001</v>
      </c>
      <c r="G84" s="14">
        <v>-48.27</v>
      </c>
      <c r="H84" s="14">
        <v>-46.21</v>
      </c>
      <c r="I84" s="81">
        <v>2.2999999999999998</v>
      </c>
      <c r="J84" s="75">
        <v>2.4</v>
      </c>
      <c r="K84" s="75">
        <v>3.08</v>
      </c>
      <c r="L84" s="75">
        <v>3.06</v>
      </c>
      <c r="M84" s="82">
        <v>1.57</v>
      </c>
      <c r="N84" s="75">
        <v>0.84</v>
      </c>
      <c r="O84" s="83">
        <v>8.18</v>
      </c>
      <c r="P84" s="75">
        <v>29.44</v>
      </c>
      <c r="Q84" s="14">
        <v>25</v>
      </c>
      <c r="R84">
        <v>1</v>
      </c>
      <c r="S84">
        <v>25</v>
      </c>
      <c r="U84" s="55">
        <v>3.2410000000000001</v>
      </c>
      <c r="V84" s="9">
        <v>0.77400000000000002</v>
      </c>
    </row>
    <row r="85" spans="1:22" x14ac:dyDescent="0.25">
      <c r="A85" s="13">
        <v>44697</v>
      </c>
      <c r="B85" s="14" t="s">
        <v>27</v>
      </c>
      <c r="C85" t="s">
        <v>28</v>
      </c>
      <c r="D85" s="14">
        <v>-600</v>
      </c>
      <c r="E85" s="14">
        <v>38</v>
      </c>
      <c r="F85">
        <v>-19.420000000000002</v>
      </c>
      <c r="G85">
        <v>-28.05</v>
      </c>
      <c r="H85">
        <v>-27.85</v>
      </c>
      <c r="I85" s="68">
        <v>1.43</v>
      </c>
      <c r="J85" s="71">
        <v>1.44</v>
      </c>
      <c r="K85" s="71">
        <v>3.11</v>
      </c>
      <c r="L85" s="71">
        <v>3.08</v>
      </c>
      <c r="M85" s="72">
        <v>3.82</v>
      </c>
      <c r="N85" s="71">
        <v>2.4700000000000002</v>
      </c>
      <c r="O85" s="80">
        <v>3.87</v>
      </c>
      <c r="P85" s="71">
        <v>5.89</v>
      </c>
      <c r="Q85">
        <v>51</v>
      </c>
      <c r="R85">
        <v>1</v>
      </c>
      <c r="S85">
        <v>51</v>
      </c>
      <c r="U85" s="55">
        <v>3.2810000000000001</v>
      </c>
      <c r="V85" s="9">
        <v>0.41699999999999998</v>
      </c>
    </row>
    <row r="86" spans="1:22" x14ac:dyDescent="0.25">
      <c r="A86" s="13">
        <v>44697</v>
      </c>
      <c r="B86" s="14" t="s">
        <v>30</v>
      </c>
      <c r="C86" s="14" t="s">
        <v>28</v>
      </c>
      <c r="D86" s="14">
        <v>-180</v>
      </c>
      <c r="E86" s="14">
        <v>16</v>
      </c>
      <c r="F86">
        <v>-32.54</v>
      </c>
      <c r="G86">
        <v>-56.72</v>
      </c>
      <c r="H86">
        <v>-56.51</v>
      </c>
      <c r="I86" s="68">
        <v>1.74</v>
      </c>
      <c r="J86" s="71">
        <v>1.74</v>
      </c>
      <c r="K86" s="71">
        <v>3.3</v>
      </c>
      <c r="L86" s="71">
        <v>3.25</v>
      </c>
      <c r="M86" s="72">
        <v>3.75</v>
      </c>
      <c r="N86" s="71">
        <v>1.77</v>
      </c>
      <c r="O86" s="80">
        <v>3.45</v>
      </c>
      <c r="P86" s="71">
        <v>4.9000000000000004</v>
      </c>
      <c r="Q86">
        <v>69</v>
      </c>
      <c r="R86">
        <v>1</v>
      </c>
      <c r="S86">
        <v>69</v>
      </c>
      <c r="U86" s="55">
        <v>3.3940000000000001</v>
      </c>
      <c r="V86" s="9">
        <v>0.47699999999999998</v>
      </c>
    </row>
    <row r="87" spans="1:22" x14ac:dyDescent="0.25">
      <c r="A87" s="13">
        <v>44697</v>
      </c>
      <c r="B87" s="14" t="s">
        <v>34</v>
      </c>
      <c r="C87" s="14" t="s">
        <v>28</v>
      </c>
      <c r="D87" s="14">
        <v>-60</v>
      </c>
      <c r="E87" s="14">
        <v>34</v>
      </c>
      <c r="F87">
        <v>-27.5</v>
      </c>
      <c r="G87">
        <v>-33.619999999999997</v>
      </c>
      <c r="H87">
        <v>-32.659999999999997</v>
      </c>
      <c r="I87" s="68">
        <v>1.19</v>
      </c>
      <c r="J87" s="71">
        <v>1.22</v>
      </c>
      <c r="K87" s="71">
        <v>3.67</v>
      </c>
      <c r="L87" s="71">
        <v>3.32</v>
      </c>
      <c r="M87" s="72">
        <v>4.78</v>
      </c>
      <c r="N87" s="71">
        <v>2.2999999999999998</v>
      </c>
      <c r="O87" s="80">
        <v>4.82</v>
      </c>
      <c r="P87" s="71">
        <v>6.67</v>
      </c>
      <c r="Q87">
        <v>61</v>
      </c>
      <c r="R87">
        <v>1</v>
      </c>
      <c r="S87">
        <v>61</v>
      </c>
      <c r="U87" s="55">
        <v>3.7189999999999999</v>
      </c>
      <c r="V87" s="9">
        <v>0.45700000000000002</v>
      </c>
    </row>
    <row r="88" spans="1:22" ht="15.75" x14ac:dyDescent="0.25">
      <c r="A88" s="13">
        <v>44697</v>
      </c>
      <c r="B88" s="14" t="s">
        <v>39</v>
      </c>
      <c r="C88" t="s">
        <v>28</v>
      </c>
      <c r="D88" s="14">
        <v>-94</v>
      </c>
      <c r="E88" s="14">
        <v>15</v>
      </c>
      <c r="F88">
        <v>-36.46</v>
      </c>
      <c r="G88">
        <v>-62.85</v>
      </c>
      <c r="H88">
        <v>-62.15</v>
      </c>
      <c r="I88" s="68">
        <v>1.7</v>
      </c>
      <c r="J88" s="71">
        <v>1.72</v>
      </c>
      <c r="K88" s="71">
        <v>4.1399999999999997</v>
      </c>
      <c r="L88" s="71">
        <v>3.64</v>
      </c>
      <c r="M88" s="72">
        <v>0.86</v>
      </c>
      <c r="N88" s="71">
        <v>1.68</v>
      </c>
      <c r="O88" s="80">
        <v>4.8499999999999996</v>
      </c>
      <c r="P88" s="71">
        <v>4.18</v>
      </c>
      <c r="Q88">
        <v>72</v>
      </c>
      <c r="R88">
        <v>1</v>
      </c>
      <c r="S88">
        <v>72</v>
      </c>
      <c r="T88" s="8" t="s">
        <v>37</v>
      </c>
      <c r="U88" s="55">
        <v>4.07</v>
      </c>
      <c r="V88" s="9">
        <v>0.35899999999999999</v>
      </c>
    </row>
    <row r="89" spans="1:22" ht="15.75" x14ac:dyDescent="0.25">
      <c r="A89" s="13">
        <v>44698</v>
      </c>
      <c r="B89" s="14" t="s">
        <v>27</v>
      </c>
      <c r="C89" t="s">
        <v>28</v>
      </c>
      <c r="D89" s="14">
        <v>-140</v>
      </c>
      <c r="E89" s="14">
        <v>30</v>
      </c>
      <c r="F89">
        <v>-21.47</v>
      </c>
      <c r="G89">
        <v>-26.11</v>
      </c>
      <c r="H89">
        <v>-24.49</v>
      </c>
      <c r="I89" s="68">
        <v>1.1399999999999999</v>
      </c>
      <c r="J89" s="71">
        <v>1.22</v>
      </c>
      <c r="K89" s="71">
        <v>2.74</v>
      </c>
      <c r="L89" s="71">
        <v>2.8</v>
      </c>
      <c r="M89" s="72">
        <v>2.5499999999999998</v>
      </c>
      <c r="N89" s="71">
        <v>1.56</v>
      </c>
      <c r="O89" s="80">
        <v>6.85</v>
      </c>
      <c r="P89" s="71">
        <v>10.66</v>
      </c>
      <c r="Q89">
        <v>51</v>
      </c>
      <c r="R89">
        <v>1</v>
      </c>
      <c r="S89">
        <v>51</v>
      </c>
      <c r="T89" s="17" t="s">
        <v>36</v>
      </c>
      <c r="U89" s="55">
        <v>2.8304999999999998</v>
      </c>
      <c r="V89" s="9">
        <v>0.472636</v>
      </c>
    </row>
    <row r="90" spans="1:22" ht="15.75" x14ac:dyDescent="0.25">
      <c r="A90" s="13">
        <v>44698</v>
      </c>
      <c r="B90" s="14" t="s">
        <v>34</v>
      </c>
      <c r="C90" s="14" t="s">
        <v>28</v>
      </c>
      <c r="D90" s="14">
        <v>-86</v>
      </c>
      <c r="E90" s="14">
        <v>15</v>
      </c>
      <c r="F90" s="14">
        <v>-18.739999999999998</v>
      </c>
      <c r="G90" s="14">
        <v>-43.87</v>
      </c>
      <c r="H90" s="14">
        <v>-43.84</v>
      </c>
      <c r="I90" s="81">
        <v>2.34</v>
      </c>
      <c r="J90" s="75">
        <v>2.34</v>
      </c>
      <c r="K90" s="75">
        <v>4.3099999999999996</v>
      </c>
      <c r="L90" s="75">
        <v>3.96</v>
      </c>
      <c r="M90" s="82">
        <v>8.51</v>
      </c>
      <c r="N90" s="75">
        <v>1.43</v>
      </c>
      <c r="O90" s="83">
        <v>2.48</v>
      </c>
      <c r="P90" s="75">
        <v>4.55</v>
      </c>
      <c r="Q90" s="14">
        <v>71</v>
      </c>
      <c r="R90">
        <v>1</v>
      </c>
      <c r="S90">
        <v>71</v>
      </c>
      <c r="U90" s="55">
        <v>4.13</v>
      </c>
      <c r="V90" s="9">
        <v>0.90200000000000002</v>
      </c>
    </row>
    <row r="91" spans="1:22" ht="15.75" x14ac:dyDescent="0.25">
      <c r="A91" s="13">
        <v>44699</v>
      </c>
      <c r="B91" s="14" t="s">
        <v>27</v>
      </c>
      <c r="C91" s="14" t="s">
        <v>28</v>
      </c>
      <c r="D91" s="14">
        <v>-270</v>
      </c>
      <c r="E91" s="14">
        <v>37</v>
      </c>
      <c r="F91" s="14">
        <v>-11.31</v>
      </c>
      <c r="G91" s="14">
        <v>-22.48</v>
      </c>
      <c r="H91" s="14">
        <v>-22.11</v>
      </c>
      <c r="I91" s="81">
        <v>1.95</v>
      </c>
      <c r="J91" s="75">
        <v>1.99</v>
      </c>
      <c r="K91" s="75">
        <v>2.0299999999999998</v>
      </c>
      <c r="L91" s="75">
        <v>1.95</v>
      </c>
      <c r="M91" s="82">
        <v>5.09</v>
      </c>
      <c r="N91" s="75">
        <v>1.78</v>
      </c>
      <c r="O91" s="83">
        <v>4.8899999999999997</v>
      </c>
      <c r="P91" s="75">
        <v>12.27</v>
      </c>
      <c r="Q91" s="14">
        <v>46</v>
      </c>
      <c r="R91">
        <v>1</v>
      </c>
      <c r="S91">
        <v>46</v>
      </c>
      <c r="U91" s="55">
        <v>2.1709999999999998</v>
      </c>
      <c r="V91" s="9">
        <v>0.45300000000000001</v>
      </c>
    </row>
    <row r="92" spans="1:22" ht="15.75" x14ac:dyDescent="0.25">
      <c r="A92" s="13">
        <v>44699</v>
      </c>
      <c r="B92" s="14" t="s">
        <v>30</v>
      </c>
      <c r="C92" s="14" t="s">
        <v>28</v>
      </c>
      <c r="D92" s="14">
        <v>-130</v>
      </c>
      <c r="E92" s="14">
        <v>28</v>
      </c>
      <c r="F92" s="14">
        <v>-38.909999999999997</v>
      </c>
      <c r="G92" s="14">
        <v>-57.72</v>
      </c>
      <c r="H92" s="14">
        <v>-55.13</v>
      </c>
      <c r="I92" s="81">
        <v>1.42</v>
      </c>
      <c r="J92" s="75">
        <v>1.48</v>
      </c>
      <c r="K92" s="75">
        <v>3.56</v>
      </c>
      <c r="L92" s="75">
        <v>3.16</v>
      </c>
      <c r="M92" s="82">
        <v>1.82</v>
      </c>
      <c r="N92" s="75">
        <v>1.21</v>
      </c>
      <c r="O92" s="83">
        <v>6.53</v>
      </c>
      <c r="P92" s="75">
        <v>8.4700000000000006</v>
      </c>
      <c r="Q92" s="14">
        <v>66</v>
      </c>
      <c r="R92">
        <v>1</v>
      </c>
      <c r="S92">
        <v>66</v>
      </c>
      <c r="U92" s="55">
        <v>3.5830000000000002</v>
      </c>
      <c r="V92" s="9">
        <v>0.27200000000000002</v>
      </c>
    </row>
    <row r="93" spans="1:22" ht="15.75" x14ac:dyDescent="0.25">
      <c r="A93" s="13">
        <v>44699</v>
      </c>
      <c r="B93" s="14" t="s">
        <v>34</v>
      </c>
      <c r="D93" s="14">
        <v>-140</v>
      </c>
      <c r="E93" s="14">
        <v>30</v>
      </c>
      <c r="F93">
        <v>-13.47</v>
      </c>
      <c r="G93">
        <v>-28.12</v>
      </c>
      <c r="H93">
        <v>-27.13</v>
      </c>
      <c r="I93" s="68">
        <v>2.0099999999999998</v>
      </c>
      <c r="J93" s="71">
        <v>2.09</v>
      </c>
      <c r="K93" s="71">
        <v>3.43</v>
      </c>
      <c r="L93" s="71">
        <v>3.1</v>
      </c>
      <c r="M93" s="72">
        <v>1.1399999999999999</v>
      </c>
      <c r="N93" s="71">
        <v>1.57</v>
      </c>
      <c r="O93" s="80">
        <v>7.56</v>
      </c>
      <c r="P93" s="71">
        <v>12.63</v>
      </c>
      <c r="Q93">
        <v>64</v>
      </c>
      <c r="R93">
        <v>0.86</v>
      </c>
      <c r="S93">
        <v>64</v>
      </c>
      <c r="T93" s="8"/>
      <c r="U93" s="55">
        <v>3.64933</v>
      </c>
      <c r="V93" s="9">
        <v>0.838449</v>
      </c>
    </row>
    <row r="94" spans="1:22" x14ac:dyDescent="0.25">
      <c r="A94" s="7">
        <v>44700</v>
      </c>
      <c r="B94" s="14" t="s">
        <v>27</v>
      </c>
      <c r="C94" s="14" t="s">
        <v>28</v>
      </c>
      <c r="D94" s="14">
        <v>-480</v>
      </c>
      <c r="E94" s="14">
        <v>40</v>
      </c>
      <c r="F94">
        <v>-44.01</v>
      </c>
      <c r="G94">
        <v>-57.89</v>
      </c>
      <c r="H94">
        <v>-50.38</v>
      </c>
      <c r="I94" s="68">
        <v>1.1399999999999999</v>
      </c>
      <c r="J94" s="71">
        <v>1.32</v>
      </c>
      <c r="K94" s="71">
        <v>3.42</v>
      </c>
      <c r="L94" s="71">
        <v>2.87</v>
      </c>
      <c r="M94" s="72">
        <v>2.25</v>
      </c>
      <c r="N94" s="71">
        <v>1.88</v>
      </c>
      <c r="O94" s="80">
        <v>9.85</v>
      </c>
      <c r="P94" s="71">
        <v>13.42</v>
      </c>
      <c r="Q94">
        <v>49</v>
      </c>
      <c r="R94">
        <v>1</v>
      </c>
      <c r="S94">
        <v>49</v>
      </c>
      <c r="U94" s="55">
        <v>3.4060000000000001</v>
      </c>
      <c r="V94" s="9">
        <v>0.189</v>
      </c>
    </row>
    <row r="95" spans="1:22" ht="15.75" x14ac:dyDescent="0.25">
      <c r="A95" s="7">
        <v>44700</v>
      </c>
      <c r="B95" s="14" t="s">
        <v>30</v>
      </c>
      <c r="C95" t="s">
        <v>28</v>
      </c>
      <c r="D95" s="14">
        <v>-140</v>
      </c>
      <c r="E95" s="14">
        <v>35</v>
      </c>
      <c r="F95">
        <v>-31.36</v>
      </c>
      <c r="G95">
        <v>-48.19</v>
      </c>
      <c r="H95">
        <v>-45.59</v>
      </c>
      <c r="I95" s="68">
        <v>1.45</v>
      </c>
      <c r="J95" s="71">
        <v>1.54</v>
      </c>
      <c r="K95" s="71">
        <v>4.2300000000000004</v>
      </c>
      <c r="L95" s="71">
        <v>3.95</v>
      </c>
      <c r="M95" s="72">
        <v>1.27</v>
      </c>
      <c r="N95" s="71">
        <v>1.28</v>
      </c>
      <c r="O95" s="80">
        <v>7.49</v>
      </c>
      <c r="P95" s="71">
        <v>8.34</v>
      </c>
      <c r="Q95">
        <v>47</v>
      </c>
      <c r="R95">
        <v>1</v>
      </c>
      <c r="S95">
        <v>47</v>
      </c>
      <c r="T95" s="17" t="s">
        <v>36</v>
      </c>
      <c r="U95" s="55">
        <v>4.0521500000000001</v>
      </c>
      <c r="V95" s="9">
        <v>0.50401099999999999</v>
      </c>
    </row>
    <row r="96" spans="1:22" ht="15.75" x14ac:dyDescent="0.25">
      <c r="A96" s="7">
        <v>44700</v>
      </c>
      <c r="B96" s="14" t="s">
        <v>34</v>
      </c>
      <c r="C96" t="s">
        <v>28</v>
      </c>
      <c r="D96" s="14">
        <v>-240</v>
      </c>
      <c r="E96" s="14">
        <v>37</v>
      </c>
      <c r="F96">
        <v>-24.56</v>
      </c>
      <c r="G96">
        <v>-43.03</v>
      </c>
      <c r="H96">
        <v>-40.26</v>
      </c>
      <c r="I96" s="68">
        <v>1.64</v>
      </c>
      <c r="J96" s="71">
        <v>1.75</v>
      </c>
      <c r="K96" s="71">
        <v>2.88</v>
      </c>
      <c r="L96" s="71">
        <v>2.91</v>
      </c>
      <c r="M96" s="72">
        <v>6.4</v>
      </c>
      <c r="N96" s="71">
        <v>1.63</v>
      </c>
      <c r="O96" s="80">
        <v>6.74</v>
      </c>
      <c r="P96" s="71">
        <v>14.44</v>
      </c>
      <c r="Q96">
        <v>52</v>
      </c>
      <c r="R96">
        <v>1</v>
      </c>
      <c r="S96">
        <v>52</v>
      </c>
      <c r="T96" s="17" t="s">
        <v>36</v>
      </c>
      <c r="U96" s="55">
        <v>3.2833000000000001</v>
      </c>
      <c r="V96" s="9">
        <v>0.63477600000000001</v>
      </c>
    </row>
    <row r="97" spans="1:23" x14ac:dyDescent="0.25">
      <c r="A97" s="7">
        <v>44705</v>
      </c>
      <c r="B97" s="14" t="s">
        <v>39</v>
      </c>
      <c r="C97" t="s">
        <v>28</v>
      </c>
      <c r="D97" s="14">
        <v>-130</v>
      </c>
      <c r="E97" s="14">
        <v>10</v>
      </c>
      <c r="F97">
        <v>-29.89</v>
      </c>
      <c r="G97">
        <v>-36.24</v>
      </c>
      <c r="H97">
        <v>-36.020000000000003</v>
      </c>
      <c r="I97" s="68">
        <v>1.2</v>
      </c>
      <c r="J97" s="71">
        <v>1.21</v>
      </c>
      <c r="K97" s="71">
        <v>2.6</v>
      </c>
      <c r="L97" s="71">
        <v>2.64</v>
      </c>
      <c r="M97" s="72">
        <v>0.47</v>
      </c>
      <c r="N97" s="71">
        <v>0.41</v>
      </c>
      <c r="O97" s="80">
        <v>4.03</v>
      </c>
      <c r="P97" s="71">
        <v>7.61</v>
      </c>
      <c r="Q97">
        <v>68</v>
      </c>
      <c r="R97">
        <v>1</v>
      </c>
      <c r="S97">
        <v>68</v>
      </c>
      <c r="U97" s="55">
        <v>2.5150000000000001</v>
      </c>
      <c r="V97" s="9">
        <v>0.38900000000000001</v>
      </c>
    </row>
    <row r="98" spans="1:23" x14ac:dyDescent="0.25">
      <c r="A98" s="7">
        <v>44713</v>
      </c>
      <c r="B98" s="14" t="s">
        <v>27</v>
      </c>
      <c r="C98" t="s">
        <v>28</v>
      </c>
      <c r="D98" s="14">
        <v>-154</v>
      </c>
      <c r="E98" s="14">
        <v>16</v>
      </c>
      <c r="F98">
        <v>-18.91</v>
      </c>
      <c r="G98">
        <v>-35.090000000000003</v>
      </c>
      <c r="H98">
        <v>-34.58</v>
      </c>
      <c r="I98" s="68">
        <v>1.83</v>
      </c>
      <c r="J98" s="71">
        <v>1.86</v>
      </c>
      <c r="K98" s="71">
        <v>2.93</v>
      </c>
      <c r="L98" s="71">
        <v>2.63</v>
      </c>
      <c r="M98" s="72">
        <v>0.42</v>
      </c>
      <c r="N98" s="71">
        <v>0.38</v>
      </c>
      <c r="O98" s="80">
        <v>5.35</v>
      </c>
      <c r="P98" s="71">
        <v>6.15</v>
      </c>
      <c r="Q98">
        <v>73</v>
      </c>
      <c r="R98">
        <v>1</v>
      </c>
      <c r="S98">
        <v>73</v>
      </c>
      <c r="U98" s="55">
        <v>2.802</v>
      </c>
      <c r="V98" s="9">
        <v>0.50800000000000001</v>
      </c>
    </row>
    <row r="99" spans="1:23" x14ac:dyDescent="0.25">
      <c r="A99" s="7">
        <v>44713</v>
      </c>
      <c r="B99" s="14" t="s">
        <v>30</v>
      </c>
      <c r="C99" t="s">
        <v>28</v>
      </c>
      <c r="D99" s="14">
        <v>-223</v>
      </c>
      <c r="E99" s="14">
        <v>19</v>
      </c>
      <c r="F99">
        <v>-54.55</v>
      </c>
      <c r="G99">
        <v>-73.7</v>
      </c>
      <c r="H99">
        <v>-72.19</v>
      </c>
      <c r="I99" s="68">
        <v>1.32</v>
      </c>
      <c r="J99" s="71">
        <v>1.35</v>
      </c>
      <c r="K99" s="71">
        <v>3.25</v>
      </c>
      <c r="L99" s="71">
        <v>3.02</v>
      </c>
      <c r="M99" s="72">
        <v>6.63</v>
      </c>
      <c r="N99" s="71">
        <v>4.16</v>
      </c>
      <c r="O99" s="80">
        <v>4.42</v>
      </c>
      <c r="P99" s="71">
        <v>5.3</v>
      </c>
      <c r="Q99">
        <v>66</v>
      </c>
      <c r="R99">
        <v>1</v>
      </c>
      <c r="S99">
        <v>66</v>
      </c>
      <c r="U99" s="55">
        <v>3.319</v>
      </c>
      <c r="V99" s="9">
        <v>0.22800000000000001</v>
      </c>
    </row>
    <row r="100" spans="1:23" x14ac:dyDescent="0.25">
      <c r="A100" s="7">
        <v>44713</v>
      </c>
      <c r="B100" s="14" t="s">
        <v>34</v>
      </c>
      <c r="C100" t="s">
        <v>28</v>
      </c>
      <c r="D100" s="14">
        <v>-17</v>
      </c>
      <c r="E100" s="14">
        <v>13</v>
      </c>
      <c r="F100">
        <v>-42.86</v>
      </c>
      <c r="G100">
        <v>-54.48</v>
      </c>
      <c r="H100">
        <v>-52.63</v>
      </c>
      <c r="I100" s="68">
        <v>1.23</v>
      </c>
      <c r="J100" s="71">
        <v>1.27</v>
      </c>
      <c r="K100" s="71">
        <v>3.92</v>
      </c>
      <c r="L100" s="71">
        <v>2.98</v>
      </c>
      <c r="M100" s="72">
        <v>9.2100000000000009</v>
      </c>
      <c r="N100" s="71">
        <v>3.86</v>
      </c>
      <c r="O100" s="80">
        <v>4.75</v>
      </c>
      <c r="P100" s="71">
        <v>8.5299999999999994</v>
      </c>
      <c r="Q100">
        <v>89</v>
      </c>
      <c r="R100">
        <v>1</v>
      </c>
      <c r="S100">
        <v>89</v>
      </c>
      <c r="U100" s="55">
        <v>4</v>
      </c>
      <c r="V100" s="9">
        <v>0.44700000000000001</v>
      </c>
    </row>
    <row r="101" spans="1:23" x14ac:dyDescent="0.25">
      <c r="A101" s="7">
        <v>44714</v>
      </c>
      <c r="B101" s="14" t="s">
        <v>34</v>
      </c>
      <c r="C101" t="s">
        <v>28</v>
      </c>
      <c r="D101" s="14">
        <v>-205</v>
      </c>
      <c r="E101" s="14">
        <v>22</v>
      </c>
      <c r="F101">
        <v>-21.85</v>
      </c>
      <c r="G101">
        <v>-39.020000000000003</v>
      </c>
      <c r="H101">
        <v>-38.86</v>
      </c>
      <c r="I101" s="68">
        <v>1.78</v>
      </c>
      <c r="J101" s="71">
        <v>1.79</v>
      </c>
      <c r="K101" s="71">
        <v>2.25</v>
      </c>
      <c r="L101" s="71">
        <v>2.44</v>
      </c>
      <c r="M101" s="72">
        <v>4.1100000000000003</v>
      </c>
      <c r="N101" s="71">
        <v>2.11</v>
      </c>
      <c r="O101" s="80">
        <v>3.54</v>
      </c>
      <c r="P101" s="71">
        <v>4.68</v>
      </c>
      <c r="Q101">
        <v>70</v>
      </c>
      <c r="R101">
        <v>1</v>
      </c>
      <c r="S101">
        <v>70</v>
      </c>
      <c r="U101" s="55">
        <v>2.6476500000000001</v>
      </c>
      <c r="V101" s="9">
        <v>0.48430400000000001</v>
      </c>
    </row>
    <row r="102" spans="1:23" ht="15.75" x14ac:dyDescent="0.25">
      <c r="A102" s="7">
        <v>44719</v>
      </c>
      <c r="B102" s="18" t="s">
        <v>27</v>
      </c>
      <c r="C102" t="s">
        <v>28</v>
      </c>
      <c r="D102" s="14">
        <v>-170</v>
      </c>
      <c r="E102" s="14">
        <v>15</v>
      </c>
      <c r="F102">
        <v>-24.5</v>
      </c>
      <c r="G102">
        <v>-26.94</v>
      </c>
      <c r="I102" s="68">
        <v>1.1000000000000001</v>
      </c>
      <c r="J102" s="71">
        <v>1.1000000000000001</v>
      </c>
      <c r="K102" s="71">
        <v>2.79</v>
      </c>
      <c r="L102" s="71">
        <v>2.8</v>
      </c>
      <c r="M102" s="72">
        <v>0.5</v>
      </c>
      <c r="N102" s="71">
        <v>0.25</v>
      </c>
      <c r="O102" s="80">
        <v>5.27</v>
      </c>
      <c r="P102" s="71">
        <v>8.77</v>
      </c>
      <c r="Q102">
        <v>88</v>
      </c>
      <c r="R102">
        <v>1</v>
      </c>
      <c r="S102">
        <v>88</v>
      </c>
      <c r="T102" s="15" t="s">
        <v>35</v>
      </c>
      <c r="U102" s="55">
        <v>2.69</v>
      </c>
      <c r="V102" s="9">
        <v>0.32800000000000001</v>
      </c>
    </row>
    <row r="103" spans="1:23" s="87" customFormat="1" ht="15.75" x14ac:dyDescent="0.25">
      <c r="A103" s="42">
        <v>44732</v>
      </c>
      <c r="B103" s="87" t="s">
        <v>39</v>
      </c>
      <c r="C103" s="88" t="s">
        <v>28</v>
      </c>
      <c r="D103" s="89">
        <v>-97</v>
      </c>
      <c r="E103" s="89">
        <v>25</v>
      </c>
      <c r="F103" s="87">
        <v>-13.77</v>
      </c>
      <c r="G103" s="87">
        <v>-26.33</v>
      </c>
      <c r="H103" s="87">
        <v>-25.58</v>
      </c>
      <c r="I103" s="90">
        <v>1.86</v>
      </c>
      <c r="J103" s="91">
        <v>1.91</v>
      </c>
      <c r="K103" s="91">
        <v>3.75</v>
      </c>
      <c r="L103" s="91">
        <v>3.23</v>
      </c>
      <c r="M103" s="92">
        <v>2.2599999999999998</v>
      </c>
      <c r="N103" s="91">
        <v>1.69</v>
      </c>
      <c r="O103" s="93">
        <v>6.26</v>
      </c>
      <c r="P103" s="91">
        <v>13.47</v>
      </c>
      <c r="Q103" s="87">
        <v>71</v>
      </c>
      <c r="R103" s="87">
        <v>1</v>
      </c>
      <c r="S103" s="87">
        <v>71</v>
      </c>
      <c r="T103" s="94" t="s">
        <v>36</v>
      </c>
      <c r="U103" s="95">
        <v>4.1900000000000004</v>
      </c>
      <c r="V103" s="96">
        <v>0.622</v>
      </c>
    </row>
    <row r="104" spans="1:23" s="87" customFormat="1" ht="15.75" x14ac:dyDescent="0.25">
      <c r="A104" s="108">
        <v>46106</v>
      </c>
      <c r="B104" s="100" t="s">
        <v>27</v>
      </c>
      <c r="C104" s="101"/>
      <c r="D104" s="102">
        <v>-116</v>
      </c>
      <c r="E104" s="102">
        <v>13</v>
      </c>
      <c r="F104" s="101">
        <v>-87.86</v>
      </c>
      <c r="G104" s="103">
        <v>-108.13</v>
      </c>
      <c r="H104" s="99">
        <v>-101.4</v>
      </c>
      <c r="I104" s="103">
        <v>1.1499999999999999</v>
      </c>
      <c r="J104" s="99">
        <v>1.23</v>
      </c>
      <c r="K104" s="99"/>
      <c r="L104" s="99"/>
      <c r="M104" s="103"/>
      <c r="N104" s="103"/>
      <c r="O104" s="99"/>
      <c r="P104" s="103"/>
      <c r="Q104" s="103"/>
      <c r="R104" s="97"/>
      <c r="S104" s="97"/>
      <c r="T104" s="15" t="s">
        <v>35</v>
      </c>
      <c r="U104" s="95"/>
      <c r="V104" s="98"/>
      <c r="W104" s="97"/>
    </row>
    <row r="105" spans="1:23" s="30" customFormat="1" ht="15.75" x14ac:dyDescent="0.25">
      <c r="A105" s="109">
        <v>46121</v>
      </c>
      <c r="B105" s="105" t="s">
        <v>27</v>
      </c>
      <c r="C105" s="106"/>
      <c r="D105" s="104">
        <v>-99</v>
      </c>
      <c r="E105" s="104">
        <v>20</v>
      </c>
      <c r="F105" s="107">
        <v>-76.28</v>
      </c>
      <c r="G105" s="107">
        <v>-81.48</v>
      </c>
      <c r="H105" s="104">
        <v>-80.180000000000007</v>
      </c>
      <c r="I105" s="104">
        <v>1.05</v>
      </c>
      <c r="J105" s="104">
        <v>1.07</v>
      </c>
      <c r="K105" s="104"/>
      <c r="L105" s="104"/>
      <c r="M105" s="107"/>
      <c r="N105" s="107"/>
      <c r="O105" s="104"/>
      <c r="P105" s="104"/>
      <c r="Q105" s="104"/>
      <c r="R105" s="50"/>
      <c r="S105" s="50"/>
      <c r="T105" s="15" t="s">
        <v>35</v>
      </c>
      <c r="U105" s="57"/>
      <c r="V105" s="54"/>
      <c r="W105" s="50"/>
    </row>
    <row r="106" spans="1:23" ht="15.75" x14ac:dyDescent="0.25">
      <c r="F106" s="3" t="s">
        <v>9</v>
      </c>
      <c r="G106" s="3" t="s">
        <v>10</v>
      </c>
      <c r="H106" s="3" t="s">
        <v>11</v>
      </c>
      <c r="I106" s="63" t="s">
        <v>12</v>
      </c>
      <c r="L106" t="s">
        <v>44</v>
      </c>
      <c r="M106" s="62" t="s">
        <v>45</v>
      </c>
      <c r="O106" s="24" t="s">
        <v>58</v>
      </c>
      <c r="U106" s="3" t="s">
        <v>46</v>
      </c>
      <c r="V106" s="24" t="s">
        <v>47</v>
      </c>
    </row>
    <row r="107" spans="1:23" x14ac:dyDescent="0.25">
      <c r="B107" s="41"/>
      <c r="C107" s="3" t="s">
        <v>48</v>
      </c>
      <c r="D107" s="3"/>
      <c r="E107" s="3"/>
      <c r="F107" s="3">
        <f>COUNT(F50:F103)</f>
        <v>51</v>
      </c>
      <c r="G107" s="3">
        <f>COUNT(G50:G103)</f>
        <v>51</v>
      </c>
      <c r="H107" s="3">
        <f>COUNT(H50:H103)</f>
        <v>47</v>
      </c>
      <c r="I107" s="3">
        <f>COUNT(I51:I103)</f>
        <v>51</v>
      </c>
      <c r="L107" s="3" t="s">
        <v>48</v>
      </c>
      <c r="M107" s="3">
        <f>COUNT(M51:M103)</f>
        <v>51</v>
      </c>
      <c r="N107" s="3"/>
      <c r="O107" s="3">
        <f>COUNT(O51:O103)</f>
        <v>51</v>
      </c>
      <c r="S107" s="3"/>
      <c r="T107" s="3" t="s">
        <v>48</v>
      </c>
      <c r="U107" s="3">
        <f>COUNT(U50:U103)</f>
        <v>51</v>
      </c>
      <c r="V107" s="3">
        <f>COUNT(V50:V103)</f>
        <v>51</v>
      </c>
    </row>
    <row r="108" spans="1:23" ht="15.75" x14ac:dyDescent="0.25">
      <c r="B108" s="41"/>
      <c r="C108" s="3" t="s">
        <v>49</v>
      </c>
      <c r="D108" s="59">
        <f>AVERAGE(D70:D105)</f>
        <v>-163.27777777777777</v>
      </c>
      <c r="E108" s="59">
        <f>AVERAGE(E70:E105)</f>
        <v>22.555555555555557</v>
      </c>
      <c r="F108" s="59">
        <f>AVERAGE(F50:F103)</f>
        <v>-35.253529411764703</v>
      </c>
      <c r="G108" s="59">
        <f>AVERAGE(G50:G103)</f>
        <v>-49.063137254901946</v>
      </c>
      <c r="H108" s="59">
        <f>AVERAGE(H50:H103)</f>
        <v>-47.002340425531919</v>
      </c>
      <c r="I108" s="58">
        <f>AVERAGE(I50:I103)</f>
        <v>1.5164705882352942</v>
      </c>
      <c r="L108" s="3" t="s">
        <v>49</v>
      </c>
      <c r="M108" s="59">
        <f>AVERAGE(M51:M103)</f>
        <v>3.2484313725490193</v>
      </c>
      <c r="N108" s="59"/>
      <c r="O108" s="59">
        <f>AVERAGE(O51:O103)</f>
        <v>5.4313725490196063</v>
      </c>
      <c r="S108" s="3"/>
      <c r="T108" s="3" t="s">
        <v>49</v>
      </c>
      <c r="U108" s="59">
        <f>AVERAGE(U50:U103)</f>
        <v>3.448323921568627</v>
      </c>
      <c r="V108" s="59">
        <f>AVERAGE(V50:V103)</f>
        <v>0.50156619607843145</v>
      </c>
    </row>
    <row r="109" spans="1:23" ht="15.75" x14ac:dyDescent="0.25">
      <c r="B109" s="66"/>
      <c r="C109" s="23" t="s">
        <v>50</v>
      </c>
      <c r="D109" s="23"/>
      <c r="E109" s="23"/>
      <c r="F109" s="59">
        <f>QUARTILE(F50:F103,2)</f>
        <v>-25.43</v>
      </c>
      <c r="G109" s="59">
        <f>QUARTILE(G50:G103,2)</f>
        <v>-39.68</v>
      </c>
      <c r="H109" s="59">
        <f>QUARTILE(H50:H103,2)</f>
        <v>-39.549999999999997</v>
      </c>
      <c r="I109" s="60">
        <f>MEDIAN(I50:I103)</f>
        <v>1.36</v>
      </c>
      <c r="L109" s="3" t="s">
        <v>50</v>
      </c>
      <c r="M109" s="59">
        <f>MEDIAN(M51:M103)</f>
        <v>2.91</v>
      </c>
      <c r="N109" s="59"/>
      <c r="O109" s="61">
        <f>MEDIAN(O51:O103)</f>
        <v>4.82</v>
      </c>
      <c r="S109" s="23"/>
      <c r="T109" s="23" t="s">
        <v>50</v>
      </c>
      <c r="U109" s="59">
        <f>QUARTILE(U50:U103,2)</f>
        <v>3.319</v>
      </c>
      <c r="V109" s="61">
        <f>QUARTILE(V50:V103,2)</f>
        <v>0.45700000000000002</v>
      </c>
    </row>
    <row r="110" spans="1:23" x14ac:dyDescent="0.25">
      <c r="B110" s="41"/>
      <c r="C110" s="3" t="s">
        <v>51</v>
      </c>
      <c r="D110" s="3"/>
      <c r="E110" s="3"/>
      <c r="F110" s="59">
        <f>QUARTILE(F50:F103,1)</f>
        <v>-46.284999999999997</v>
      </c>
      <c r="G110" s="59">
        <f>QUARTILE(G50:G103,1)</f>
        <v>-64.824999999999989</v>
      </c>
      <c r="H110" s="59">
        <f>QUARTILE(H50:H103,1)</f>
        <v>-63.019999999999996</v>
      </c>
      <c r="I110" s="59">
        <f>_xlfn.QUARTILE.EXC(I50:I103,1)</f>
        <v>1.1399999999999999</v>
      </c>
      <c r="L110" s="3" t="s">
        <v>51</v>
      </c>
      <c r="M110" s="59">
        <f>QUARTILE(M51:M103,1)</f>
        <v>1.41</v>
      </c>
      <c r="N110" s="59"/>
      <c r="O110" s="59">
        <f>QUARTILE(O51:O103,1)</f>
        <v>3.54</v>
      </c>
      <c r="S110" s="3"/>
      <c r="T110" s="3" t="s">
        <v>51</v>
      </c>
      <c r="U110" s="59">
        <f>QUARTILE(U50:U103,1)</f>
        <v>2.9202899999999996</v>
      </c>
      <c r="V110" s="59">
        <f>QUARTILE(V50:V103,1)</f>
        <v>0.29949999999999999</v>
      </c>
    </row>
    <row r="111" spans="1:23" x14ac:dyDescent="0.25">
      <c r="B111" s="41"/>
      <c r="C111" s="3" t="s">
        <v>52</v>
      </c>
      <c r="D111" s="3"/>
      <c r="E111" s="3"/>
      <c r="F111" s="59">
        <f>QUARTILE(F50:F103,3)</f>
        <v>-13.7</v>
      </c>
      <c r="G111" s="59">
        <f>QUARTILE(G50:G103,3)</f>
        <v>-24.745000000000001</v>
      </c>
      <c r="H111" s="59">
        <f>QUARTILE(H50:H103,3)</f>
        <v>-23.64</v>
      </c>
      <c r="I111" s="59">
        <f>_xlfn.QUARTILE.EXC(I50:I103,3)</f>
        <v>1.88</v>
      </c>
      <c r="L111" s="3" t="s">
        <v>52</v>
      </c>
      <c r="M111" s="59">
        <f>QUARTILE(M51:M103,3)</f>
        <v>4.25</v>
      </c>
      <c r="N111" s="59"/>
      <c r="O111" s="59">
        <f>QUARTILE(O51:O103,3)</f>
        <v>6.76</v>
      </c>
      <c r="S111" s="3"/>
      <c r="T111" s="3" t="s">
        <v>52</v>
      </c>
      <c r="U111" s="59">
        <f>QUARTILE(U50:U103,3)</f>
        <v>3.8475000000000001</v>
      </c>
      <c r="V111" s="59">
        <f>QUARTILE(V50:V103,3)</f>
        <v>0.65388800000000002</v>
      </c>
    </row>
    <row r="117" spans="1:23" ht="18.75" x14ac:dyDescent="0.3">
      <c r="A117" s="1" t="s">
        <v>68</v>
      </c>
      <c r="I117" s="2" t="s">
        <v>0</v>
      </c>
      <c r="U117" s="41"/>
      <c r="V117" s="41"/>
      <c r="W117" s="41"/>
    </row>
    <row r="118" spans="1:23" x14ac:dyDescent="0.25">
      <c r="A118" s="10" t="s">
        <v>54</v>
      </c>
      <c r="B118" t="s">
        <v>83</v>
      </c>
      <c r="I118" t="s">
        <v>1</v>
      </c>
      <c r="M118" t="s">
        <v>2</v>
      </c>
      <c r="O118" t="s">
        <v>57</v>
      </c>
      <c r="U118" s="41"/>
      <c r="V118" s="41"/>
      <c r="W118" s="41"/>
    </row>
    <row r="119" spans="1:23" ht="15.75" x14ac:dyDescent="0.25">
      <c r="A119" s="28" t="s">
        <v>5</v>
      </c>
      <c r="B119" s="28" t="s">
        <v>6</v>
      </c>
      <c r="C119" s="28"/>
      <c r="D119" s="28" t="s">
        <v>7</v>
      </c>
      <c r="E119" s="28" t="s">
        <v>8</v>
      </c>
      <c r="F119" s="28" t="s">
        <v>9</v>
      </c>
      <c r="G119" s="28" t="s">
        <v>10</v>
      </c>
      <c r="H119" s="28" t="s">
        <v>11</v>
      </c>
      <c r="I119" s="29" t="s">
        <v>12</v>
      </c>
      <c r="J119" s="28" t="s">
        <v>13</v>
      </c>
      <c r="K119" s="28" t="s">
        <v>14</v>
      </c>
      <c r="L119" s="28" t="s">
        <v>15</v>
      </c>
      <c r="M119" s="29" t="s">
        <v>16</v>
      </c>
      <c r="N119" s="28" t="s">
        <v>17</v>
      </c>
      <c r="O119" s="29" t="s">
        <v>18</v>
      </c>
      <c r="P119" s="28" t="s">
        <v>19</v>
      </c>
      <c r="Q119" s="28" t="s">
        <v>20</v>
      </c>
      <c r="R119" s="28" t="s">
        <v>21</v>
      </c>
      <c r="S119" s="28" t="s">
        <v>22</v>
      </c>
      <c r="T119" s="30"/>
      <c r="U119" s="49"/>
      <c r="V119" s="49"/>
      <c r="W119" s="41"/>
    </row>
    <row r="120" spans="1:23" x14ac:dyDescent="0.25">
      <c r="A120" s="40">
        <v>44847</v>
      </c>
      <c r="B120" s="41" t="s">
        <v>27</v>
      </c>
      <c r="C120" s="41" t="s">
        <v>70</v>
      </c>
      <c r="D120" s="41">
        <v>-107</v>
      </c>
      <c r="E120" s="41">
        <v>30</v>
      </c>
      <c r="F120" s="41">
        <v>-23.76</v>
      </c>
      <c r="G120" s="41">
        <v>-25.14</v>
      </c>
      <c r="H120" s="41">
        <v>-25.12</v>
      </c>
      <c r="I120" s="36">
        <v>1.06</v>
      </c>
      <c r="J120" s="44">
        <v>1.06</v>
      </c>
      <c r="K120" s="41">
        <v>3.92</v>
      </c>
      <c r="L120" s="41">
        <v>3.87</v>
      </c>
      <c r="M120" s="41">
        <v>1.28</v>
      </c>
      <c r="N120" s="41">
        <v>0.59</v>
      </c>
      <c r="O120" s="41">
        <v>2.61</v>
      </c>
      <c r="P120" s="41">
        <v>4.4800000000000004</v>
      </c>
      <c r="Q120" s="41">
        <v>81</v>
      </c>
      <c r="R120" s="41">
        <v>1</v>
      </c>
      <c r="S120" s="41">
        <v>81</v>
      </c>
      <c r="U120" s="41"/>
      <c r="V120" s="41"/>
      <c r="W120" s="41"/>
    </row>
    <row r="121" spans="1:23" ht="15.75" x14ac:dyDescent="0.25">
      <c r="A121" s="42"/>
      <c r="B121" t="s">
        <v>30</v>
      </c>
      <c r="C121" t="s">
        <v>70</v>
      </c>
      <c r="D121">
        <v>-190</v>
      </c>
      <c r="E121">
        <v>25</v>
      </c>
      <c r="F121">
        <v>-27.67</v>
      </c>
      <c r="G121">
        <v>-56.88</v>
      </c>
      <c r="H121">
        <v>-55.66</v>
      </c>
      <c r="I121" s="45">
        <v>2.0099999999999998</v>
      </c>
      <c r="J121" s="46">
        <v>2.06</v>
      </c>
      <c r="K121">
        <v>2.58</v>
      </c>
      <c r="L121">
        <v>2.63</v>
      </c>
      <c r="M121">
        <v>2.0299999999999998</v>
      </c>
      <c r="N121">
        <v>0.89</v>
      </c>
      <c r="O121">
        <v>5.71</v>
      </c>
      <c r="P121">
        <v>10.15</v>
      </c>
      <c r="Q121">
        <v>76</v>
      </c>
      <c r="R121">
        <v>1</v>
      </c>
      <c r="S121">
        <v>76</v>
      </c>
      <c r="U121" s="41"/>
      <c r="V121" s="41"/>
      <c r="W121" s="41"/>
    </row>
    <row r="122" spans="1:23" ht="15.75" x14ac:dyDescent="0.25">
      <c r="A122" s="7">
        <v>44866</v>
      </c>
      <c r="B122" t="s">
        <v>27</v>
      </c>
      <c r="C122" t="s">
        <v>71</v>
      </c>
      <c r="D122">
        <v>-400</v>
      </c>
      <c r="E122">
        <v>40</v>
      </c>
      <c r="F122">
        <v>-27.78</v>
      </c>
      <c r="G122">
        <v>-39.54</v>
      </c>
      <c r="H122">
        <v>-39.15</v>
      </c>
      <c r="I122" s="45">
        <v>1.41</v>
      </c>
      <c r="J122" s="46">
        <v>1.42</v>
      </c>
      <c r="K122">
        <v>2.4</v>
      </c>
      <c r="L122">
        <v>2.3199999999999998</v>
      </c>
      <c r="M122">
        <v>2.39</v>
      </c>
      <c r="N122">
        <v>1</v>
      </c>
      <c r="O122">
        <v>4.16</v>
      </c>
      <c r="P122">
        <v>6.91</v>
      </c>
      <c r="Q122">
        <v>88</v>
      </c>
      <c r="R122">
        <v>1</v>
      </c>
      <c r="S122">
        <v>88</v>
      </c>
      <c r="U122" s="41"/>
      <c r="V122" s="41"/>
      <c r="W122" s="41"/>
    </row>
    <row r="123" spans="1:23" ht="15.75" x14ac:dyDescent="0.25">
      <c r="B123" t="s">
        <v>30</v>
      </c>
      <c r="C123" t="s">
        <v>71</v>
      </c>
      <c r="D123">
        <v>-230</v>
      </c>
      <c r="E123">
        <v>21</v>
      </c>
      <c r="F123">
        <v>-76.77</v>
      </c>
      <c r="G123">
        <v>-95.78</v>
      </c>
      <c r="H123">
        <v>-89.12</v>
      </c>
      <c r="I123" s="45">
        <v>1.1599999999999999</v>
      </c>
      <c r="J123" s="46">
        <v>1.25</v>
      </c>
      <c r="K123">
        <v>2.81</v>
      </c>
      <c r="L123">
        <v>2.58</v>
      </c>
      <c r="M123">
        <v>4.38</v>
      </c>
      <c r="N123">
        <v>2.2799999999999998</v>
      </c>
      <c r="O123">
        <v>6.6</v>
      </c>
      <c r="P123">
        <v>9.81</v>
      </c>
      <c r="Q123">
        <v>66</v>
      </c>
      <c r="R123">
        <v>1</v>
      </c>
      <c r="S123">
        <v>66</v>
      </c>
      <c r="U123" s="41"/>
      <c r="V123" s="41"/>
      <c r="W123" s="41"/>
    </row>
    <row r="124" spans="1:23" ht="15.75" x14ac:dyDescent="0.25">
      <c r="A124" s="7">
        <v>44869</v>
      </c>
      <c r="B124" t="s">
        <v>27</v>
      </c>
      <c r="C124" t="s">
        <v>72</v>
      </c>
      <c r="D124">
        <v>-294</v>
      </c>
      <c r="E124">
        <v>10</v>
      </c>
      <c r="F124">
        <v>-88.81</v>
      </c>
      <c r="G124">
        <v>-144.33000000000001</v>
      </c>
      <c r="H124">
        <v>-142.07</v>
      </c>
      <c r="I124" s="45">
        <v>1.6</v>
      </c>
      <c r="J124" s="46">
        <v>1.63</v>
      </c>
      <c r="K124">
        <v>4.38</v>
      </c>
      <c r="L124">
        <v>4.09</v>
      </c>
      <c r="M124">
        <v>9.1199999999999992</v>
      </c>
      <c r="N124">
        <v>4.66</v>
      </c>
      <c r="O124">
        <v>4.26</v>
      </c>
      <c r="P124">
        <v>6.35</v>
      </c>
      <c r="Q124">
        <v>75</v>
      </c>
      <c r="R124">
        <v>1</v>
      </c>
      <c r="S124">
        <v>75</v>
      </c>
      <c r="U124" s="41"/>
      <c r="V124" s="41"/>
      <c r="W124" s="41"/>
    </row>
    <row r="125" spans="1:23" ht="15.75" x14ac:dyDescent="0.25">
      <c r="B125" t="s">
        <v>30</v>
      </c>
      <c r="C125" t="s">
        <v>72</v>
      </c>
      <c r="D125">
        <v>-401</v>
      </c>
      <c r="E125">
        <v>12</v>
      </c>
      <c r="F125">
        <v>-113.63</v>
      </c>
      <c r="G125">
        <v>-144.31</v>
      </c>
      <c r="H125">
        <v>-143.53</v>
      </c>
      <c r="I125" s="45">
        <v>1.26</v>
      </c>
      <c r="J125" s="46">
        <v>1.27</v>
      </c>
      <c r="K125">
        <v>2.04</v>
      </c>
      <c r="L125">
        <v>1.91</v>
      </c>
      <c r="M125">
        <v>1.5</v>
      </c>
      <c r="N125">
        <v>1.28</v>
      </c>
      <c r="O125">
        <v>3.74</v>
      </c>
      <c r="P125">
        <v>4.26</v>
      </c>
      <c r="Q125">
        <v>46</v>
      </c>
      <c r="R125">
        <v>1</v>
      </c>
      <c r="S125">
        <v>46</v>
      </c>
      <c r="U125" s="41"/>
      <c r="V125" s="41"/>
      <c r="W125" s="41"/>
    </row>
    <row r="126" spans="1:23" ht="15.75" x14ac:dyDescent="0.25">
      <c r="A126" s="7">
        <v>44873</v>
      </c>
      <c r="B126" t="s">
        <v>27</v>
      </c>
      <c r="C126" t="s">
        <v>71</v>
      </c>
      <c r="D126">
        <v>-430</v>
      </c>
      <c r="E126">
        <v>33</v>
      </c>
      <c r="F126">
        <v>-80.709999999999994</v>
      </c>
      <c r="G126">
        <v>-132.66</v>
      </c>
      <c r="H126">
        <v>-128.94999999999999</v>
      </c>
      <c r="I126" s="45">
        <v>1.6</v>
      </c>
      <c r="J126" s="46">
        <v>1.64</v>
      </c>
      <c r="K126">
        <v>2.74</v>
      </c>
      <c r="L126">
        <v>2.66</v>
      </c>
      <c r="M126">
        <v>4.12</v>
      </c>
      <c r="N126">
        <v>2.5099999999999998</v>
      </c>
      <c r="O126">
        <v>5.47</v>
      </c>
      <c r="P126">
        <v>7.67</v>
      </c>
      <c r="Q126">
        <v>116</v>
      </c>
      <c r="R126">
        <v>1</v>
      </c>
      <c r="S126">
        <v>116</v>
      </c>
      <c r="U126" s="41"/>
      <c r="V126" s="41"/>
      <c r="W126" s="41"/>
    </row>
    <row r="127" spans="1:23" ht="15.75" x14ac:dyDescent="0.25">
      <c r="B127" t="s">
        <v>30</v>
      </c>
      <c r="C127" t="s">
        <v>71</v>
      </c>
      <c r="D127">
        <v>-98</v>
      </c>
      <c r="E127">
        <v>20</v>
      </c>
      <c r="F127">
        <v>-33.11</v>
      </c>
      <c r="G127">
        <v>-39.049999999999997</v>
      </c>
      <c r="H127">
        <v>-38.82</v>
      </c>
      <c r="I127" s="45">
        <v>1.17</v>
      </c>
      <c r="J127" s="46">
        <v>1.18</v>
      </c>
      <c r="K127">
        <v>3.32</v>
      </c>
      <c r="L127">
        <v>3.13</v>
      </c>
      <c r="M127">
        <v>5.17</v>
      </c>
      <c r="N127">
        <v>1.61</v>
      </c>
      <c r="O127">
        <v>3.36</v>
      </c>
      <c r="P127">
        <v>7.17</v>
      </c>
      <c r="Q127">
        <v>58</v>
      </c>
      <c r="R127">
        <v>1</v>
      </c>
      <c r="S127">
        <v>58</v>
      </c>
      <c r="U127" s="41"/>
      <c r="V127" s="41"/>
      <c r="W127" s="41"/>
    </row>
    <row r="128" spans="1:23" ht="15.75" x14ac:dyDescent="0.25">
      <c r="B128" s="43" t="s">
        <v>34</v>
      </c>
      <c r="C128" t="s">
        <v>71</v>
      </c>
      <c r="D128">
        <v>-280</v>
      </c>
      <c r="E128">
        <v>19</v>
      </c>
      <c r="F128">
        <v>-59.59</v>
      </c>
      <c r="G128">
        <v>-71.89</v>
      </c>
      <c r="H128">
        <v>-70.83</v>
      </c>
      <c r="I128" s="45">
        <v>1.19</v>
      </c>
      <c r="J128" s="46">
        <v>1.21</v>
      </c>
      <c r="K128">
        <v>4.28</v>
      </c>
      <c r="L128">
        <v>4.03</v>
      </c>
      <c r="M128">
        <v>10.11</v>
      </c>
      <c r="N128">
        <v>3.93</v>
      </c>
      <c r="O128">
        <v>3.83</v>
      </c>
      <c r="P128">
        <v>5.59</v>
      </c>
      <c r="Q128">
        <v>72</v>
      </c>
      <c r="R128">
        <v>1</v>
      </c>
      <c r="S128">
        <v>72</v>
      </c>
      <c r="U128" s="41"/>
      <c r="V128" s="41"/>
      <c r="W128" s="41"/>
    </row>
    <row r="129" spans="1:23" ht="15.75" x14ac:dyDescent="0.25">
      <c r="A129" s="7">
        <v>44883</v>
      </c>
      <c r="B129" s="43" t="s">
        <v>27</v>
      </c>
      <c r="C129" t="s">
        <v>73</v>
      </c>
      <c r="D129">
        <v>-239</v>
      </c>
      <c r="E129">
        <v>23</v>
      </c>
      <c r="F129">
        <v>-25.13</v>
      </c>
      <c r="G129">
        <v>-33.14</v>
      </c>
      <c r="H129">
        <v>-32.67</v>
      </c>
      <c r="I129" s="45">
        <v>1.3</v>
      </c>
      <c r="J129" s="46">
        <v>1.32</v>
      </c>
      <c r="K129">
        <v>3.33</v>
      </c>
      <c r="L129">
        <v>3.49</v>
      </c>
      <c r="M129">
        <v>1.07</v>
      </c>
      <c r="N129">
        <v>0.44</v>
      </c>
      <c r="O129">
        <v>4.71</v>
      </c>
      <c r="P129">
        <v>8.09</v>
      </c>
      <c r="Q129">
        <v>63</v>
      </c>
      <c r="R129">
        <v>1</v>
      </c>
      <c r="S129">
        <v>63</v>
      </c>
      <c r="U129" s="41"/>
      <c r="V129" s="41"/>
      <c r="W129" s="41"/>
    </row>
    <row r="130" spans="1:23" ht="15.75" x14ac:dyDescent="0.25">
      <c r="A130" s="7">
        <v>44963</v>
      </c>
      <c r="B130" s="43" t="s">
        <v>27</v>
      </c>
      <c r="C130" t="s">
        <v>74</v>
      </c>
      <c r="D130">
        <v>-130</v>
      </c>
      <c r="E130">
        <v>35</v>
      </c>
      <c r="F130">
        <v>-59.97</v>
      </c>
      <c r="G130">
        <v>-84.79</v>
      </c>
      <c r="H130">
        <v>-82.02</v>
      </c>
      <c r="I130" s="45">
        <v>1.37</v>
      </c>
      <c r="J130" s="46">
        <v>1.41</v>
      </c>
      <c r="K130">
        <v>3.12</v>
      </c>
      <c r="L130">
        <v>2.82</v>
      </c>
      <c r="M130">
        <v>5.52</v>
      </c>
      <c r="N130">
        <v>1.82</v>
      </c>
      <c r="O130">
        <v>5.1100000000000003</v>
      </c>
      <c r="P130">
        <v>9.4700000000000006</v>
      </c>
      <c r="Q130">
        <v>90</v>
      </c>
      <c r="R130">
        <v>1</v>
      </c>
      <c r="S130">
        <v>90</v>
      </c>
      <c r="U130" s="41"/>
      <c r="V130" s="41"/>
      <c r="W130" s="41"/>
    </row>
    <row r="131" spans="1:23" ht="15.75" x14ac:dyDescent="0.25">
      <c r="A131" s="7"/>
      <c r="B131" s="43" t="s">
        <v>30</v>
      </c>
      <c r="C131" t="s">
        <v>74</v>
      </c>
      <c r="D131">
        <v>-56</v>
      </c>
      <c r="E131">
        <v>34</v>
      </c>
      <c r="F131">
        <v>-52.67</v>
      </c>
      <c r="G131">
        <v>-68.849999999999994</v>
      </c>
      <c r="H131">
        <v>-67.75</v>
      </c>
      <c r="I131" s="45">
        <v>1.29</v>
      </c>
      <c r="J131" s="46">
        <v>1.31</v>
      </c>
      <c r="K131">
        <v>2.95</v>
      </c>
      <c r="L131">
        <v>2.69</v>
      </c>
      <c r="M131">
        <v>2.38</v>
      </c>
      <c r="N131">
        <v>2.4</v>
      </c>
      <c r="O131">
        <v>4.7300000000000004</v>
      </c>
      <c r="P131">
        <v>6.31</v>
      </c>
      <c r="Q131">
        <v>67</v>
      </c>
      <c r="R131">
        <v>1</v>
      </c>
      <c r="S131">
        <v>67</v>
      </c>
      <c r="U131" s="41"/>
      <c r="V131" s="41"/>
      <c r="W131" s="41"/>
    </row>
    <row r="132" spans="1:23" ht="15.75" x14ac:dyDescent="0.25">
      <c r="A132" s="7"/>
      <c r="B132" s="43" t="s">
        <v>39</v>
      </c>
      <c r="C132" t="s">
        <v>74</v>
      </c>
      <c r="D132">
        <v>-64</v>
      </c>
      <c r="E132">
        <v>30</v>
      </c>
      <c r="F132">
        <v>-42.57</v>
      </c>
      <c r="G132">
        <v>-50.61</v>
      </c>
      <c r="H132">
        <v>-48.77</v>
      </c>
      <c r="I132" s="45">
        <v>1.1499999999999999</v>
      </c>
      <c r="J132" s="46">
        <v>1.19</v>
      </c>
      <c r="K132">
        <v>2.91</v>
      </c>
      <c r="L132">
        <v>2.96</v>
      </c>
      <c r="M132">
        <v>3.43</v>
      </c>
      <c r="N132">
        <v>1.62</v>
      </c>
      <c r="O132">
        <v>5.34</v>
      </c>
      <c r="P132">
        <v>6.68</v>
      </c>
      <c r="Q132">
        <v>77</v>
      </c>
      <c r="R132">
        <v>1</v>
      </c>
      <c r="S132">
        <v>77</v>
      </c>
      <c r="U132" s="41"/>
      <c r="V132" s="41"/>
      <c r="W132" s="41"/>
    </row>
    <row r="133" spans="1:23" ht="15.75" x14ac:dyDescent="0.25">
      <c r="A133" s="7">
        <v>44970</v>
      </c>
      <c r="B133" s="43" t="s">
        <v>27</v>
      </c>
      <c r="C133" t="s">
        <v>76</v>
      </c>
      <c r="D133">
        <v>-119</v>
      </c>
      <c r="E133">
        <v>18</v>
      </c>
      <c r="F133">
        <v>-121.31</v>
      </c>
      <c r="G133">
        <v>-110.3</v>
      </c>
      <c r="H133">
        <v>-109.27</v>
      </c>
      <c r="I133" s="45">
        <v>0.9</v>
      </c>
      <c r="J133" s="46">
        <v>0.91</v>
      </c>
      <c r="K133">
        <v>2.39</v>
      </c>
      <c r="L133">
        <v>2.39</v>
      </c>
      <c r="M133">
        <v>2.21</v>
      </c>
      <c r="N133">
        <v>1.23</v>
      </c>
      <c r="O133">
        <v>3.78</v>
      </c>
      <c r="P133">
        <v>4.87</v>
      </c>
      <c r="Q133">
        <v>94</v>
      </c>
      <c r="R133">
        <v>1</v>
      </c>
      <c r="S133">
        <v>94</v>
      </c>
      <c r="T133" t="s">
        <v>35</v>
      </c>
      <c r="U133" s="41"/>
      <c r="V133" s="41"/>
      <c r="W133" s="41"/>
    </row>
    <row r="134" spans="1:23" ht="15.75" x14ac:dyDescent="0.25">
      <c r="A134" s="7">
        <v>44978</v>
      </c>
      <c r="B134" s="43" t="s">
        <v>27</v>
      </c>
      <c r="C134" t="s">
        <v>75</v>
      </c>
      <c r="D134">
        <v>-108</v>
      </c>
      <c r="E134">
        <v>21</v>
      </c>
      <c r="F134">
        <v>-65.569999999999993</v>
      </c>
      <c r="G134">
        <v>-81.72</v>
      </c>
      <c r="H134">
        <v>-80.989999999999995</v>
      </c>
      <c r="I134" s="45">
        <v>1.24</v>
      </c>
      <c r="J134" s="46">
        <v>1.25</v>
      </c>
      <c r="K134">
        <v>2.1</v>
      </c>
      <c r="L134">
        <v>2.08</v>
      </c>
      <c r="M134">
        <v>0.76</v>
      </c>
      <c r="N134">
        <v>0.62</v>
      </c>
      <c r="O134">
        <v>4.26</v>
      </c>
      <c r="P134">
        <v>4.5999999999999996</v>
      </c>
      <c r="Q134">
        <v>69</v>
      </c>
      <c r="R134">
        <v>1</v>
      </c>
      <c r="S134">
        <v>69</v>
      </c>
      <c r="U134" s="41"/>
      <c r="V134" s="41"/>
      <c r="W134" s="41"/>
    </row>
    <row r="135" spans="1:23" ht="15.75" x14ac:dyDescent="0.25">
      <c r="A135" s="7"/>
      <c r="B135" s="43" t="s">
        <v>30</v>
      </c>
      <c r="C135" t="s">
        <v>75</v>
      </c>
      <c r="D135">
        <v>-47</v>
      </c>
      <c r="E135">
        <v>40</v>
      </c>
      <c r="F135">
        <v>-38.93</v>
      </c>
      <c r="G135">
        <v>-62.73</v>
      </c>
      <c r="H135">
        <v>-60.27</v>
      </c>
      <c r="I135" s="45">
        <v>1.55</v>
      </c>
      <c r="J135" s="46">
        <v>1.61</v>
      </c>
      <c r="K135">
        <v>2.29</v>
      </c>
      <c r="L135">
        <v>2.0099999999999998</v>
      </c>
      <c r="M135">
        <v>5.87</v>
      </c>
      <c r="N135">
        <v>5.1100000000000003</v>
      </c>
      <c r="O135">
        <v>5.89</v>
      </c>
      <c r="P135">
        <v>7.69</v>
      </c>
      <c r="Q135">
        <v>73</v>
      </c>
      <c r="R135">
        <v>1</v>
      </c>
      <c r="S135">
        <v>73</v>
      </c>
      <c r="U135" s="41"/>
      <c r="V135" s="41"/>
      <c r="W135" s="41"/>
    </row>
    <row r="136" spans="1:23" ht="15.75" x14ac:dyDescent="0.25">
      <c r="A136" s="7"/>
      <c r="B136" t="s">
        <v>34</v>
      </c>
      <c r="C136" t="s">
        <v>75</v>
      </c>
      <c r="D136">
        <v>-190</v>
      </c>
      <c r="E136">
        <v>18</v>
      </c>
      <c r="F136">
        <v>-26.34</v>
      </c>
      <c r="G136">
        <v>-30.53</v>
      </c>
      <c r="H136">
        <v>-30.12</v>
      </c>
      <c r="I136" s="45">
        <v>1.1399999999999999</v>
      </c>
      <c r="J136" s="46">
        <v>1.1599999999999999</v>
      </c>
      <c r="K136">
        <v>3.13</v>
      </c>
      <c r="L136">
        <v>3.21</v>
      </c>
      <c r="M136">
        <v>3.02</v>
      </c>
      <c r="N136">
        <v>1.61</v>
      </c>
      <c r="O136">
        <v>4.2300000000000004</v>
      </c>
      <c r="P136">
        <v>5.75</v>
      </c>
      <c r="Q136">
        <v>74</v>
      </c>
      <c r="R136">
        <v>1</v>
      </c>
      <c r="S136">
        <v>74</v>
      </c>
      <c r="T136" t="s">
        <v>35</v>
      </c>
      <c r="U136" s="41"/>
      <c r="V136" s="41"/>
      <c r="W136" s="41"/>
    </row>
    <row r="137" spans="1:23" ht="15.75" x14ac:dyDescent="0.25">
      <c r="A137" s="7">
        <v>44979</v>
      </c>
      <c r="B137" t="s">
        <v>27</v>
      </c>
      <c r="C137" t="s">
        <v>76</v>
      </c>
      <c r="D137">
        <v>40</v>
      </c>
      <c r="E137">
        <v>14</v>
      </c>
      <c r="F137">
        <v>-110.56</v>
      </c>
      <c r="G137">
        <v>-154.91</v>
      </c>
      <c r="H137">
        <v>-150.37</v>
      </c>
      <c r="I137" s="45">
        <v>1.36</v>
      </c>
      <c r="J137" s="46">
        <v>1.4</v>
      </c>
      <c r="K137">
        <v>1.85</v>
      </c>
      <c r="L137">
        <v>1.82</v>
      </c>
      <c r="M137">
        <v>1.1499999999999999</v>
      </c>
      <c r="N137">
        <v>1.5</v>
      </c>
      <c r="O137">
        <v>6.02</v>
      </c>
      <c r="P137">
        <v>6.04</v>
      </c>
      <c r="Q137">
        <v>27</v>
      </c>
      <c r="R137">
        <v>1</v>
      </c>
      <c r="S137">
        <v>27</v>
      </c>
      <c r="U137" s="41"/>
      <c r="V137" s="41"/>
      <c r="W137" s="41"/>
    </row>
    <row r="138" spans="1:23" ht="15.75" x14ac:dyDescent="0.25">
      <c r="A138" s="7"/>
      <c r="B138" t="s">
        <v>30</v>
      </c>
      <c r="C138" t="s">
        <v>76</v>
      </c>
      <c r="D138">
        <v>-130</v>
      </c>
      <c r="E138">
        <v>20</v>
      </c>
      <c r="F138">
        <v>-37.74</v>
      </c>
      <c r="G138">
        <v>-37.369999999999997</v>
      </c>
      <c r="H138">
        <v>-37.06</v>
      </c>
      <c r="I138" s="45">
        <v>0.98</v>
      </c>
      <c r="J138" s="46">
        <v>0.99</v>
      </c>
      <c r="K138">
        <v>1.84</v>
      </c>
      <c r="L138">
        <v>1.87</v>
      </c>
      <c r="M138">
        <v>1.61</v>
      </c>
      <c r="N138">
        <v>0.82</v>
      </c>
      <c r="O138">
        <v>3.85</v>
      </c>
      <c r="P138">
        <v>5.76</v>
      </c>
      <c r="Q138">
        <v>75</v>
      </c>
      <c r="R138">
        <v>1</v>
      </c>
      <c r="S138">
        <v>75</v>
      </c>
      <c r="T138" t="s">
        <v>35</v>
      </c>
      <c r="U138" s="41"/>
      <c r="V138" s="41"/>
      <c r="W138" s="41"/>
    </row>
    <row r="139" spans="1:23" ht="15.75" x14ac:dyDescent="0.25">
      <c r="A139" s="7"/>
      <c r="B139" t="s">
        <v>34</v>
      </c>
      <c r="C139" t="s">
        <v>76</v>
      </c>
      <c r="D139">
        <v>-57</v>
      </c>
      <c r="E139">
        <v>29</v>
      </c>
      <c r="F139">
        <v>-34.700000000000003</v>
      </c>
      <c r="G139">
        <v>-38.53</v>
      </c>
      <c r="H139">
        <v>-37.06</v>
      </c>
      <c r="I139" s="45">
        <v>1.07</v>
      </c>
      <c r="J139" s="46">
        <v>1.1100000000000001</v>
      </c>
      <c r="K139">
        <v>2.09</v>
      </c>
      <c r="L139">
        <v>1.92</v>
      </c>
      <c r="M139">
        <v>1.49</v>
      </c>
      <c r="N139">
        <v>1.69</v>
      </c>
      <c r="O139">
        <v>5.95</v>
      </c>
      <c r="P139">
        <v>6.8</v>
      </c>
      <c r="Q139">
        <v>93</v>
      </c>
      <c r="R139">
        <v>1</v>
      </c>
      <c r="S139">
        <v>93</v>
      </c>
      <c r="U139" s="41"/>
      <c r="V139" s="41"/>
      <c r="W139" s="41"/>
    </row>
    <row r="140" spans="1:23" ht="15.75" x14ac:dyDescent="0.25">
      <c r="A140" s="7">
        <v>44980</v>
      </c>
      <c r="B140" t="s">
        <v>30</v>
      </c>
      <c r="C140" t="s">
        <v>77</v>
      </c>
      <c r="D140">
        <v>-42</v>
      </c>
      <c r="E140">
        <v>25</v>
      </c>
      <c r="F140">
        <v>-33.32</v>
      </c>
      <c r="G140">
        <v>-32.11</v>
      </c>
      <c r="H140">
        <v>-31.81</v>
      </c>
      <c r="I140" s="45"/>
      <c r="J140" s="47"/>
      <c r="K140">
        <v>1.88</v>
      </c>
      <c r="L140">
        <v>1.92</v>
      </c>
      <c r="M140">
        <v>2.7</v>
      </c>
      <c r="N140">
        <v>2.65</v>
      </c>
      <c r="O140">
        <v>3.87</v>
      </c>
      <c r="P140">
        <v>4.6500000000000004</v>
      </c>
      <c r="Q140">
        <v>76</v>
      </c>
      <c r="R140">
        <v>1</v>
      </c>
      <c r="S140">
        <v>76</v>
      </c>
      <c r="T140" t="s">
        <v>35</v>
      </c>
      <c r="U140" s="41"/>
      <c r="V140" s="41"/>
      <c r="W140" s="41"/>
    </row>
    <row r="141" spans="1:23" ht="15.75" x14ac:dyDescent="0.25">
      <c r="A141" s="7"/>
      <c r="B141" t="s">
        <v>34</v>
      </c>
      <c r="C141" t="s">
        <v>77</v>
      </c>
      <c r="D141">
        <v>-230</v>
      </c>
      <c r="E141">
        <v>18</v>
      </c>
      <c r="F141">
        <v>-61.81</v>
      </c>
      <c r="G141">
        <v>-98.78</v>
      </c>
      <c r="H141">
        <v>-96.99</v>
      </c>
      <c r="I141" s="45">
        <v>1.57</v>
      </c>
      <c r="J141" s="46">
        <v>1.6</v>
      </c>
      <c r="K141">
        <v>2.2999999999999998</v>
      </c>
      <c r="L141">
        <v>2.11</v>
      </c>
      <c r="M141">
        <v>1.57</v>
      </c>
      <c r="N141">
        <v>2</v>
      </c>
      <c r="O141">
        <v>5.27</v>
      </c>
      <c r="P141">
        <v>5.24</v>
      </c>
      <c r="Q141">
        <v>67</v>
      </c>
      <c r="R141">
        <v>1</v>
      </c>
      <c r="S141">
        <v>67</v>
      </c>
      <c r="U141" s="41"/>
      <c r="V141" s="41"/>
      <c r="W141" s="41"/>
    </row>
    <row r="142" spans="1:23" ht="15.75" x14ac:dyDescent="0.25">
      <c r="A142" s="7">
        <v>44981</v>
      </c>
      <c r="B142" t="s">
        <v>30</v>
      </c>
      <c r="C142" t="s">
        <v>74</v>
      </c>
      <c r="D142">
        <v>-13</v>
      </c>
      <c r="E142">
        <v>28</v>
      </c>
      <c r="F142">
        <v>-33.590000000000003</v>
      </c>
      <c r="G142">
        <v>-35.69</v>
      </c>
      <c r="H142">
        <v>-35.58</v>
      </c>
      <c r="I142" s="45">
        <v>1.06</v>
      </c>
      <c r="J142" s="46">
        <v>1.06</v>
      </c>
      <c r="K142">
        <v>3.37</v>
      </c>
      <c r="L142">
        <v>3.24</v>
      </c>
      <c r="M142">
        <v>7.55</v>
      </c>
      <c r="N142">
        <v>1.65</v>
      </c>
      <c r="O142">
        <v>2.87</v>
      </c>
      <c r="P142">
        <v>5.91</v>
      </c>
      <c r="Q142">
        <v>79</v>
      </c>
      <c r="R142">
        <v>1</v>
      </c>
      <c r="S142">
        <v>79</v>
      </c>
      <c r="T142" t="s">
        <v>35</v>
      </c>
      <c r="U142" s="41"/>
      <c r="V142" s="41"/>
      <c r="W142" s="41"/>
    </row>
    <row r="143" spans="1:23" ht="15.75" x14ac:dyDescent="0.25">
      <c r="F143" s="3" t="s">
        <v>9</v>
      </c>
      <c r="G143" s="3" t="s">
        <v>10</v>
      </c>
      <c r="H143" s="3" t="s">
        <v>11</v>
      </c>
      <c r="I143" s="63" t="s">
        <v>12</v>
      </c>
      <c r="U143" s="41"/>
      <c r="V143" s="41"/>
      <c r="W143" s="41"/>
    </row>
    <row r="144" spans="1:23" x14ac:dyDescent="0.25">
      <c r="C144" s="3" t="s">
        <v>48</v>
      </c>
      <c r="D144" s="3"/>
      <c r="E144" s="3"/>
      <c r="F144" s="36">
        <f t="shared" ref="F144:H144" si="1">COUNT(F120:F142)</f>
        <v>23</v>
      </c>
      <c r="G144" s="36">
        <f t="shared" si="1"/>
        <v>23</v>
      </c>
      <c r="H144" s="36">
        <f t="shared" si="1"/>
        <v>23</v>
      </c>
      <c r="I144" s="36">
        <f>COUNT(I120:I142)</f>
        <v>22</v>
      </c>
      <c r="U144" s="41"/>
      <c r="V144" s="41"/>
      <c r="W144" s="41"/>
    </row>
    <row r="145" spans="1:23" ht="15.75" x14ac:dyDescent="0.25">
      <c r="C145" s="3" t="s">
        <v>49</v>
      </c>
      <c r="D145" s="58">
        <f t="shared" ref="D145:H145" si="2">AVERAGE(D120:D142)</f>
        <v>-165.86956521739131</v>
      </c>
      <c r="E145" s="58">
        <f t="shared" si="2"/>
        <v>24.478260869565219</v>
      </c>
      <c r="F145" s="58">
        <f t="shared" si="2"/>
        <v>-55.47999999999999</v>
      </c>
      <c r="G145" s="58">
        <f t="shared" si="2"/>
        <v>-72.593043478260867</v>
      </c>
      <c r="H145" s="58">
        <f t="shared" si="2"/>
        <v>-71.042608695652163</v>
      </c>
      <c r="I145" s="58">
        <f>AVERAGE(I120:I142)</f>
        <v>1.2927272727272725</v>
      </c>
      <c r="U145" s="41"/>
      <c r="V145" s="41"/>
      <c r="W145" s="41"/>
    </row>
    <row r="146" spans="1:23" ht="15.75" x14ac:dyDescent="0.25">
      <c r="C146" s="23" t="s">
        <v>50</v>
      </c>
      <c r="D146" s="23"/>
      <c r="E146" s="23"/>
      <c r="F146" s="58">
        <f t="shared" ref="F146:H146" si="3">MEDIAN(F120:F142)</f>
        <v>-42.57</v>
      </c>
      <c r="G146" s="58">
        <f t="shared" si="3"/>
        <v>-62.73</v>
      </c>
      <c r="H146" s="58">
        <f t="shared" si="3"/>
        <v>-60.27</v>
      </c>
      <c r="I146" s="60">
        <f>MEDIAN(I120:I142)</f>
        <v>1.25</v>
      </c>
      <c r="U146" s="41"/>
      <c r="V146" s="41"/>
      <c r="W146" s="41"/>
    </row>
    <row r="147" spans="1:23" x14ac:dyDescent="0.25">
      <c r="C147" s="3" t="s">
        <v>51</v>
      </c>
      <c r="D147" s="3"/>
      <c r="E147" s="3"/>
      <c r="F147" s="59">
        <f t="shared" ref="F147:H147" si="4">_xlfn.QUARTILE.EXC(F120:F142,1)</f>
        <v>-76.77</v>
      </c>
      <c r="G147" s="59">
        <f t="shared" si="4"/>
        <v>-98.78</v>
      </c>
      <c r="H147" s="59">
        <f t="shared" si="4"/>
        <v>-96.99</v>
      </c>
      <c r="I147" s="59">
        <f>_xlfn.QUARTILE.EXC(I120:I142,1)</f>
        <v>1.1225000000000001</v>
      </c>
      <c r="U147" s="41"/>
      <c r="V147" s="41"/>
      <c r="W147" s="41"/>
    </row>
    <row r="148" spans="1:23" x14ac:dyDescent="0.25">
      <c r="C148" s="3" t="s">
        <v>52</v>
      </c>
      <c r="D148" s="3"/>
      <c r="E148" s="3"/>
      <c r="F148" s="59">
        <f t="shared" ref="F148:H148" si="5">_xlfn.QUARTILE.EXC(F120:F142,3)</f>
        <v>-33.11</v>
      </c>
      <c r="G148" s="59">
        <f t="shared" si="5"/>
        <v>-37.369999999999997</v>
      </c>
      <c r="H148" s="59">
        <f t="shared" si="5"/>
        <v>-37.06</v>
      </c>
      <c r="I148" s="59">
        <f>_xlfn.QUARTILE.EXC(I120:I142,3)</f>
        <v>1.4449999999999998</v>
      </c>
      <c r="U148" s="41"/>
      <c r="V148" s="41"/>
      <c r="W148" s="41"/>
    </row>
    <row r="149" spans="1:23" x14ac:dyDescent="0.25">
      <c r="U149" s="41"/>
      <c r="V149" s="41"/>
      <c r="W149" s="41"/>
    </row>
    <row r="150" spans="1:23" x14ac:dyDescent="0.25">
      <c r="U150" s="41"/>
      <c r="V150" s="41"/>
      <c r="W150" s="41"/>
    </row>
    <row r="151" spans="1:23" x14ac:dyDescent="0.25">
      <c r="U151" s="41"/>
      <c r="V151" s="41"/>
      <c r="W151" s="41"/>
    </row>
    <row r="152" spans="1:23" x14ac:dyDescent="0.25">
      <c r="U152" s="41"/>
      <c r="V152" s="41"/>
      <c r="W152" s="41"/>
    </row>
    <row r="153" spans="1:23" x14ac:dyDescent="0.25">
      <c r="U153" s="41"/>
      <c r="V153" s="41"/>
      <c r="W153" s="41"/>
    </row>
    <row r="154" spans="1:23" x14ac:dyDescent="0.25">
      <c r="U154" s="41"/>
      <c r="V154" s="41"/>
      <c r="W154" s="41"/>
    </row>
    <row r="155" spans="1:23" ht="18.75" x14ac:dyDescent="0.3">
      <c r="A155" s="1" t="s">
        <v>69</v>
      </c>
      <c r="I155" s="2" t="s">
        <v>0</v>
      </c>
      <c r="U155" s="41"/>
      <c r="V155" s="41"/>
      <c r="W155" s="41"/>
    </row>
    <row r="156" spans="1:23" x14ac:dyDescent="0.25">
      <c r="A156" s="10" t="s">
        <v>54</v>
      </c>
      <c r="B156" t="s">
        <v>82</v>
      </c>
      <c r="I156" t="s">
        <v>1</v>
      </c>
      <c r="M156" t="s">
        <v>2</v>
      </c>
      <c r="O156" t="s">
        <v>57</v>
      </c>
      <c r="U156" s="41"/>
      <c r="V156" s="41"/>
      <c r="W156" s="41"/>
    </row>
    <row r="157" spans="1:23" ht="15.75" x14ac:dyDescent="0.25">
      <c r="A157" s="28" t="s">
        <v>5</v>
      </c>
      <c r="B157" s="28" t="s">
        <v>6</v>
      </c>
      <c r="C157" s="28"/>
      <c r="D157" s="28" t="s">
        <v>7</v>
      </c>
      <c r="E157" s="28" t="s">
        <v>8</v>
      </c>
      <c r="F157" s="28" t="s">
        <v>9</v>
      </c>
      <c r="G157" s="28" t="s">
        <v>10</v>
      </c>
      <c r="H157" s="28" t="s">
        <v>11</v>
      </c>
      <c r="I157" s="29" t="s">
        <v>12</v>
      </c>
      <c r="J157" s="28" t="s">
        <v>13</v>
      </c>
      <c r="K157" s="28" t="s">
        <v>14</v>
      </c>
      <c r="L157" s="28" t="s">
        <v>15</v>
      </c>
      <c r="M157" s="29" t="s">
        <v>16</v>
      </c>
      <c r="N157" s="28" t="s">
        <v>17</v>
      </c>
      <c r="O157" s="29" t="s">
        <v>18</v>
      </c>
      <c r="P157" s="28" t="s">
        <v>19</v>
      </c>
      <c r="Q157" s="28" t="s">
        <v>20</v>
      </c>
      <c r="R157" s="28" t="s">
        <v>21</v>
      </c>
      <c r="S157" s="28" t="s">
        <v>22</v>
      </c>
      <c r="T157" s="30"/>
      <c r="U157" s="49"/>
      <c r="V157" s="49"/>
      <c r="W157" s="41"/>
    </row>
    <row r="158" spans="1:23" ht="15.75" x14ac:dyDescent="0.25">
      <c r="A158" s="7">
        <v>44895</v>
      </c>
      <c r="B158" t="s">
        <v>27</v>
      </c>
      <c r="C158" t="s">
        <v>80</v>
      </c>
      <c r="D158">
        <v>-220</v>
      </c>
      <c r="E158">
        <v>28</v>
      </c>
      <c r="F158">
        <v>-61.18</v>
      </c>
      <c r="G158">
        <v>-76.41</v>
      </c>
      <c r="H158">
        <v>-68.58</v>
      </c>
      <c r="I158" s="46">
        <v>1.1200000000000001</v>
      </c>
      <c r="J158" s="46">
        <v>1.25</v>
      </c>
      <c r="K158">
        <v>2.2200000000000002</v>
      </c>
      <c r="L158">
        <v>2.2200000000000002</v>
      </c>
      <c r="M158">
        <v>3.09</v>
      </c>
      <c r="N158">
        <v>2.1800000000000002</v>
      </c>
      <c r="O158">
        <v>8.3699999999999992</v>
      </c>
      <c r="P158">
        <v>11.75</v>
      </c>
      <c r="Q158">
        <v>76</v>
      </c>
      <c r="R158">
        <v>1</v>
      </c>
      <c r="S158">
        <v>76</v>
      </c>
      <c r="U158" s="41"/>
      <c r="V158" s="41"/>
      <c r="W158" s="41"/>
    </row>
    <row r="159" spans="1:23" ht="15.75" x14ac:dyDescent="0.25">
      <c r="A159" s="7">
        <v>44910</v>
      </c>
      <c r="B159" t="s">
        <v>27</v>
      </c>
      <c r="D159">
        <v>-490</v>
      </c>
      <c r="E159">
        <v>19</v>
      </c>
      <c r="F159">
        <v>-57.37</v>
      </c>
      <c r="G159">
        <v>-56.85</v>
      </c>
      <c r="H159">
        <v>-56.38</v>
      </c>
      <c r="I159" s="46">
        <v>0.98</v>
      </c>
      <c r="J159" s="46">
        <v>0.99</v>
      </c>
      <c r="K159">
        <v>3.51</v>
      </c>
      <c r="L159">
        <v>3.65</v>
      </c>
      <c r="M159">
        <v>3.1</v>
      </c>
      <c r="N159">
        <v>1.07</v>
      </c>
      <c r="O159">
        <v>3.63</v>
      </c>
      <c r="P159">
        <v>5.35</v>
      </c>
      <c r="Q159">
        <v>85</v>
      </c>
      <c r="R159">
        <v>1</v>
      </c>
      <c r="S159">
        <v>85</v>
      </c>
      <c r="U159" s="41"/>
      <c r="V159" s="41"/>
      <c r="W159" s="41"/>
    </row>
    <row r="160" spans="1:23" ht="15.75" x14ac:dyDescent="0.25">
      <c r="A160" s="7"/>
      <c r="B160" t="s">
        <v>30</v>
      </c>
      <c r="C160" t="s">
        <v>78</v>
      </c>
      <c r="D160">
        <v>-240</v>
      </c>
      <c r="E160">
        <v>16</v>
      </c>
      <c r="F160">
        <v>-56.83</v>
      </c>
      <c r="G160">
        <v>-73.17</v>
      </c>
      <c r="H160">
        <v>-72.38</v>
      </c>
      <c r="I160" s="46">
        <v>1.27</v>
      </c>
      <c r="J160" s="46">
        <v>1.29</v>
      </c>
      <c r="K160">
        <v>3.05</v>
      </c>
      <c r="L160">
        <v>2.88</v>
      </c>
      <c r="M160">
        <v>3.48</v>
      </c>
      <c r="N160">
        <v>1.45</v>
      </c>
      <c r="O160">
        <v>4</v>
      </c>
      <c r="P160">
        <v>6.21</v>
      </c>
      <c r="Q160">
        <v>88</v>
      </c>
      <c r="R160">
        <v>1</v>
      </c>
      <c r="S160">
        <v>88</v>
      </c>
      <c r="U160" s="41"/>
      <c r="V160" s="41"/>
      <c r="W160" s="41"/>
    </row>
    <row r="161" spans="1:23" ht="15.75" x14ac:dyDescent="0.25">
      <c r="A161" s="7">
        <v>44964</v>
      </c>
      <c r="B161" t="s">
        <v>27</v>
      </c>
      <c r="C161" t="s">
        <v>81</v>
      </c>
      <c r="D161">
        <v>-109</v>
      </c>
      <c r="E161">
        <v>28</v>
      </c>
      <c r="F161">
        <v>-127.55</v>
      </c>
      <c r="G161">
        <v>-148.85</v>
      </c>
      <c r="H161">
        <v>-143.81</v>
      </c>
      <c r="I161" s="46">
        <v>1.1299999999999999</v>
      </c>
      <c r="J161" s="46">
        <v>1.17</v>
      </c>
      <c r="K161">
        <v>3.22</v>
      </c>
      <c r="L161">
        <v>2.9</v>
      </c>
      <c r="M161">
        <v>11.87</v>
      </c>
      <c r="N161">
        <v>2.86</v>
      </c>
      <c r="O161">
        <v>4.58</v>
      </c>
      <c r="P161">
        <v>9.94</v>
      </c>
      <c r="Q161">
        <v>58</v>
      </c>
      <c r="R161">
        <v>1</v>
      </c>
      <c r="S161">
        <v>58</v>
      </c>
      <c r="U161" s="41"/>
      <c r="V161" s="41"/>
      <c r="W161" s="41"/>
    </row>
    <row r="162" spans="1:23" ht="15.75" x14ac:dyDescent="0.25">
      <c r="A162" s="7"/>
      <c r="B162" t="s">
        <v>30</v>
      </c>
      <c r="D162">
        <v>-280</v>
      </c>
      <c r="E162">
        <v>29</v>
      </c>
      <c r="F162">
        <v>-27.93</v>
      </c>
      <c r="G162">
        <v>-38.130000000000003</v>
      </c>
      <c r="H162">
        <v>-36.729999999999997</v>
      </c>
      <c r="I162" s="46">
        <v>1.32</v>
      </c>
      <c r="J162" s="46">
        <v>1.36</v>
      </c>
      <c r="K162">
        <v>2.85</v>
      </c>
      <c r="L162">
        <v>2.87</v>
      </c>
      <c r="M162">
        <v>1.58</v>
      </c>
      <c r="N162">
        <v>1.4</v>
      </c>
      <c r="O162">
        <v>6.19</v>
      </c>
      <c r="P162">
        <v>6.86</v>
      </c>
      <c r="Q162">
        <v>70</v>
      </c>
      <c r="R162">
        <v>1</v>
      </c>
      <c r="S162">
        <v>70</v>
      </c>
      <c r="U162" s="41"/>
      <c r="V162" s="41"/>
      <c r="W162" s="41"/>
    </row>
    <row r="163" spans="1:23" ht="15.75" x14ac:dyDescent="0.25">
      <c r="A163" s="7"/>
      <c r="B163" t="s">
        <v>34</v>
      </c>
      <c r="C163" t="s">
        <v>78</v>
      </c>
      <c r="D163">
        <v>-45</v>
      </c>
      <c r="E163">
        <v>34</v>
      </c>
      <c r="F163">
        <v>-46.8</v>
      </c>
      <c r="G163">
        <v>-68.08</v>
      </c>
      <c r="H163">
        <v>-66.28</v>
      </c>
      <c r="I163" s="46">
        <v>1.42</v>
      </c>
      <c r="J163" s="46">
        <v>1.45</v>
      </c>
      <c r="K163">
        <v>2.4500000000000002</v>
      </c>
      <c r="L163">
        <v>2.37</v>
      </c>
      <c r="M163">
        <v>5.43</v>
      </c>
      <c r="N163">
        <v>2.3199999999999998</v>
      </c>
      <c r="O163">
        <v>5.09</v>
      </c>
      <c r="P163">
        <v>10.31</v>
      </c>
      <c r="Q163">
        <v>48</v>
      </c>
      <c r="R163">
        <v>1</v>
      </c>
      <c r="S163">
        <v>48</v>
      </c>
      <c r="U163" s="41"/>
      <c r="V163" s="41"/>
      <c r="W163" s="41"/>
    </row>
    <row r="164" spans="1:23" ht="15.75" x14ac:dyDescent="0.25">
      <c r="B164" t="s">
        <v>39</v>
      </c>
      <c r="C164" t="s">
        <v>78</v>
      </c>
      <c r="D164">
        <v>-280</v>
      </c>
      <c r="E164">
        <v>21</v>
      </c>
      <c r="F164">
        <v>-88</v>
      </c>
      <c r="G164">
        <v>-146.11000000000001</v>
      </c>
      <c r="H164">
        <v>-144.13999999999999</v>
      </c>
      <c r="I164" s="46">
        <v>1.64</v>
      </c>
      <c r="J164" s="46">
        <v>1.66</v>
      </c>
      <c r="K164">
        <v>2.54</v>
      </c>
      <c r="L164">
        <v>2.65</v>
      </c>
      <c r="M164">
        <v>5.18</v>
      </c>
      <c r="N164">
        <v>2.5</v>
      </c>
      <c r="O164">
        <v>4.41</v>
      </c>
      <c r="P164">
        <v>6.59</v>
      </c>
      <c r="Q164">
        <v>30</v>
      </c>
      <c r="R164">
        <v>1</v>
      </c>
      <c r="S164">
        <v>30</v>
      </c>
      <c r="U164" s="41"/>
      <c r="V164" s="41"/>
      <c r="W164" s="41"/>
    </row>
    <row r="165" spans="1:23" ht="15.75" x14ac:dyDescent="0.25">
      <c r="A165" s="7">
        <v>44965</v>
      </c>
      <c r="B165" s="43" t="s">
        <v>27</v>
      </c>
      <c r="C165" t="s">
        <v>78</v>
      </c>
      <c r="D165">
        <v>-250</v>
      </c>
      <c r="E165">
        <v>16</v>
      </c>
      <c r="F165">
        <v>-34.36</v>
      </c>
      <c r="G165">
        <v>-62.3</v>
      </c>
      <c r="H165">
        <v>-61.57</v>
      </c>
      <c r="I165" s="46">
        <v>1.79</v>
      </c>
      <c r="J165" s="46">
        <v>1.81</v>
      </c>
      <c r="K165">
        <v>3.18</v>
      </c>
      <c r="L165">
        <v>2.93</v>
      </c>
      <c r="M165">
        <v>5.78</v>
      </c>
      <c r="N165">
        <v>2.2999999999999998</v>
      </c>
      <c r="O165">
        <v>4.21</v>
      </c>
      <c r="P165">
        <v>6.94</v>
      </c>
      <c r="Q165">
        <v>43</v>
      </c>
      <c r="R165">
        <v>1</v>
      </c>
      <c r="S165">
        <v>43</v>
      </c>
      <c r="U165" s="41"/>
      <c r="V165" s="41"/>
      <c r="W165" s="41"/>
    </row>
    <row r="166" spans="1:23" ht="15.75" x14ac:dyDescent="0.25">
      <c r="A166" s="7"/>
      <c r="B166" s="43" t="s">
        <v>30</v>
      </c>
      <c r="C166" t="s">
        <v>78</v>
      </c>
      <c r="D166">
        <v>-420</v>
      </c>
      <c r="E166">
        <v>19</v>
      </c>
      <c r="F166">
        <v>-53.01</v>
      </c>
      <c r="G166">
        <v>-66.64</v>
      </c>
      <c r="H166">
        <v>-65.739999999999995</v>
      </c>
      <c r="I166" s="46">
        <v>1.24</v>
      </c>
      <c r="J166" s="46">
        <v>1.26</v>
      </c>
      <c r="K166">
        <v>2.29</v>
      </c>
      <c r="L166">
        <v>2.39</v>
      </c>
      <c r="M166">
        <v>2.38</v>
      </c>
      <c r="N166">
        <v>1.52</v>
      </c>
      <c r="O166">
        <v>4.3899999999999997</v>
      </c>
      <c r="P166">
        <v>4.8600000000000003</v>
      </c>
      <c r="Q166">
        <v>74</v>
      </c>
      <c r="R166">
        <v>1</v>
      </c>
      <c r="S166">
        <v>74</v>
      </c>
      <c r="U166" s="41"/>
      <c r="V166" s="41"/>
      <c r="W166" s="41"/>
    </row>
    <row r="167" spans="1:23" ht="15.75" x14ac:dyDescent="0.25">
      <c r="A167" s="7"/>
      <c r="B167" s="43" t="s">
        <v>34</v>
      </c>
      <c r="D167">
        <v>-217</v>
      </c>
      <c r="E167">
        <v>21</v>
      </c>
      <c r="F167">
        <v>-39.07</v>
      </c>
      <c r="G167">
        <v>-32.020000000000003</v>
      </c>
      <c r="H167">
        <v>-31.27</v>
      </c>
      <c r="I167" s="46">
        <v>0.8</v>
      </c>
      <c r="J167" s="46">
        <v>0.82</v>
      </c>
      <c r="K167">
        <v>2.1800000000000002</v>
      </c>
      <c r="L167">
        <v>2.2599999999999998</v>
      </c>
      <c r="M167">
        <v>7.57</v>
      </c>
      <c r="N167">
        <v>1.7</v>
      </c>
      <c r="O167">
        <v>3.92</v>
      </c>
      <c r="P167">
        <v>6.15</v>
      </c>
      <c r="Q167">
        <v>62</v>
      </c>
      <c r="R167">
        <v>1</v>
      </c>
      <c r="S167">
        <v>62</v>
      </c>
      <c r="U167" s="41"/>
      <c r="V167" s="41"/>
      <c r="W167" s="41"/>
    </row>
    <row r="168" spans="1:23" ht="15.75" x14ac:dyDescent="0.25">
      <c r="A168" s="7">
        <v>44966</v>
      </c>
      <c r="B168" s="43" t="s">
        <v>30</v>
      </c>
      <c r="C168" t="s">
        <v>78</v>
      </c>
      <c r="D168">
        <v>-72</v>
      </c>
      <c r="E168">
        <v>29</v>
      </c>
      <c r="F168">
        <v>-54.67</v>
      </c>
      <c r="G168">
        <v>-58.75</v>
      </c>
      <c r="H168">
        <v>-56.37</v>
      </c>
      <c r="I168" s="46">
        <v>1.03</v>
      </c>
      <c r="J168" s="46">
        <v>1.07</v>
      </c>
      <c r="K168">
        <v>1.96</v>
      </c>
      <c r="L168">
        <v>1.9</v>
      </c>
      <c r="M168">
        <v>8.99</v>
      </c>
      <c r="N168">
        <v>2.33</v>
      </c>
      <c r="O168">
        <v>4.74</v>
      </c>
      <c r="P168">
        <v>7.98</v>
      </c>
      <c r="Q168">
        <v>74</v>
      </c>
      <c r="R168">
        <v>1</v>
      </c>
      <c r="S168">
        <v>74</v>
      </c>
      <c r="U168" s="41"/>
      <c r="V168" s="41"/>
      <c r="W168" s="41"/>
    </row>
    <row r="169" spans="1:23" ht="15.75" x14ac:dyDescent="0.25">
      <c r="A169" s="7">
        <v>44967</v>
      </c>
      <c r="B169" t="s">
        <v>27</v>
      </c>
      <c r="D169">
        <v>-41</v>
      </c>
      <c r="E169">
        <v>21</v>
      </c>
      <c r="F169">
        <v>-64.98</v>
      </c>
      <c r="G169">
        <v>-67.53</v>
      </c>
      <c r="H169">
        <v>-67.12</v>
      </c>
      <c r="I169" s="46">
        <v>1.03</v>
      </c>
      <c r="J169" s="46">
        <v>1.04</v>
      </c>
      <c r="K169">
        <v>2.57</v>
      </c>
      <c r="L169">
        <v>2.6</v>
      </c>
      <c r="M169">
        <v>8.7200000000000006</v>
      </c>
      <c r="N169">
        <v>1.67</v>
      </c>
      <c r="O169">
        <v>3.12</v>
      </c>
      <c r="P169">
        <v>5.32</v>
      </c>
      <c r="Q169">
        <v>76</v>
      </c>
      <c r="R169">
        <v>1</v>
      </c>
      <c r="S169">
        <v>76</v>
      </c>
      <c r="U169" s="41"/>
      <c r="V169" s="41"/>
      <c r="W169" s="41"/>
    </row>
    <row r="170" spans="1:23" ht="15.75" x14ac:dyDescent="0.25">
      <c r="A170" s="7"/>
      <c r="B170" t="s">
        <v>34</v>
      </c>
      <c r="C170" t="s">
        <v>79</v>
      </c>
      <c r="D170">
        <v>-89</v>
      </c>
      <c r="E170">
        <v>22</v>
      </c>
      <c r="F170">
        <v>-30</v>
      </c>
      <c r="G170">
        <v>-32.86</v>
      </c>
      <c r="H170">
        <v>-31.29</v>
      </c>
      <c r="I170" s="46">
        <v>1.04</v>
      </c>
      <c r="J170" s="46">
        <v>1.1000000000000001</v>
      </c>
      <c r="K170">
        <v>2.78</v>
      </c>
      <c r="L170">
        <v>2.84</v>
      </c>
      <c r="M170">
        <v>2.5299999999999998</v>
      </c>
      <c r="N170">
        <v>1.34</v>
      </c>
      <c r="O170">
        <v>5.93</v>
      </c>
      <c r="P170">
        <v>8.1999999999999993</v>
      </c>
      <c r="Q170">
        <v>72</v>
      </c>
      <c r="R170">
        <v>1</v>
      </c>
      <c r="S170">
        <v>72</v>
      </c>
      <c r="T170" t="s">
        <v>35</v>
      </c>
      <c r="U170" s="41"/>
      <c r="V170" s="41"/>
      <c r="W170" s="41"/>
    </row>
    <row r="171" spans="1:23" ht="15.75" x14ac:dyDescent="0.25">
      <c r="A171" s="7">
        <v>44972</v>
      </c>
      <c r="B171" t="s">
        <v>27</v>
      </c>
      <c r="C171" t="s">
        <v>78</v>
      </c>
      <c r="D171">
        <v>-200</v>
      </c>
      <c r="E171">
        <v>16</v>
      </c>
      <c r="F171">
        <v>-109.82</v>
      </c>
      <c r="G171">
        <v>-124.22</v>
      </c>
      <c r="H171">
        <v>-122.96</v>
      </c>
      <c r="I171" s="46">
        <v>1.1200000000000001</v>
      </c>
      <c r="J171" s="46">
        <v>1.1299999999999999</v>
      </c>
      <c r="K171">
        <v>3.17</v>
      </c>
      <c r="L171">
        <v>3.27</v>
      </c>
      <c r="M171">
        <v>4.29</v>
      </c>
      <c r="N171">
        <v>3.21</v>
      </c>
      <c r="O171">
        <v>3.85</v>
      </c>
      <c r="P171">
        <v>4.28</v>
      </c>
      <c r="Q171">
        <v>63</v>
      </c>
      <c r="R171">
        <v>1</v>
      </c>
      <c r="S171">
        <v>63</v>
      </c>
      <c r="U171" s="41"/>
      <c r="V171" s="41"/>
      <c r="W171" s="41"/>
    </row>
    <row r="172" spans="1:23" x14ac:dyDescent="0.25">
      <c r="B172" t="s">
        <v>30</v>
      </c>
      <c r="C172" t="s">
        <v>78</v>
      </c>
      <c r="D172">
        <v>-180</v>
      </c>
      <c r="E172">
        <v>18</v>
      </c>
      <c r="F172">
        <v>-67.64</v>
      </c>
      <c r="G172">
        <v>-71.739999999999995</v>
      </c>
      <c r="H172">
        <v>-71.27</v>
      </c>
      <c r="I172" s="14">
        <v>1.05</v>
      </c>
      <c r="J172" s="14">
        <v>1.06</v>
      </c>
      <c r="K172">
        <v>2.6</v>
      </c>
      <c r="L172">
        <v>2.8</v>
      </c>
      <c r="M172">
        <v>4.08</v>
      </c>
      <c r="N172">
        <v>1.69</v>
      </c>
      <c r="O172">
        <v>3.47</v>
      </c>
      <c r="P172">
        <v>4.76</v>
      </c>
      <c r="Q172">
        <v>39</v>
      </c>
      <c r="R172">
        <v>1</v>
      </c>
      <c r="S172">
        <v>39</v>
      </c>
      <c r="U172" s="41"/>
      <c r="V172" s="41"/>
      <c r="W172" s="41"/>
    </row>
    <row r="173" spans="1:23" x14ac:dyDescent="0.25">
      <c r="B173" t="s">
        <v>39</v>
      </c>
      <c r="C173" t="s">
        <v>35</v>
      </c>
      <c r="D173">
        <v>-180</v>
      </c>
      <c r="E173">
        <v>30</v>
      </c>
      <c r="F173">
        <v>-65.08</v>
      </c>
      <c r="G173">
        <v>-70.25</v>
      </c>
      <c r="H173">
        <v>-67.34</v>
      </c>
      <c r="I173" s="14">
        <v>1.03</v>
      </c>
      <c r="J173" s="14">
        <v>1.08</v>
      </c>
      <c r="K173">
        <v>2.2999999999999998</v>
      </c>
      <c r="L173">
        <v>2.3199999999999998</v>
      </c>
      <c r="M173">
        <v>3.43</v>
      </c>
      <c r="N173">
        <v>2.08</v>
      </c>
      <c r="O173">
        <v>5.55</v>
      </c>
      <c r="P173">
        <v>7.78</v>
      </c>
      <c r="Q173">
        <v>89</v>
      </c>
      <c r="R173">
        <v>1</v>
      </c>
      <c r="S173">
        <v>89</v>
      </c>
      <c r="T173" t="s">
        <v>35</v>
      </c>
      <c r="U173" s="41"/>
      <c r="V173" s="41"/>
      <c r="W173" s="41"/>
    </row>
    <row r="174" spans="1:23" x14ac:dyDescent="0.25">
      <c r="B174" t="s">
        <v>41</v>
      </c>
      <c r="C174" t="s">
        <v>78</v>
      </c>
      <c r="D174">
        <v>-194</v>
      </c>
      <c r="E174">
        <v>30</v>
      </c>
      <c r="F174">
        <v>-55.95</v>
      </c>
      <c r="G174">
        <v>-106.95</v>
      </c>
      <c r="H174">
        <v>-105.08</v>
      </c>
      <c r="I174" s="14">
        <v>1.88</v>
      </c>
      <c r="J174" s="14">
        <v>1.91</v>
      </c>
      <c r="K174">
        <v>2.39</v>
      </c>
      <c r="L174">
        <v>2.34</v>
      </c>
      <c r="M174">
        <v>2.58</v>
      </c>
      <c r="N174">
        <v>1.81</v>
      </c>
      <c r="O174">
        <v>5.21</v>
      </c>
      <c r="P174">
        <v>6.42</v>
      </c>
      <c r="Q174">
        <v>44</v>
      </c>
      <c r="R174">
        <v>1</v>
      </c>
      <c r="S174">
        <v>44</v>
      </c>
      <c r="U174" s="41"/>
      <c r="V174" s="41"/>
      <c r="W174" s="41"/>
    </row>
    <row r="175" spans="1:23" x14ac:dyDescent="0.25">
      <c r="A175" s="7">
        <v>44973</v>
      </c>
      <c r="B175" t="s">
        <v>27</v>
      </c>
      <c r="C175" t="s">
        <v>78</v>
      </c>
      <c r="D175">
        <v>-200</v>
      </c>
      <c r="E175">
        <v>27</v>
      </c>
      <c r="F175">
        <v>-116.55</v>
      </c>
      <c r="G175">
        <v>-157.08000000000001</v>
      </c>
      <c r="H175">
        <v>-146.11000000000001</v>
      </c>
      <c r="I175" s="14">
        <v>1.25</v>
      </c>
      <c r="J175" s="14">
        <v>1.35</v>
      </c>
      <c r="K175">
        <v>3.79</v>
      </c>
      <c r="L175">
        <v>3.53</v>
      </c>
      <c r="M175">
        <v>1.37</v>
      </c>
      <c r="N175">
        <v>1.35</v>
      </c>
      <c r="O175">
        <v>7.81</v>
      </c>
      <c r="P175">
        <v>8.15</v>
      </c>
      <c r="Q175">
        <v>21</v>
      </c>
      <c r="R175">
        <v>1</v>
      </c>
      <c r="S175">
        <v>21</v>
      </c>
      <c r="U175" s="41"/>
      <c r="V175" s="41"/>
      <c r="W175" s="41"/>
    </row>
    <row r="176" spans="1:23" x14ac:dyDescent="0.25">
      <c r="B176" t="s">
        <v>30</v>
      </c>
      <c r="C176" t="s">
        <v>78</v>
      </c>
      <c r="D176">
        <v>-119</v>
      </c>
      <c r="E176">
        <v>27</v>
      </c>
      <c r="F176">
        <v>-67.27</v>
      </c>
      <c r="G176">
        <v>-99.39</v>
      </c>
      <c r="H176">
        <v>-95.15</v>
      </c>
      <c r="I176" s="14">
        <v>1.41</v>
      </c>
      <c r="J176" s="14">
        <v>1.48</v>
      </c>
      <c r="K176">
        <v>3.15</v>
      </c>
      <c r="L176">
        <v>2.97</v>
      </c>
      <c r="M176">
        <v>5.09</v>
      </c>
      <c r="N176">
        <v>3.92</v>
      </c>
      <c r="O176">
        <v>5.86</v>
      </c>
      <c r="P176">
        <v>6.81</v>
      </c>
      <c r="Q176">
        <v>51</v>
      </c>
      <c r="R176">
        <v>1</v>
      </c>
      <c r="S176">
        <v>51</v>
      </c>
      <c r="U176" s="41"/>
      <c r="V176" s="41"/>
      <c r="W176" s="41"/>
    </row>
    <row r="177" spans="1:23" x14ac:dyDescent="0.25">
      <c r="B177" t="s">
        <v>34</v>
      </c>
      <c r="C177" t="s">
        <v>35</v>
      </c>
      <c r="D177">
        <v>-300</v>
      </c>
      <c r="E177">
        <v>24</v>
      </c>
      <c r="F177">
        <v>-53.85</v>
      </c>
      <c r="G177">
        <v>-89.1</v>
      </c>
      <c r="H177">
        <v>-87.15</v>
      </c>
      <c r="I177" s="14">
        <v>1.62</v>
      </c>
      <c r="J177" s="14">
        <v>1.65</v>
      </c>
      <c r="K177">
        <v>2.6</v>
      </c>
      <c r="L177">
        <v>2.44</v>
      </c>
      <c r="M177">
        <v>2.12</v>
      </c>
      <c r="N177">
        <v>1.63</v>
      </c>
      <c r="O177">
        <v>5.41</v>
      </c>
      <c r="P177">
        <v>6.36</v>
      </c>
      <c r="Q177">
        <v>72</v>
      </c>
      <c r="R177">
        <v>1</v>
      </c>
      <c r="S177">
        <v>72</v>
      </c>
      <c r="T177" t="s">
        <v>35</v>
      </c>
      <c r="U177" s="41"/>
      <c r="V177" s="41"/>
      <c r="W177" s="41"/>
    </row>
    <row r="178" spans="1:23" x14ac:dyDescent="0.25">
      <c r="B178" t="s">
        <v>39</v>
      </c>
      <c r="D178">
        <v>-67</v>
      </c>
      <c r="E178">
        <v>36</v>
      </c>
      <c r="F178">
        <v>-63.71</v>
      </c>
      <c r="G178">
        <v>-54.83</v>
      </c>
      <c r="H178">
        <v>-50.59</v>
      </c>
      <c r="I178" s="14">
        <v>0.79</v>
      </c>
      <c r="J178" s="14">
        <v>0.86</v>
      </c>
      <c r="K178">
        <v>3.05</v>
      </c>
      <c r="L178">
        <v>3.07</v>
      </c>
      <c r="M178">
        <v>2.04</v>
      </c>
      <c r="N178">
        <v>2.12</v>
      </c>
      <c r="O178">
        <v>6.8</v>
      </c>
      <c r="P178">
        <v>7.63</v>
      </c>
      <c r="Q178">
        <v>99</v>
      </c>
      <c r="R178">
        <v>1</v>
      </c>
      <c r="S178">
        <v>99</v>
      </c>
      <c r="U178" s="41"/>
      <c r="V178" s="41"/>
      <c r="W178" s="41"/>
    </row>
    <row r="179" spans="1:23" x14ac:dyDescent="0.25">
      <c r="A179" s="7">
        <v>44977</v>
      </c>
      <c r="B179" t="s">
        <v>27</v>
      </c>
      <c r="C179" t="s">
        <v>78</v>
      </c>
      <c r="D179">
        <v>-182</v>
      </c>
      <c r="E179">
        <v>19</v>
      </c>
      <c r="F179">
        <v>-59.49</v>
      </c>
      <c r="G179">
        <v>-61.63</v>
      </c>
      <c r="H179">
        <v>-60.78</v>
      </c>
      <c r="I179" s="14">
        <v>1.02</v>
      </c>
      <c r="J179" s="14">
        <v>1.04</v>
      </c>
      <c r="K179">
        <v>3.28</v>
      </c>
      <c r="L179">
        <v>2.97</v>
      </c>
      <c r="M179">
        <v>40.19</v>
      </c>
      <c r="N179">
        <v>3.67</v>
      </c>
      <c r="O179">
        <v>3.31</v>
      </c>
      <c r="P179">
        <v>5.49</v>
      </c>
      <c r="Q179">
        <v>64</v>
      </c>
      <c r="R179">
        <v>1</v>
      </c>
      <c r="S179">
        <v>64</v>
      </c>
      <c r="U179" s="41"/>
      <c r="V179" s="41"/>
      <c r="W179" s="41"/>
    </row>
    <row r="180" spans="1:23" x14ac:dyDescent="0.25">
      <c r="B180" t="s">
        <v>30</v>
      </c>
      <c r="C180" t="s">
        <v>35</v>
      </c>
      <c r="D180">
        <v>-100</v>
      </c>
      <c r="E180">
        <v>36</v>
      </c>
      <c r="F180">
        <v>-30.58</v>
      </c>
      <c r="G180">
        <v>-35.28</v>
      </c>
      <c r="H180">
        <v>-34.9</v>
      </c>
      <c r="I180" s="14">
        <v>1.1399999999999999</v>
      </c>
      <c r="J180" s="14">
        <v>1.1499999999999999</v>
      </c>
      <c r="K180">
        <v>2.5499999999999998</v>
      </c>
      <c r="L180">
        <v>2.6</v>
      </c>
      <c r="M180">
        <v>4.46</v>
      </c>
      <c r="N180">
        <v>1.55</v>
      </c>
      <c r="O180">
        <v>3.84</v>
      </c>
      <c r="P180">
        <v>6.37</v>
      </c>
      <c r="Q180">
        <v>80</v>
      </c>
      <c r="R180">
        <v>1</v>
      </c>
      <c r="S180">
        <v>80</v>
      </c>
      <c r="T180" t="s">
        <v>35</v>
      </c>
      <c r="U180" s="41"/>
      <c r="V180" s="41"/>
      <c r="W180" s="41"/>
    </row>
    <row r="181" spans="1:23" x14ac:dyDescent="0.25">
      <c r="B181" t="s">
        <v>34</v>
      </c>
      <c r="C181" t="s">
        <v>78</v>
      </c>
      <c r="D181">
        <v>-97</v>
      </c>
      <c r="E181">
        <v>21</v>
      </c>
      <c r="F181">
        <v>-71.47</v>
      </c>
      <c r="G181">
        <v>-93.2</v>
      </c>
      <c r="H181">
        <v>-89.05</v>
      </c>
      <c r="I181" s="14">
        <v>1.25</v>
      </c>
      <c r="J181" s="14">
        <v>1.3</v>
      </c>
      <c r="K181">
        <v>2.82</v>
      </c>
      <c r="L181">
        <v>2.68</v>
      </c>
      <c r="M181">
        <v>1.92</v>
      </c>
      <c r="N181">
        <v>1.64</v>
      </c>
      <c r="O181">
        <v>6.41</v>
      </c>
      <c r="P181">
        <v>8.09</v>
      </c>
      <c r="Q181">
        <v>71</v>
      </c>
      <c r="R181">
        <v>1</v>
      </c>
      <c r="S181">
        <v>71</v>
      </c>
      <c r="U181" s="41"/>
      <c r="V181" s="41"/>
      <c r="W181" s="41"/>
    </row>
    <row r="182" spans="1:23" x14ac:dyDescent="0.25">
      <c r="B182" t="s">
        <v>39</v>
      </c>
      <c r="C182" t="s">
        <v>78</v>
      </c>
      <c r="D182">
        <v>-56</v>
      </c>
      <c r="E182">
        <v>27</v>
      </c>
      <c r="F182">
        <v>-58.08</v>
      </c>
      <c r="G182">
        <v>-109.15</v>
      </c>
      <c r="H182">
        <v>-104.62</v>
      </c>
      <c r="I182" s="14">
        <v>1.8</v>
      </c>
      <c r="J182" s="14">
        <v>1.88</v>
      </c>
      <c r="K182">
        <v>2.98</v>
      </c>
      <c r="L182">
        <v>2.92</v>
      </c>
      <c r="M182">
        <v>0.84</v>
      </c>
      <c r="N182">
        <v>0.93</v>
      </c>
      <c r="O182">
        <v>7.55</v>
      </c>
      <c r="P182">
        <v>7.69</v>
      </c>
      <c r="Q182">
        <v>22</v>
      </c>
      <c r="R182">
        <v>1</v>
      </c>
      <c r="S182">
        <v>22</v>
      </c>
      <c r="U182" s="41"/>
      <c r="V182" s="41"/>
      <c r="W182" s="41"/>
    </row>
    <row r="183" spans="1:23" ht="15.75" x14ac:dyDescent="0.25">
      <c r="F183" s="3" t="s">
        <v>9</v>
      </c>
      <c r="G183" s="3" t="s">
        <v>10</v>
      </c>
      <c r="H183" s="3" t="s">
        <v>11</v>
      </c>
      <c r="I183" s="63" t="s">
        <v>12</v>
      </c>
      <c r="U183" s="41"/>
      <c r="V183" s="41"/>
      <c r="W183" s="41"/>
    </row>
    <row r="184" spans="1:23" x14ac:dyDescent="0.25">
      <c r="C184" s="3" t="s">
        <v>48</v>
      </c>
      <c r="D184" s="3"/>
      <c r="E184" s="3"/>
      <c r="F184" s="3">
        <f>COUNT(F129:F182)</f>
        <v>44</v>
      </c>
      <c r="G184" s="3">
        <f>COUNT(G129:G182)</f>
        <v>44</v>
      </c>
      <c r="H184" s="3">
        <f>COUNT(H129:H182)</f>
        <v>44</v>
      </c>
      <c r="I184" s="3">
        <f>COUNT(I158:I182)</f>
        <v>25</v>
      </c>
      <c r="U184" s="41"/>
      <c r="V184" s="41"/>
      <c r="W184" s="41"/>
    </row>
    <row r="185" spans="1:23" ht="15.75" x14ac:dyDescent="0.25">
      <c r="C185" s="3" t="s">
        <v>49</v>
      </c>
      <c r="D185" s="59">
        <f>AVERAGE(D158:D182)</f>
        <v>-185.12</v>
      </c>
      <c r="E185" s="59">
        <f>AVERAGE(E158:E182)</f>
        <v>24.56</v>
      </c>
      <c r="F185" s="58">
        <f t="shared" ref="F185:H185" si="6">AVERAGE(F158:F182)</f>
        <v>-62.449600000000004</v>
      </c>
      <c r="G185" s="58">
        <f t="shared" si="6"/>
        <v>-80.020799999999994</v>
      </c>
      <c r="H185" s="58">
        <f t="shared" si="6"/>
        <v>-77.466399999999993</v>
      </c>
      <c r="I185" s="58">
        <f>AVERAGE(I158:I182)</f>
        <v>1.2468000000000001</v>
      </c>
      <c r="U185" s="41"/>
      <c r="V185" s="41"/>
      <c r="W185" s="41"/>
    </row>
    <row r="186" spans="1:23" ht="15.75" x14ac:dyDescent="0.25">
      <c r="C186" s="23" t="s">
        <v>50</v>
      </c>
      <c r="D186" s="23"/>
      <c r="E186" s="23"/>
      <c r="F186" s="58">
        <f t="shared" ref="F186:H186" si="7">MEDIAN(F158:F182)</f>
        <v>-58.08</v>
      </c>
      <c r="G186" s="58">
        <f t="shared" si="7"/>
        <v>-70.25</v>
      </c>
      <c r="H186" s="58">
        <f t="shared" si="7"/>
        <v>-67.34</v>
      </c>
      <c r="I186" s="60">
        <f>MEDIAN(I158:I182)</f>
        <v>1.1399999999999999</v>
      </c>
      <c r="U186" s="41"/>
      <c r="V186" s="41"/>
      <c r="W186" s="41"/>
    </row>
    <row r="187" spans="1:23" x14ac:dyDescent="0.25">
      <c r="C187" s="3" t="s">
        <v>51</v>
      </c>
      <c r="D187" s="3"/>
      <c r="E187" s="3"/>
      <c r="F187" s="59">
        <f t="shared" ref="F187:H187" si="8">QUARTILE(F158:F182,1)</f>
        <v>-67.27</v>
      </c>
      <c r="G187" s="59">
        <f t="shared" si="8"/>
        <v>-99.39</v>
      </c>
      <c r="H187" s="59">
        <f t="shared" si="8"/>
        <v>-95.15</v>
      </c>
      <c r="I187" s="59">
        <f>_xlfn.QUARTILE.EXC(I158:I182,1)</f>
        <v>1.03</v>
      </c>
      <c r="U187" s="41"/>
      <c r="V187" s="41"/>
      <c r="W187" s="41"/>
    </row>
    <row r="188" spans="1:23" x14ac:dyDescent="0.25">
      <c r="C188" s="3" t="s">
        <v>52</v>
      </c>
      <c r="D188" s="3"/>
      <c r="E188" s="3"/>
      <c r="F188" s="59">
        <f t="shared" ref="F188:H188" si="9">QUARTILE(F158:F182,3)</f>
        <v>-53.01</v>
      </c>
      <c r="G188" s="59">
        <f t="shared" si="9"/>
        <v>-58.75</v>
      </c>
      <c r="H188" s="59">
        <f t="shared" si="9"/>
        <v>-56.38</v>
      </c>
      <c r="I188" s="59">
        <f>_xlfn.QUARTILE.EXC(I158:I182,3)</f>
        <v>1.415</v>
      </c>
      <c r="U188" s="41"/>
      <c r="V188" s="41"/>
      <c r="W188" s="41"/>
    </row>
    <row r="189" spans="1:23" x14ac:dyDescent="0.25">
      <c r="C189" s="3" t="s">
        <v>84</v>
      </c>
    </row>
    <row r="190" spans="1:23" x14ac:dyDescent="0.25">
      <c r="C190" s="3" t="s">
        <v>49</v>
      </c>
      <c r="D190" s="86">
        <f>AVERAGE(D5:D38,D51:D105,D120:D142,D158:D182)</f>
        <v>-172.49624060150376</v>
      </c>
      <c r="E190" s="86">
        <f>AVERAGE(E5:E38,E51:E105,E120:E142,E158:E182)</f>
        <v>22.7593984962406</v>
      </c>
    </row>
    <row r="191" spans="1:23" x14ac:dyDescent="0.25">
      <c r="C191" s="3" t="s">
        <v>85</v>
      </c>
      <c r="D191" s="86">
        <f>STDEVP(D5:D38,D51:D105,D120:D142,D158:D182)/SQRT(D192)</f>
        <v>10.827112698633128</v>
      </c>
      <c r="E191" s="86">
        <f>STDEVP(E5:E38,E51:E105,E120:E142,E158:E182)/SQRT(E192)</f>
        <v>0.71449544811124088</v>
      </c>
    </row>
    <row r="192" spans="1:23" x14ac:dyDescent="0.25">
      <c r="C192" s="3" t="s">
        <v>48</v>
      </c>
      <c r="D192" s="86">
        <f>COUNT(D5:D38,D51:D105,D120:D142,D158:D182)</f>
        <v>133</v>
      </c>
      <c r="E192" s="86">
        <f>COUNT(E5:E38,E51:E105,E120:E142,E158:E182)</f>
        <v>133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Company>UKL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Bornschein</dc:creator>
  <cp:lastModifiedBy>Bornschein</cp:lastModifiedBy>
  <dcterms:created xsi:type="dcterms:W3CDTF">2026-08-27T12:08:46Z</dcterms:created>
  <dcterms:modified xsi:type="dcterms:W3CDTF">2026-09-25T11:31:05Z</dcterms:modified>
</cp:coreProperties>
</file>