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5395" windowHeight="17295"/>
  </bookViews>
  <sheets>
    <sheet name="Buffer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6" i="1" l="1"/>
  <c r="Q55" i="1"/>
  <c r="Q54" i="1"/>
  <c r="Q53" i="1"/>
  <c r="Q52" i="1"/>
  <c r="Q51" i="1"/>
  <c r="Q50" i="1"/>
  <c r="B71" i="1" l="1"/>
  <c r="B72" i="1"/>
  <c r="B26" i="1"/>
  <c r="B27" i="1"/>
  <c r="B15" i="1"/>
  <c r="B82" i="1"/>
  <c r="B83" i="1"/>
  <c r="B60" i="1"/>
  <c r="B61" i="1"/>
  <c r="B16" i="1"/>
  <c r="B37" i="1"/>
  <c r="B38" i="1"/>
  <c r="B112" i="1"/>
  <c r="B111" i="1"/>
  <c r="B110" i="1"/>
  <c r="B109" i="1"/>
  <c r="B98" i="1"/>
  <c r="B97" i="1"/>
  <c r="B96" i="1"/>
  <c r="B95" i="1"/>
  <c r="B73" i="1"/>
  <c r="B70" i="1"/>
  <c r="B84" i="1"/>
  <c r="B81" i="1"/>
  <c r="B62" i="1"/>
  <c r="B59" i="1"/>
  <c r="B28" i="1"/>
  <c r="B25" i="1"/>
  <c r="B39" i="1"/>
  <c r="B17" i="1"/>
  <c r="B36" i="1"/>
  <c r="B14" i="1"/>
  <c r="D12" i="1"/>
  <c r="E12" i="1"/>
  <c r="D13" i="1"/>
  <c r="E13" i="1"/>
  <c r="J56" i="1"/>
  <c r="J55" i="1"/>
  <c r="J54" i="1"/>
  <c r="J53" i="1"/>
  <c r="J52" i="1"/>
  <c r="J51" i="1"/>
  <c r="J50" i="1"/>
</calcChain>
</file>

<file path=xl/sharedStrings.xml><?xml version="1.0" encoding="utf-8"?>
<sst xmlns="http://schemas.openxmlformats.org/spreadsheetml/2006/main" count="193" uniqueCount="91">
  <si>
    <t>L2/3-L5PN</t>
  </si>
  <si>
    <t>Rs</t>
  </si>
  <si>
    <t>A1</t>
  </si>
  <si>
    <t>A2</t>
  </si>
  <si>
    <t>R2</t>
  </si>
  <si>
    <t>PPRr</t>
  </si>
  <si>
    <t>PPRa</t>
  </si>
  <si>
    <t xml:space="preserve"> 88.141   +/-   4.56416</t>
  </si>
  <si>
    <t>Zelle</t>
  </si>
  <si>
    <t>NormPostValues</t>
  </si>
  <si>
    <t>Pre -&gt;</t>
  </si>
  <si>
    <t xml:space="preserve">Ileak </t>
  </si>
  <si>
    <t>Post -&gt;</t>
  </si>
  <si>
    <t>Amp_220406_Z1</t>
  </si>
  <si>
    <t>Amp_220405_Z2</t>
  </si>
  <si>
    <t>Amp_220329_Z2</t>
  </si>
  <si>
    <t>Amp_220322_Z2</t>
  </si>
  <si>
    <t>Amp_220201_Z2</t>
  </si>
  <si>
    <t>Amp_220131_Z2</t>
  </si>
  <si>
    <t>11.011   +/-   6.86161</t>
  </si>
  <si>
    <t>Amp_220620_Z3</t>
  </si>
  <si>
    <t>Amp_220524_Z3</t>
  </si>
  <si>
    <t>Amp_220524_Z2</t>
  </si>
  <si>
    <t>Amp_220519_Z4</t>
  </si>
  <si>
    <t>Amp_220314_Z1</t>
  </si>
  <si>
    <t xml:space="preserve"> 86.9518   +/-   2.62627</t>
  </si>
  <si>
    <t>Amp_220614_Z2</t>
  </si>
  <si>
    <t>Amp_220608_Z2</t>
  </si>
  <si>
    <t>Amp_220504_Z6</t>
  </si>
  <si>
    <t>Amp_220315_Z1</t>
  </si>
  <si>
    <t>Amp_220321_Z1</t>
  </si>
  <si>
    <t xml:space="preserve">S1 </t>
  </si>
  <si>
    <t>S1 EGTA</t>
  </si>
  <si>
    <t>S1 BAPTA</t>
  </si>
  <si>
    <t>S1 Control</t>
  </si>
  <si>
    <t>PFC</t>
  </si>
  <si>
    <t>61.8839   +/-   7.08831</t>
  </si>
  <si>
    <t>Pre</t>
  </si>
  <si>
    <t>Post</t>
  </si>
  <si>
    <t>Amp_220221_Z1</t>
  </si>
  <si>
    <t>Amp_220412_Z2</t>
  </si>
  <si>
    <t>Amp_220607_Z1</t>
  </si>
  <si>
    <t>Amp_220511_Z3</t>
  </si>
  <si>
    <t>Amp_220217_Z2</t>
  </si>
  <si>
    <t xml:space="preserve"> 23.0437   +/-   6.84144</t>
  </si>
  <si>
    <t>Amp_220620_Z4</t>
  </si>
  <si>
    <t>Amp_220519_Z3</t>
  </si>
  <si>
    <t>Amp_220519_Z2</t>
  </si>
  <si>
    <t>Amp_220517_Z1</t>
  </si>
  <si>
    <t>Amp_220314_Z2</t>
  </si>
  <si>
    <t>94.0283   +/-   4.481</t>
  </si>
  <si>
    <t>Amp_220516_Z4</t>
  </si>
  <si>
    <t>Amp_220505_Z5</t>
  </si>
  <si>
    <t>Amp_220504_Z2</t>
  </si>
  <si>
    <t>Amp_220318_Z2</t>
  </si>
  <si>
    <t>Amp_220318_Z1</t>
  </si>
  <si>
    <t>PFC EGTA</t>
  </si>
  <si>
    <t>PFC BAPTA</t>
  </si>
  <si>
    <t>PFC Control</t>
  </si>
  <si>
    <t>Amp_230224_Z2</t>
  </si>
  <si>
    <t>Amp_230223_Z2</t>
  </si>
  <si>
    <t>Amp_230222_Z2</t>
  </si>
  <si>
    <t>Amp_230221_Z3</t>
  </si>
  <si>
    <t>Amp_230213_Z1</t>
  </si>
  <si>
    <t xml:space="preserve"> 71.491   +/-   4.68012</t>
  </si>
  <si>
    <t>mPFC EGTA</t>
  </si>
  <si>
    <t>Amp_230207_Z1</t>
  </si>
  <si>
    <t>Amp_221130_Z1</t>
  </si>
  <si>
    <t>Amp_230220_Z2</t>
  </si>
  <si>
    <t>Amp_230216_Z3</t>
  </si>
  <si>
    <t>Amp_230215_Z4</t>
  </si>
  <si>
    <t>AA</t>
  </si>
  <si>
    <t>Amp_260325c1</t>
  </si>
  <si>
    <t>Amp_260409c1</t>
  </si>
  <si>
    <t>Amp_260325_Z1</t>
  </si>
  <si>
    <t>Amp_260409_Z1</t>
  </si>
  <si>
    <t>GB</t>
  </si>
  <si>
    <t>P21-26</t>
  </si>
  <si>
    <t>P90-100</t>
  </si>
  <si>
    <t>PFC EGTA P90-100</t>
  </si>
  <si>
    <t>Z2_09.05.2025_BB</t>
  </si>
  <si>
    <t>Z1_09.05.2025_AA</t>
  </si>
  <si>
    <t>Z1_02.05.2025_F</t>
  </si>
  <si>
    <t>Z3_30.04.2025_D</t>
  </si>
  <si>
    <t>Z2_30.04.2025_E</t>
  </si>
  <si>
    <t>Z1_28.04.2025_B</t>
  </si>
  <si>
    <t>Z2_25.04.2025_A</t>
  </si>
  <si>
    <t>MD</t>
  </si>
  <si>
    <t>IQR-</t>
  </si>
  <si>
    <t>IQR+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</si>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</sst>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C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3" borderId="0" xfId="0" applyFont="1" applyFill="1"/>
    <xf numFmtId="0" fontId="0" fillId="3" borderId="0" xfId="0" applyFill="1"/>
    <xf numFmtId="0" fontId="2" fillId="2" borderId="0" xfId="0" applyFont="1" applyFill="1"/>
    <xf numFmtId="3" fontId="2" fillId="2" borderId="0" xfId="0" applyNumberFormat="1" applyFont="1" applyFill="1"/>
    <xf numFmtId="0" fontId="0" fillId="4" borderId="0" xfId="0" applyFill="1"/>
    <xf numFmtId="0" fontId="3" fillId="0" borderId="0" xfId="0" applyFont="1"/>
    <xf numFmtId="164" fontId="0" fillId="0" borderId="0" xfId="0" applyNumberFormat="1"/>
    <xf numFmtId="164" fontId="3" fillId="0" borderId="0" xfId="0" applyNumberFormat="1" applyFont="1"/>
    <xf numFmtId="0" fontId="1" fillId="6" borderId="0" xfId="0" applyFont="1" applyFill="1"/>
    <xf numFmtId="0" fontId="0" fillId="6" borderId="0" xfId="0" applyFill="1"/>
    <xf numFmtId="0" fontId="2" fillId="0" borderId="0" xfId="0" applyFont="1"/>
    <xf numFmtId="3" fontId="2" fillId="0" borderId="0" xfId="0" applyNumberFormat="1" applyFont="1"/>
    <xf numFmtId="0" fontId="1" fillId="4" borderId="0" xfId="0" applyFont="1" applyFill="1"/>
    <xf numFmtId="0" fontId="1" fillId="8" borderId="0" xfId="0" applyFont="1" applyFill="1"/>
    <xf numFmtId="0" fontId="0" fillId="8" borderId="0" xfId="0" applyFill="1"/>
    <xf numFmtId="0" fontId="4" fillId="0" borderId="0" xfId="0" applyFont="1"/>
    <xf numFmtId="0" fontId="0" fillId="2" borderId="0" xfId="0" applyFill="1"/>
    <xf numFmtId="0" fontId="6" fillId="0" borderId="0" xfId="0" applyFont="1"/>
    <xf numFmtId="0" fontId="7" fillId="0" borderId="0" xfId="0" applyFont="1"/>
    <xf numFmtId="0" fontId="5" fillId="0" borderId="0" xfId="0" applyFon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0" fillId="9" borderId="0" xfId="0" applyNumberFormat="1" applyFill="1"/>
    <xf numFmtId="4" fontId="0" fillId="5" borderId="0" xfId="0" applyNumberFormat="1" applyFill="1"/>
    <xf numFmtId="2" fontId="0" fillId="7" borderId="0" xfId="0" applyNumberFormat="1" applyFill="1"/>
    <xf numFmtId="4" fontId="0" fillId="4" borderId="0" xfId="0" applyNumberFormat="1" applyFill="1"/>
    <xf numFmtId="0" fontId="8" fillId="0" borderId="0" xfId="0" applyFont="1"/>
    <xf numFmtId="4" fontId="0" fillId="8" borderId="0" xfId="0" applyNumberFormat="1" applyFill="1"/>
    <xf numFmtId="2" fontId="0" fillId="10" borderId="0" xfId="0" applyNumberFormat="1" applyFill="1"/>
    <xf numFmtId="1" fontId="0" fillId="0" borderId="0" xfId="0" applyNumberFormat="1"/>
    <xf numFmtId="2" fontId="9" fillId="0" borderId="0" xfId="0" applyNumberFormat="1" applyFont="1"/>
    <xf numFmtId="0" fontId="0" fillId="0" borderId="0" xfId="0" applyAlignment="1">
      <alignment horizontal="right"/>
    </xf>
    <xf numFmtId="0" fontId="10" fillId="0" borderId="0" xfId="0" applyFont="1"/>
    <xf numFmtId="0" fontId="11" fillId="0" borderId="0" xfId="0" applyFont="1"/>
    <xf numFmtId="4" fontId="11" fillId="5" borderId="0" xfId="0" applyNumberFormat="1" applyFont="1" applyFill="1"/>
    <xf numFmtId="0" fontId="12" fillId="0" borderId="0" xfId="0" applyFont="1"/>
    <xf numFmtId="164" fontId="12" fillId="9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tabSelected="1" workbookViewId="0">
      <selection activeCell="Q50" sqref="Q50:Q56"/>
    </sheetView>
  </sheetViews>
  <sheetFormatPr baseColWidth="10" defaultColWidth="9.140625" defaultRowHeight="15" x14ac:dyDescent="0.25"/>
  <cols>
    <col min="1" max="1" width="19.7109375" bestFit="1" customWidth="1"/>
    <col min="2" max="2" width="17.28515625" bestFit="1" customWidth="1"/>
  </cols>
  <sheetData>
    <row r="1" spans="1:17" ht="19.5" x14ac:dyDescent="0.45">
      <c r="A1" s="20" t="s">
        <v>31</v>
      </c>
    </row>
    <row r="2" spans="1:17" ht="14.45" x14ac:dyDescent="0.35">
      <c r="A2" t="s">
        <v>0</v>
      </c>
    </row>
    <row r="3" spans="1:17" ht="14.45" x14ac:dyDescent="0.35">
      <c r="A3" t="s">
        <v>77</v>
      </c>
    </row>
    <row r="4" spans="1:17" ht="18.600000000000001" x14ac:dyDescent="0.45">
      <c r="A4" s="2" t="s">
        <v>32</v>
      </c>
      <c r="B4" s="3"/>
      <c r="G4" t="s">
        <v>7</v>
      </c>
      <c r="P4" s="1"/>
    </row>
    <row r="5" spans="1:17" ht="15.6" x14ac:dyDescent="0.35">
      <c r="A5" s="4" t="s">
        <v>8</v>
      </c>
      <c r="B5" s="5" t="s">
        <v>9</v>
      </c>
      <c r="C5" t="s">
        <v>10</v>
      </c>
      <c r="D5" t="s">
        <v>11</v>
      </c>
      <c r="E5" t="s">
        <v>1</v>
      </c>
      <c r="F5" t="s">
        <v>2</v>
      </c>
      <c r="G5" t="s">
        <v>3</v>
      </c>
      <c r="H5" t="s">
        <v>4</v>
      </c>
      <c r="I5" t="s">
        <v>5</v>
      </c>
      <c r="J5" t="s">
        <v>6</v>
      </c>
      <c r="L5" t="s">
        <v>12</v>
      </c>
      <c r="M5" t="s">
        <v>2</v>
      </c>
      <c r="N5" t="s">
        <v>3</v>
      </c>
      <c r="O5" t="s">
        <v>4</v>
      </c>
      <c r="P5" t="s">
        <v>5</v>
      </c>
      <c r="Q5" t="s">
        <v>6</v>
      </c>
    </row>
    <row r="6" spans="1:17" ht="14.45" x14ac:dyDescent="0.35">
      <c r="A6" t="s">
        <v>13</v>
      </c>
      <c r="B6" s="25">
        <v>90.269900000000007</v>
      </c>
      <c r="C6" s="8"/>
      <c r="D6">
        <v>-108</v>
      </c>
      <c r="E6">
        <v>16</v>
      </c>
      <c r="F6" s="7">
        <v>-131.27000000000001</v>
      </c>
      <c r="G6" s="7">
        <v>-124.59</v>
      </c>
      <c r="H6" s="7">
        <v>-124.06</v>
      </c>
      <c r="I6" s="7">
        <v>0.95</v>
      </c>
      <c r="J6" s="7">
        <v>0.95</v>
      </c>
      <c r="K6" s="7"/>
      <c r="L6" s="7"/>
      <c r="M6" s="7">
        <v>-139.94</v>
      </c>
      <c r="N6" s="7">
        <v>-101.25</v>
      </c>
      <c r="O6" s="7">
        <v>-100.76</v>
      </c>
      <c r="P6" s="7">
        <v>0.72</v>
      </c>
      <c r="Q6" s="7">
        <v>0.72</v>
      </c>
    </row>
    <row r="7" spans="1:17" ht="14.45" x14ac:dyDescent="0.35">
      <c r="A7" t="s">
        <v>14</v>
      </c>
      <c r="B7" s="25">
        <v>79.162400000000005</v>
      </c>
      <c r="C7" s="8"/>
      <c r="D7">
        <v>-23</v>
      </c>
      <c r="E7">
        <v>14</v>
      </c>
      <c r="F7" s="7">
        <v>-10.37</v>
      </c>
      <c r="G7" s="7">
        <v>-12.82</v>
      </c>
      <c r="H7" s="7">
        <v>-12.08</v>
      </c>
      <c r="I7" s="7">
        <v>1.1599999999999999</v>
      </c>
      <c r="J7" s="7">
        <v>1.24</v>
      </c>
      <c r="K7" s="7"/>
      <c r="L7" s="7"/>
      <c r="M7" s="7">
        <v>-8.49</v>
      </c>
      <c r="N7" s="7">
        <v>-8.18</v>
      </c>
      <c r="O7" s="7">
        <v>-7.11</v>
      </c>
      <c r="P7" s="7">
        <v>0.84</v>
      </c>
      <c r="Q7" s="7">
        <v>0.96</v>
      </c>
    </row>
    <row r="8" spans="1:17" ht="14.45" x14ac:dyDescent="0.35">
      <c r="A8" t="s">
        <v>15</v>
      </c>
      <c r="B8" s="25">
        <v>81.162899999999993</v>
      </c>
      <c r="C8" s="8"/>
      <c r="D8">
        <v>-93</v>
      </c>
      <c r="E8">
        <v>23</v>
      </c>
      <c r="F8" s="7">
        <v>-35.619999999999997</v>
      </c>
      <c r="G8" s="7">
        <v>-31.29</v>
      </c>
      <c r="H8" s="7">
        <v>-29.93</v>
      </c>
      <c r="I8" s="7">
        <v>0.84</v>
      </c>
      <c r="J8" s="7">
        <v>0.88</v>
      </c>
      <c r="K8" s="7"/>
      <c r="L8" s="7"/>
      <c r="M8" s="7">
        <v>-28.82</v>
      </c>
      <c r="N8" s="7">
        <v>-26.83</v>
      </c>
      <c r="O8" s="7">
        <v>-26.14</v>
      </c>
      <c r="P8" s="7">
        <v>0.91</v>
      </c>
      <c r="Q8" s="7">
        <v>0.93</v>
      </c>
    </row>
    <row r="9" spans="1:17" ht="14.45" x14ac:dyDescent="0.35">
      <c r="A9" t="s">
        <v>16</v>
      </c>
      <c r="B9" s="25">
        <v>109.13200000000001</v>
      </c>
      <c r="C9" s="8"/>
      <c r="D9">
        <v>59</v>
      </c>
      <c r="E9">
        <v>20</v>
      </c>
      <c r="F9" s="7">
        <v>-48.1</v>
      </c>
      <c r="G9" s="7">
        <v>-45.29</v>
      </c>
      <c r="H9" s="7">
        <v>-43.85</v>
      </c>
      <c r="I9" s="7">
        <v>0.91</v>
      </c>
      <c r="J9" s="7">
        <v>0.94</v>
      </c>
      <c r="K9" s="7"/>
      <c r="L9" s="7"/>
      <c r="M9" s="7">
        <v>-55.53</v>
      </c>
      <c r="N9" s="7">
        <v>-46.92</v>
      </c>
      <c r="O9" s="7">
        <v>-44.95</v>
      </c>
      <c r="P9" s="7">
        <v>0.81</v>
      </c>
      <c r="Q9" s="7">
        <v>0.84</v>
      </c>
    </row>
    <row r="10" spans="1:17" ht="14.45" x14ac:dyDescent="0.35">
      <c r="A10" t="s">
        <v>17</v>
      </c>
      <c r="B10" s="25">
        <v>81.036000000000001</v>
      </c>
      <c r="C10" s="8"/>
      <c r="D10">
        <v>-70</v>
      </c>
      <c r="E10">
        <v>14</v>
      </c>
      <c r="F10" s="7">
        <v>-83.02</v>
      </c>
      <c r="G10" s="7">
        <v>-57.7</v>
      </c>
      <c r="H10" s="7">
        <v>-57.65</v>
      </c>
      <c r="I10" s="7">
        <v>0.69</v>
      </c>
      <c r="J10" s="7">
        <v>0.7</v>
      </c>
      <c r="K10" s="7"/>
      <c r="L10" s="7"/>
      <c r="M10" s="7">
        <v>-64.94</v>
      </c>
      <c r="N10" s="7">
        <v>-48.6</v>
      </c>
      <c r="O10" s="7">
        <v>-48.55</v>
      </c>
      <c r="P10" s="7">
        <v>0.75</v>
      </c>
      <c r="Q10" s="7">
        <v>0.75</v>
      </c>
    </row>
    <row r="11" spans="1:17" ht="14.45" x14ac:dyDescent="0.35">
      <c r="A11" t="s">
        <v>18</v>
      </c>
      <c r="B11" s="25">
        <v>88.082599999999999</v>
      </c>
      <c r="C11" s="8"/>
      <c r="D11">
        <v>-224</v>
      </c>
      <c r="E11">
        <v>19</v>
      </c>
      <c r="F11" s="7">
        <v>-90.13</v>
      </c>
      <c r="G11" s="7">
        <v>-88.15</v>
      </c>
      <c r="H11" s="7">
        <v>-88.13</v>
      </c>
      <c r="I11" s="7">
        <v>0.98</v>
      </c>
      <c r="J11" s="7">
        <v>0.98</v>
      </c>
      <c r="K11" s="7"/>
      <c r="L11" s="7"/>
      <c r="M11" s="7">
        <v>-76.66</v>
      </c>
      <c r="N11" s="7">
        <v>-82.44</v>
      </c>
      <c r="O11" s="7"/>
      <c r="P11" s="7"/>
      <c r="Q11" s="7">
        <v>1.08</v>
      </c>
    </row>
    <row r="12" spans="1:17" ht="14.45" x14ac:dyDescent="0.35">
      <c r="A12" s="35" t="s">
        <v>72</v>
      </c>
      <c r="B12" s="36">
        <v>124.107351786908</v>
      </c>
      <c r="C12" s="8" t="s">
        <v>76</v>
      </c>
      <c r="D12" s="31">
        <f>-0.000000000136282*1000000000000</f>
        <v>-136.28200000000001</v>
      </c>
      <c r="E12" s="31">
        <f>24335100*0.000001</f>
        <v>24.335100000000001</v>
      </c>
      <c r="F12" s="7">
        <v>-39.479999999999997</v>
      </c>
      <c r="G12" s="7">
        <v>-27.61</v>
      </c>
      <c r="H12" s="7"/>
      <c r="I12" s="7"/>
      <c r="J12" s="7">
        <v>0.7</v>
      </c>
      <c r="K12" s="7"/>
      <c r="L12" s="7"/>
      <c r="M12" s="7">
        <v>-44.39</v>
      </c>
      <c r="N12" s="7">
        <v>-30.17</v>
      </c>
      <c r="O12" s="7"/>
      <c r="P12" s="7"/>
      <c r="Q12" s="7">
        <v>0.68</v>
      </c>
    </row>
    <row r="13" spans="1:17" ht="14.45" x14ac:dyDescent="0.35">
      <c r="A13" s="35" t="s">
        <v>73</v>
      </c>
      <c r="B13" s="36">
        <v>80.723852822398896</v>
      </c>
      <c r="C13" s="8" t="s">
        <v>76</v>
      </c>
      <c r="D13" s="31">
        <f xml:space="preserve"> -0.000000000103701*1000000000000</f>
        <v>-103.70099999999999</v>
      </c>
      <c r="E13" s="31">
        <f>23733100*0.000001</f>
        <v>23.7331</v>
      </c>
      <c r="F13" s="8">
        <v>-12.31</v>
      </c>
      <c r="G13">
        <v>-16.18</v>
      </c>
      <c r="J13">
        <v>1.31</v>
      </c>
      <c r="M13">
        <v>-10.4</v>
      </c>
      <c r="N13">
        <v>-14.9</v>
      </c>
      <c r="Q13">
        <v>1.43</v>
      </c>
    </row>
    <row r="14" spans="1:17" ht="14.45" x14ac:dyDescent="0.35">
      <c r="A14" s="33" t="s">
        <v>87</v>
      </c>
      <c r="B14" s="32">
        <f>MEDIAN(B6:B13)</f>
        <v>84.622749999999996</v>
      </c>
      <c r="C14" s="8"/>
      <c r="D14" s="31"/>
      <c r="E14" s="31"/>
      <c r="F14" s="8"/>
    </row>
    <row r="15" spans="1:17" ht="14.45" x14ac:dyDescent="0.35">
      <c r="A15" s="33" t="s">
        <v>88</v>
      </c>
      <c r="B15" s="22">
        <f>_xlfn.QUARTILE.EXC(B6:B13,1)</f>
        <v>80.801889616799173</v>
      </c>
      <c r="C15" s="8"/>
      <c r="F15" s="9"/>
      <c r="G15" s="7"/>
      <c r="H15" s="7"/>
      <c r="I15" s="7"/>
      <c r="J15" s="7"/>
      <c r="K15" s="7"/>
      <c r="L15" s="7"/>
      <c r="M15" s="7"/>
      <c r="N15" s="7"/>
      <c r="O15" s="7"/>
      <c r="P15" s="7"/>
      <c r="Q15" s="9"/>
    </row>
    <row r="16" spans="1:17" ht="14.45" x14ac:dyDescent="0.35">
      <c r="A16" s="33" t="s">
        <v>89</v>
      </c>
      <c r="B16" s="22">
        <f>_xlfn.QUARTILE.EXC(B6:B13,3)</f>
        <v>104.41647500000001</v>
      </c>
      <c r="C16" s="8"/>
      <c r="F16" s="8"/>
      <c r="Q16" s="8"/>
    </row>
    <row r="17" spans="1:17" ht="14.45" x14ac:dyDescent="0.35">
      <c r="A17" s="33" t="s">
        <v>90</v>
      </c>
      <c r="B17">
        <f>COUNT(B6:B13)</f>
        <v>8</v>
      </c>
    </row>
    <row r="18" spans="1:17" ht="18.600000000000001" x14ac:dyDescent="0.45">
      <c r="A18" s="10" t="s">
        <v>33</v>
      </c>
      <c r="B18" s="11"/>
      <c r="G18" t="s">
        <v>19</v>
      </c>
      <c r="P18" s="1"/>
    </row>
    <row r="19" spans="1:17" ht="15.6" x14ac:dyDescent="0.35">
      <c r="A19" s="4" t="s">
        <v>8</v>
      </c>
      <c r="B19" s="5" t="s">
        <v>9</v>
      </c>
      <c r="C19" s="8"/>
      <c r="F19" s="8"/>
      <c r="P19" s="12"/>
      <c r="Q19" s="13"/>
    </row>
    <row r="20" spans="1:17" ht="14.45" x14ac:dyDescent="0.35">
      <c r="A20" t="s">
        <v>20</v>
      </c>
      <c r="B20" s="26">
        <v>7.6508799999999999</v>
      </c>
      <c r="C20" s="8"/>
      <c r="D20">
        <v>-181</v>
      </c>
      <c r="E20">
        <v>14</v>
      </c>
      <c r="F20">
        <v>-109.23</v>
      </c>
      <c r="G20">
        <v>-176.27</v>
      </c>
      <c r="H20">
        <v>-174.73</v>
      </c>
      <c r="I20">
        <v>1.6</v>
      </c>
      <c r="J20">
        <v>1.61</v>
      </c>
      <c r="M20">
        <v>-8.0299999999999994</v>
      </c>
      <c r="N20">
        <v>-7.24</v>
      </c>
      <c r="O20">
        <v>-7.24</v>
      </c>
      <c r="P20">
        <v>0.9</v>
      </c>
      <c r="Q20">
        <v>0.9</v>
      </c>
    </row>
    <row r="21" spans="1:17" ht="14.45" x14ac:dyDescent="0.35">
      <c r="A21" t="s">
        <v>21</v>
      </c>
      <c r="B21" s="26">
        <v>11.0634</v>
      </c>
      <c r="C21" s="8"/>
      <c r="D21">
        <v>-173</v>
      </c>
      <c r="E21">
        <v>14</v>
      </c>
      <c r="F21">
        <v>-38.76</v>
      </c>
      <c r="G21">
        <v>-33.53</v>
      </c>
      <c r="H21">
        <v>-33.5</v>
      </c>
      <c r="I21">
        <v>0.86</v>
      </c>
      <c r="J21">
        <v>0.87</v>
      </c>
      <c r="M21">
        <v>-4.95</v>
      </c>
      <c r="N21">
        <v>-5.47</v>
      </c>
      <c r="O21">
        <v>-5.45</v>
      </c>
      <c r="P21">
        <v>1.1000000000000001</v>
      </c>
      <c r="Q21">
        <v>1.1000000000000001</v>
      </c>
    </row>
    <row r="22" spans="1:17" ht="14.45" x14ac:dyDescent="0.35">
      <c r="A22" t="s">
        <v>22</v>
      </c>
      <c r="B22" s="26">
        <v>0.55035000000000001</v>
      </c>
      <c r="C22" s="8"/>
      <c r="D22">
        <v>-259</v>
      </c>
      <c r="E22">
        <v>16</v>
      </c>
      <c r="F22">
        <v>-53.27</v>
      </c>
      <c r="G22">
        <v>-56.81</v>
      </c>
      <c r="H22">
        <v>-56.73</v>
      </c>
      <c r="I22">
        <v>1.06</v>
      </c>
      <c r="J22">
        <v>1.07</v>
      </c>
      <c r="M22">
        <v>-4.95</v>
      </c>
      <c r="N22">
        <v>-5.47</v>
      </c>
      <c r="O22">
        <v>-5.45</v>
      </c>
      <c r="P22">
        <v>1.1000000000000001</v>
      </c>
      <c r="Q22">
        <v>1.1000000000000001</v>
      </c>
    </row>
    <row r="23" spans="1:17" ht="14.45" x14ac:dyDescent="0.35">
      <c r="A23" t="s">
        <v>23</v>
      </c>
      <c r="B23" s="26">
        <v>-1.159</v>
      </c>
      <c r="C23" s="8"/>
      <c r="D23">
        <v>-82</v>
      </c>
      <c r="E23">
        <v>37</v>
      </c>
      <c r="F23">
        <v>-33.86</v>
      </c>
      <c r="G23">
        <v>-31.5</v>
      </c>
      <c r="H23">
        <v>-31.32</v>
      </c>
      <c r="I23">
        <v>0.92</v>
      </c>
      <c r="J23">
        <v>0.93</v>
      </c>
      <c r="M23">
        <v>0.66</v>
      </c>
      <c r="N23">
        <v>0.56000000000000005</v>
      </c>
      <c r="O23">
        <v>-0.54</v>
      </c>
      <c r="P23">
        <v>-0.81</v>
      </c>
      <c r="Q23">
        <v>0.84</v>
      </c>
    </row>
    <row r="24" spans="1:17" ht="14.45" x14ac:dyDescent="0.35">
      <c r="A24" t="s">
        <v>24</v>
      </c>
      <c r="B24" s="26">
        <v>36.949399999999997</v>
      </c>
      <c r="C24" s="8"/>
      <c r="D24">
        <v>-381</v>
      </c>
      <c r="E24">
        <v>27</v>
      </c>
      <c r="F24">
        <v>-43.53</v>
      </c>
      <c r="G24">
        <v>-57.4</v>
      </c>
      <c r="J24">
        <v>1.32</v>
      </c>
      <c r="M24">
        <v>-13.29</v>
      </c>
      <c r="N24">
        <v>-13.18</v>
      </c>
      <c r="O24">
        <v>-13.13</v>
      </c>
      <c r="P24">
        <v>0.99</v>
      </c>
      <c r="Q24">
        <v>0.99</v>
      </c>
    </row>
    <row r="25" spans="1:17" ht="14.45" x14ac:dyDescent="0.35">
      <c r="A25" s="33" t="s">
        <v>87</v>
      </c>
      <c r="B25" s="32">
        <f>MEDIAN(B20:B24)</f>
        <v>7.6508799999999999</v>
      </c>
      <c r="C25" s="8"/>
    </row>
    <row r="26" spans="1:17" ht="14.45" x14ac:dyDescent="0.35">
      <c r="A26" s="33" t="s">
        <v>88</v>
      </c>
      <c r="B26" s="22">
        <f>_xlfn.QUARTILE.EXC(B20:B24,1)</f>
        <v>-0.30432499999999996</v>
      </c>
      <c r="C26" s="8"/>
    </row>
    <row r="27" spans="1:17" ht="14.45" x14ac:dyDescent="0.35">
      <c r="A27" s="33" t="s">
        <v>89</v>
      </c>
      <c r="B27" s="22">
        <f>_xlfn.QUARTILE.EXC(B20:B24,3)</f>
        <v>24.006399999999999</v>
      </c>
      <c r="C27" s="8"/>
      <c r="F27" s="8"/>
      <c r="Q27" s="8"/>
    </row>
    <row r="28" spans="1:17" ht="14.45" x14ac:dyDescent="0.35">
      <c r="A28" s="33" t="s">
        <v>90</v>
      </c>
      <c r="B28">
        <f>COUNT(B20:B24)</f>
        <v>5</v>
      </c>
      <c r="C28" s="8"/>
      <c r="F28" s="8"/>
      <c r="Q28" s="8"/>
    </row>
    <row r="29" spans="1:17" ht="18.600000000000001" x14ac:dyDescent="0.45">
      <c r="A29" s="14" t="s">
        <v>34</v>
      </c>
      <c r="B29" s="6"/>
      <c r="G29" t="s">
        <v>25</v>
      </c>
      <c r="P29" s="1"/>
    </row>
    <row r="30" spans="1:17" ht="15.6" x14ac:dyDescent="0.35">
      <c r="A30" s="4" t="s">
        <v>8</v>
      </c>
      <c r="B30" s="5" t="s">
        <v>9</v>
      </c>
      <c r="P30" s="12"/>
      <c r="Q30" s="13"/>
    </row>
    <row r="31" spans="1:17" ht="14.45" x14ac:dyDescent="0.35">
      <c r="A31" t="s">
        <v>26</v>
      </c>
      <c r="B31" s="27">
        <v>94.789199999999994</v>
      </c>
      <c r="C31" s="8"/>
      <c r="D31">
        <v>-90</v>
      </c>
      <c r="E31">
        <v>25</v>
      </c>
      <c r="F31">
        <v>-13.81</v>
      </c>
      <c r="G31">
        <v>-13.91</v>
      </c>
      <c r="H31">
        <v>-13.79</v>
      </c>
      <c r="I31">
        <v>1</v>
      </c>
      <c r="J31">
        <v>1.01</v>
      </c>
      <c r="M31">
        <v>-17.350000000000001</v>
      </c>
      <c r="N31">
        <v>-15.94</v>
      </c>
      <c r="O31">
        <v>-15.87</v>
      </c>
      <c r="P31">
        <v>0.91</v>
      </c>
      <c r="Q31">
        <v>0.92</v>
      </c>
    </row>
    <row r="32" spans="1:17" ht="14.45" x14ac:dyDescent="0.35">
      <c r="A32" t="s">
        <v>27</v>
      </c>
      <c r="B32" s="27">
        <v>84.921599999999998</v>
      </c>
      <c r="C32" s="8"/>
      <c r="D32">
        <v>-370</v>
      </c>
      <c r="E32">
        <v>13</v>
      </c>
      <c r="F32">
        <v>-74.78</v>
      </c>
      <c r="G32">
        <v>-95.39</v>
      </c>
      <c r="H32">
        <v>-95.07</v>
      </c>
      <c r="I32">
        <v>1.27</v>
      </c>
      <c r="J32">
        <v>1.28</v>
      </c>
      <c r="M32">
        <v>-70.5</v>
      </c>
      <c r="N32">
        <v>-59.09</v>
      </c>
      <c r="O32">
        <v>-58.65</v>
      </c>
      <c r="P32">
        <v>0.83</v>
      </c>
      <c r="Q32">
        <v>0.84</v>
      </c>
    </row>
    <row r="33" spans="1:17" ht="14.45" x14ac:dyDescent="0.35">
      <c r="A33" t="s">
        <v>28</v>
      </c>
      <c r="B33" s="27">
        <v>84.438199999999995</v>
      </c>
      <c r="C33" s="8"/>
      <c r="D33">
        <v>-197</v>
      </c>
      <c r="E33">
        <v>23</v>
      </c>
      <c r="F33">
        <v>-27.9</v>
      </c>
      <c r="G33">
        <v>-38.19</v>
      </c>
      <c r="H33">
        <v>-38.049999999999997</v>
      </c>
      <c r="I33">
        <v>1.36</v>
      </c>
      <c r="J33">
        <v>1.37</v>
      </c>
      <c r="M33">
        <v>-23.95</v>
      </c>
      <c r="N33">
        <v>-30.85</v>
      </c>
      <c r="O33">
        <v>-30.66</v>
      </c>
      <c r="P33">
        <v>1.28</v>
      </c>
      <c r="Q33">
        <v>1.29</v>
      </c>
    </row>
    <row r="34" spans="1:17" ht="14.45" x14ac:dyDescent="0.35">
      <c r="A34" t="s">
        <v>29</v>
      </c>
      <c r="B34" s="27">
        <v>79.798400000000001</v>
      </c>
      <c r="C34" s="8"/>
      <c r="D34">
        <v>-30</v>
      </c>
      <c r="E34">
        <v>22</v>
      </c>
      <c r="F34">
        <v>-28.53</v>
      </c>
      <c r="G34">
        <v>-39.99</v>
      </c>
      <c r="H34">
        <v>-40</v>
      </c>
      <c r="I34">
        <v>1.4</v>
      </c>
      <c r="J34">
        <v>1.4</v>
      </c>
      <c r="M34">
        <v>-27.79</v>
      </c>
      <c r="N34">
        <v>-36.49</v>
      </c>
      <c r="O34">
        <v>-36.49</v>
      </c>
      <c r="P34">
        <v>1.31</v>
      </c>
      <c r="Q34">
        <v>1.31</v>
      </c>
    </row>
    <row r="35" spans="1:17" ht="14.45" x14ac:dyDescent="0.35">
      <c r="A35" t="s">
        <v>30</v>
      </c>
      <c r="B35" s="27">
        <v>90.8125</v>
      </c>
      <c r="C35" s="8"/>
      <c r="D35">
        <v>-95</v>
      </c>
      <c r="E35">
        <v>14</v>
      </c>
      <c r="F35">
        <v>-63.89</v>
      </c>
      <c r="G35">
        <v>-48.47</v>
      </c>
      <c r="H35">
        <v>-48.48</v>
      </c>
      <c r="I35">
        <v>0.76</v>
      </c>
      <c r="J35">
        <v>0.76</v>
      </c>
      <c r="M35">
        <v>-62.18</v>
      </c>
      <c r="N35">
        <v>-52.47</v>
      </c>
      <c r="O35">
        <v>-52.47</v>
      </c>
      <c r="P35">
        <v>0.84</v>
      </c>
      <c r="Q35">
        <v>0.84</v>
      </c>
    </row>
    <row r="36" spans="1:17" ht="14.45" x14ac:dyDescent="0.35">
      <c r="A36" s="33" t="s">
        <v>87</v>
      </c>
      <c r="B36" s="32">
        <f>MEDIAN(B31:B35)</f>
        <v>84.921599999999998</v>
      </c>
    </row>
    <row r="37" spans="1:17" ht="14.45" x14ac:dyDescent="0.35">
      <c r="A37" s="33" t="s">
        <v>88</v>
      </c>
      <c r="B37" s="22">
        <f>_xlfn.QUARTILE.EXC(B31:B35,1)</f>
        <v>82.118300000000005</v>
      </c>
    </row>
    <row r="38" spans="1:17" ht="14.45" x14ac:dyDescent="0.35">
      <c r="A38" s="33" t="s">
        <v>89</v>
      </c>
      <c r="B38" s="22">
        <f>_xlfn.QUARTILE.EXC(B31:B35,3)</f>
        <v>92.800849999999997</v>
      </c>
    </row>
    <row r="39" spans="1:17" ht="14.45" x14ac:dyDescent="0.35">
      <c r="A39" s="33" t="s">
        <v>90</v>
      </c>
      <c r="B39">
        <f>COUNT(B31:B35)</f>
        <v>5</v>
      </c>
    </row>
    <row r="40" spans="1:17" ht="19.5" x14ac:dyDescent="0.45">
      <c r="A40" s="20" t="s">
        <v>35</v>
      </c>
    </row>
    <row r="41" spans="1:17" ht="14.45" x14ac:dyDescent="0.35">
      <c r="A41" t="s">
        <v>0</v>
      </c>
    </row>
    <row r="42" spans="1:17" ht="14.45" x14ac:dyDescent="0.35">
      <c r="A42" t="s">
        <v>77</v>
      </c>
    </row>
    <row r="43" spans="1:17" ht="18.600000000000001" x14ac:dyDescent="0.45">
      <c r="A43" s="15" t="s">
        <v>56</v>
      </c>
      <c r="B43" s="16"/>
      <c r="G43" t="s">
        <v>36</v>
      </c>
    </row>
    <row r="44" spans="1:17" ht="15.6" x14ac:dyDescent="0.35">
      <c r="A44" s="4" t="s">
        <v>8</v>
      </c>
      <c r="B44" s="5" t="s">
        <v>9</v>
      </c>
      <c r="C44" t="s">
        <v>37</v>
      </c>
      <c r="D44" t="s">
        <v>11</v>
      </c>
      <c r="E44" t="s">
        <v>1</v>
      </c>
      <c r="F44" t="s">
        <v>2</v>
      </c>
      <c r="G44" t="s">
        <v>3</v>
      </c>
      <c r="H44" t="s">
        <v>4</v>
      </c>
      <c r="I44" t="s">
        <v>5</v>
      </c>
      <c r="J44" t="s">
        <v>6</v>
      </c>
      <c r="L44" t="s">
        <v>38</v>
      </c>
      <c r="M44" t="s">
        <v>2</v>
      </c>
      <c r="N44" t="s">
        <v>3</v>
      </c>
      <c r="O44" t="s">
        <v>4</v>
      </c>
      <c r="P44" t="s">
        <v>5</v>
      </c>
      <c r="Q44" t="s">
        <v>6</v>
      </c>
    </row>
    <row r="45" spans="1:17" ht="14.45" x14ac:dyDescent="0.35">
      <c r="A45" t="s">
        <v>39</v>
      </c>
      <c r="B45" s="24">
        <v>51.009900000000002</v>
      </c>
      <c r="C45" s="8"/>
      <c r="D45">
        <v>-69</v>
      </c>
      <c r="E45">
        <v>23</v>
      </c>
      <c r="F45">
        <v>-87.62</v>
      </c>
      <c r="G45">
        <v>-74.56</v>
      </c>
      <c r="I45" s="7"/>
      <c r="J45" s="7">
        <v>0.85</v>
      </c>
      <c r="K45" s="7"/>
      <c r="L45" s="7"/>
      <c r="M45" s="7">
        <v>-55.46</v>
      </c>
      <c r="N45" s="7">
        <v>-58.99</v>
      </c>
      <c r="O45" s="7"/>
      <c r="P45" s="7"/>
      <c r="Q45" s="7">
        <v>1.06</v>
      </c>
    </row>
    <row r="46" spans="1:17" ht="14.45" x14ac:dyDescent="0.35">
      <c r="A46" t="s">
        <v>40</v>
      </c>
      <c r="B46" s="24">
        <v>88.063699999999997</v>
      </c>
      <c r="C46" s="8"/>
      <c r="D46">
        <v>-66</v>
      </c>
      <c r="E46">
        <v>28</v>
      </c>
      <c r="F46">
        <v>-44.12</v>
      </c>
      <c r="G46">
        <v>-128.37</v>
      </c>
      <c r="H46">
        <v>-122.95</v>
      </c>
      <c r="I46" s="7">
        <v>2.79</v>
      </c>
      <c r="J46" s="7">
        <v>2.91</v>
      </c>
      <c r="K46" s="7"/>
      <c r="L46" s="7"/>
      <c r="M46" s="7">
        <v>-39.81</v>
      </c>
      <c r="N46" s="7">
        <v>-68.84</v>
      </c>
      <c r="O46" s="7">
        <v>-68.05</v>
      </c>
      <c r="P46" s="7">
        <v>1.71</v>
      </c>
      <c r="Q46" s="7">
        <v>1.73</v>
      </c>
    </row>
    <row r="47" spans="1:17" ht="14.45" x14ac:dyDescent="0.35">
      <c r="A47" t="s">
        <v>41</v>
      </c>
      <c r="B47" s="24">
        <v>58.429900000000004</v>
      </c>
      <c r="C47" s="8"/>
      <c r="D47">
        <v>-170</v>
      </c>
      <c r="E47">
        <v>15</v>
      </c>
      <c r="F47">
        <v>-24.5</v>
      </c>
      <c r="G47">
        <v>-26.94</v>
      </c>
      <c r="I47" s="7"/>
      <c r="J47" s="7">
        <v>1.1000000000000001</v>
      </c>
      <c r="K47" s="7"/>
      <c r="L47" s="7"/>
      <c r="M47" s="7">
        <v>-14.52</v>
      </c>
      <c r="N47" s="7">
        <v>-15.15</v>
      </c>
      <c r="O47" s="7"/>
      <c r="P47" s="7"/>
      <c r="Q47" s="7">
        <v>1.04</v>
      </c>
    </row>
    <row r="48" spans="1:17" ht="14.45" x14ac:dyDescent="0.35">
      <c r="A48" t="s">
        <v>42</v>
      </c>
      <c r="B48" s="24">
        <v>63.674900000000001</v>
      </c>
      <c r="C48" s="8"/>
      <c r="D48">
        <v>-236</v>
      </c>
      <c r="E48">
        <v>9</v>
      </c>
      <c r="F48">
        <v>-84.36</v>
      </c>
      <c r="G48">
        <v>-86.31</v>
      </c>
      <c r="H48">
        <v>-85.71</v>
      </c>
      <c r="I48">
        <v>1.02</v>
      </c>
      <c r="J48">
        <v>1.02</v>
      </c>
      <c r="K48" s="7"/>
      <c r="L48" s="7"/>
      <c r="M48">
        <v>-51</v>
      </c>
      <c r="N48">
        <v>-48.78</v>
      </c>
      <c r="O48">
        <v>-48.25</v>
      </c>
      <c r="P48">
        <v>0.95</v>
      </c>
      <c r="Q48">
        <v>0.96</v>
      </c>
    </row>
    <row r="49" spans="1:24" ht="14.45" x14ac:dyDescent="0.35">
      <c r="A49" t="s">
        <v>43</v>
      </c>
      <c r="B49" s="24">
        <v>48.241199999999999</v>
      </c>
      <c r="C49" s="8"/>
      <c r="D49">
        <v>-267</v>
      </c>
      <c r="E49">
        <v>20</v>
      </c>
      <c r="F49">
        <v>-61.39</v>
      </c>
      <c r="G49">
        <v>-59.52</v>
      </c>
      <c r="H49">
        <v>-59.14</v>
      </c>
      <c r="I49" s="7">
        <v>0.96</v>
      </c>
      <c r="J49" s="7">
        <v>0.97</v>
      </c>
      <c r="K49" s="7"/>
      <c r="L49" s="7"/>
      <c r="M49" s="7">
        <v>-32.020000000000003</v>
      </c>
      <c r="N49" s="7">
        <v>-34.159999999999997</v>
      </c>
      <c r="O49" s="7">
        <v>-33.9</v>
      </c>
      <c r="P49" s="7">
        <v>1.06</v>
      </c>
      <c r="Q49" s="7">
        <v>1.07</v>
      </c>
    </row>
    <row r="50" spans="1:24" ht="14.45" x14ac:dyDescent="0.35">
      <c r="A50" t="s">
        <v>86</v>
      </c>
      <c r="B50" s="24">
        <v>44.239228955225897</v>
      </c>
      <c r="C50" t="s">
        <v>71</v>
      </c>
      <c r="D50">
        <v>-388</v>
      </c>
      <c r="E50">
        <v>30</v>
      </c>
      <c r="F50" s="22">
        <v>-41.7</v>
      </c>
      <c r="G50" s="22">
        <v>-75.387799999999999</v>
      </c>
      <c r="H50" s="22"/>
      <c r="J50" s="22">
        <f>G50/F50</f>
        <v>1.8078609112709831</v>
      </c>
      <c r="M50" s="22">
        <v>-19.424199999999999</v>
      </c>
      <c r="N50" s="22">
        <v>-43.461100000000002</v>
      </c>
      <c r="Q50" s="22">
        <f>N50/M50</f>
        <v>2.2374718135109815</v>
      </c>
      <c r="R50" s="22"/>
      <c r="S50" s="22"/>
      <c r="T50" s="22"/>
      <c r="U50" s="22"/>
      <c r="V50" s="23"/>
      <c r="W50" s="23"/>
      <c r="X50" s="23"/>
    </row>
    <row r="51" spans="1:24" ht="14.45" x14ac:dyDescent="0.35">
      <c r="A51" t="s">
        <v>85</v>
      </c>
      <c r="B51" s="24">
        <v>89.637919476240199</v>
      </c>
      <c r="C51" t="s">
        <v>71</v>
      </c>
      <c r="D51">
        <v>-174</v>
      </c>
      <c r="E51">
        <v>28</v>
      </c>
      <c r="F51" s="22">
        <v>-73.513999999999996</v>
      </c>
      <c r="G51" s="22">
        <v>-122.79300000000001</v>
      </c>
      <c r="H51" s="22"/>
      <c r="J51" s="22">
        <f>G51/F51</f>
        <v>1.6703349021955003</v>
      </c>
      <c r="M51" s="22">
        <v>-64.531300000000002</v>
      </c>
      <c r="N51" s="22">
        <v>-81.996099999999998</v>
      </c>
      <c r="Q51" s="22">
        <f>N51/M51</f>
        <v>1.2706407588255622</v>
      </c>
      <c r="R51" s="22"/>
      <c r="S51" s="22"/>
      <c r="T51" s="22"/>
      <c r="U51" s="22"/>
      <c r="V51" s="23"/>
      <c r="W51" s="23"/>
      <c r="X51" s="23"/>
    </row>
    <row r="52" spans="1:24" ht="14.45" x14ac:dyDescent="0.35">
      <c r="A52" t="s">
        <v>84</v>
      </c>
      <c r="B52" s="24">
        <v>41.6846718841539</v>
      </c>
      <c r="C52" t="s">
        <v>71</v>
      </c>
      <c r="D52">
        <v>-210</v>
      </c>
      <c r="E52">
        <v>28</v>
      </c>
      <c r="F52" s="22">
        <v>-49.953299999999999</v>
      </c>
      <c r="G52" s="22">
        <v>-60.145099999999999</v>
      </c>
      <c r="H52" s="22"/>
      <c r="J52" s="22">
        <f>G52/F52</f>
        <v>1.2040265608077945</v>
      </c>
      <c r="M52" s="22">
        <v>-17.999500000000001</v>
      </c>
      <c r="N52" s="22">
        <v>-25.4221</v>
      </c>
      <c r="Q52" s="22">
        <f>N52/M52</f>
        <v>1.4123781216144893</v>
      </c>
      <c r="R52" s="22"/>
      <c r="S52" s="22"/>
      <c r="T52" s="22"/>
      <c r="U52" s="22"/>
      <c r="V52" s="22"/>
      <c r="W52" s="22"/>
      <c r="X52" s="23"/>
    </row>
    <row r="53" spans="1:24" ht="14.45" x14ac:dyDescent="0.35">
      <c r="A53" t="s">
        <v>83</v>
      </c>
      <c r="B53" s="24">
        <v>52.401142765318802</v>
      </c>
      <c r="C53" t="s">
        <v>71</v>
      </c>
      <c r="D53">
        <v>-258</v>
      </c>
      <c r="E53">
        <v>18</v>
      </c>
      <c r="F53" s="22">
        <v>-53.124099999999999</v>
      </c>
      <c r="G53" s="22">
        <v>-58.765500000000003</v>
      </c>
      <c r="H53" s="22"/>
      <c r="J53" s="22">
        <f>G53/F53</f>
        <v>1.1061928578554743</v>
      </c>
      <c r="M53" s="22">
        <v>-29.3996</v>
      </c>
      <c r="N53" s="22">
        <v>-46.064599999999999</v>
      </c>
      <c r="Q53" s="22">
        <f>N53/M53</f>
        <v>1.5668444468632226</v>
      </c>
      <c r="R53" s="22"/>
      <c r="S53" s="22"/>
      <c r="T53" s="22"/>
      <c r="U53" s="22"/>
      <c r="V53" s="22"/>
      <c r="W53" s="22"/>
      <c r="X53" s="23"/>
    </row>
    <row r="54" spans="1:24" ht="14.45" x14ac:dyDescent="0.35">
      <c r="A54" t="s">
        <v>82</v>
      </c>
      <c r="B54" s="24">
        <v>55.225426386876897</v>
      </c>
      <c r="C54" t="s">
        <v>71</v>
      </c>
      <c r="D54">
        <v>-81</v>
      </c>
      <c r="E54">
        <v>20</v>
      </c>
      <c r="F54" s="22">
        <v>-145.99600000000001</v>
      </c>
      <c r="G54" s="22">
        <v>-124.038</v>
      </c>
      <c r="H54" s="22"/>
      <c r="J54" s="22">
        <f>G54/F54</f>
        <v>0.84959861914025037</v>
      </c>
      <c r="M54" s="22">
        <v>-80.997100000000003</v>
      </c>
      <c r="N54" s="22">
        <v>-66.401600000000002</v>
      </c>
      <c r="Q54" s="22">
        <f>N54/M54</f>
        <v>0.81980219044879388</v>
      </c>
      <c r="R54" s="22"/>
      <c r="S54" s="22"/>
      <c r="T54" s="22"/>
      <c r="U54" s="22"/>
      <c r="V54" s="22"/>
      <c r="W54" s="22"/>
      <c r="X54" s="23"/>
    </row>
    <row r="55" spans="1:24" ht="14.45" x14ac:dyDescent="0.35">
      <c r="A55" t="s">
        <v>81</v>
      </c>
      <c r="B55" s="24">
        <v>63.046073240117103</v>
      </c>
      <c r="C55" t="s">
        <v>71</v>
      </c>
      <c r="D55">
        <v>-12</v>
      </c>
      <c r="E55">
        <v>16</v>
      </c>
      <c r="F55" s="22">
        <v>-76.775099999999995</v>
      </c>
      <c r="G55" s="22">
        <v>-90.938299999999998</v>
      </c>
      <c r="H55" s="22"/>
      <c r="J55" s="22">
        <f>G55/F55</f>
        <v>1.1844764773995735</v>
      </c>
      <c r="M55" s="22">
        <v>-80.327200000000005</v>
      </c>
      <c r="N55" s="22">
        <v>-71.235200000000006</v>
      </c>
      <c r="Q55" s="22">
        <f>N55/M55</f>
        <v>0.88681293509545955</v>
      </c>
      <c r="R55" s="22"/>
      <c r="S55" s="22"/>
      <c r="T55" s="22"/>
      <c r="U55" s="22"/>
      <c r="V55" s="22"/>
      <c r="W55" s="22"/>
      <c r="X55" s="23"/>
    </row>
    <row r="56" spans="1:24" ht="14.45" x14ac:dyDescent="0.35">
      <c r="A56" t="s">
        <v>80</v>
      </c>
      <c r="B56" s="24">
        <v>76.798511485439803</v>
      </c>
      <c r="C56" t="s">
        <v>71</v>
      </c>
      <c r="D56">
        <v>-200</v>
      </c>
      <c r="E56">
        <v>22</v>
      </c>
      <c r="F56" s="22">
        <v>-82.204300000000003</v>
      </c>
      <c r="G56" s="22">
        <v>-93.032899999999998</v>
      </c>
      <c r="H56" s="22"/>
      <c r="J56" s="22">
        <f>G56/F56</f>
        <v>1.1317279023116795</v>
      </c>
      <c r="M56" s="22">
        <v>-69.499700000000004</v>
      </c>
      <c r="N56" s="22">
        <v>-92.998400000000004</v>
      </c>
      <c r="Q56" s="22">
        <f>N56/M56</f>
        <v>1.3381122508442482</v>
      </c>
      <c r="R56" s="22"/>
      <c r="S56" s="22"/>
      <c r="T56" s="22"/>
      <c r="U56" s="22"/>
      <c r="V56" s="22"/>
      <c r="W56" s="22"/>
      <c r="X56" s="23"/>
    </row>
    <row r="57" spans="1:24" ht="14.45" x14ac:dyDescent="0.35">
      <c r="A57" s="37" t="s">
        <v>74</v>
      </c>
      <c r="B57" s="38">
        <v>20.4279630908351</v>
      </c>
      <c r="C57" s="8"/>
      <c r="D57" s="31">
        <v>-116</v>
      </c>
      <c r="E57" s="31">
        <v>13</v>
      </c>
      <c r="F57" s="8">
        <v>-87.86</v>
      </c>
      <c r="G57" s="22">
        <v>-108.13</v>
      </c>
      <c r="H57">
        <v>-101.4</v>
      </c>
      <c r="I57" s="22">
        <v>1.1499999999999999</v>
      </c>
      <c r="J57">
        <v>1.23</v>
      </c>
      <c r="M57" s="22">
        <v>-18.100000000000001</v>
      </c>
      <c r="N57" s="22">
        <v>-23.92</v>
      </c>
      <c r="O57">
        <v>-23.09</v>
      </c>
      <c r="P57" s="22">
        <v>1.32</v>
      </c>
      <c r="Q57" s="22">
        <v>1.32</v>
      </c>
    </row>
    <row r="58" spans="1:24" ht="14.45" x14ac:dyDescent="0.35">
      <c r="A58" s="37" t="s">
        <v>75</v>
      </c>
      <c r="B58" s="38">
        <v>52.0789150556839</v>
      </c>
      <c r="C58" s="8"/>
      <c r="D58">
        <v>-99</v>
      </c>
      <c r="E58">
        <v>20</v>
      </c>
      <c r="F58" s="22">
        <v>-76.28</v>
      </c>
      <c r="G58" s="22">
        <v>-81.48</v>
      </c>
      <c r="H58">
        <v>-80.180000000000007</v>
      </c>
      <c r="I58">
        <v>1.05</v>
      </c>
      <c r="J58">
        <v>1.07</v>
      </c>
      <c r="M58" s="22">
        <v>-38.19</v>
      </c>
      <c r="N58" s="22">
        <v>-17.75</v>
      </c>
      <c r="O58">
        <v>-16.88</v>
      </c>
      <c r="P58">
        <v>0.44</v>
      </c>
      <c r="Q58">
        <v>0.46</v>
      </c>
    </row>
    <row r="59" spans="1:24" ht="14.45" x14ac:dyDescent="0.35">
      <c r="A59" s="33" t="s">
        <v>87</v>
      </c>
      <c r="B59" s="32">
        <f>MEDIAN(B45:B58)</f>
        <v>53.81328457609785</v>
      </c>
      <c r="C59" s="8"/>
    </row>
    <row r="60" spans="1:24" ht="14.45" x14ac:dyDescent="0.35">
      <c r="A60" s="33" t="s">
        <v>88</v>
      </c>
      <c r="B60" s="22">
        <f>_xlfn.QUARTILE.EXC(B45:B58,1)</f>
        <v>47.240707238806472</v>
      </c>
      <c r="C60" s="8"/>
    </row>
    <row r="61" spans="1:24" ht="14.45" x14ac:dyDescent="0.35">
      <c r="A61" s="33" t="s">
        <v>89</v>
      </c>
      <c r="B61" s="22">
        <f>_xlfn.QUARTILE.EXC(B45:B58,3)</f>
        <v>66.95580287135995</v>
      </c>
      <c r="C61" s="8"/>
      <c r="F61" s="8"/>
    </row>
    <row r="62" spans="1:24" ht="14.45" x14ac:dyDescent="0.35">
      <c r="A62" s="33" t="s">
        <v>90</v>
      </c>
      <c r="B62">
        <f>COUNT(B45:B58)</f>
        <v>14</v>
      </c>
    </row>
    <row r="63" spans="1:24" ht="18.600000000000001" x14ac:dyDescent="0.45">
      <c r="A63" s="10" t="s">
        <v>57</v>
      </c>
      <c r="B63" s="11"/>
      <c r="G63" t="s">
        <v>44</v>
      </c>
    </row>
    <row r="64" spans="1:24" ht="15.6" x14ac:dyDescent="0.35">
      <c r="A64" s="4" t="s">
        <v>8</v>
      </c>
      <c r="B64" s="5" t="s">
        <v>9</v>
      </c>
    </row>
    <row r="65" spans="1:17" ht="14.45" x14ac:dyDescent="0.35">
      <c r="A65" t="s">
        <v>45</v>
      </c>
      <c r="B65" s="26">
        <v>28.333500000000001</v>
      </c>
      <c r="C65" s="8"/>
      <c r="D65">
        <v>-98</v>
      </c>
      <c r="E65">
        <v>25</v>
      </c>
      <c r="F65">
        <v>-15.43</v>
      </c>
      <c r="G65">
        <v>-26.13</v>
      </c>
      <c r="H65">
        <v>-25.79</v>
      </c>
      <c r="I65">
        <v>1.67</v>
      </c>
      <c r="J65">
        <v>1.69</v>
      </c>
      <c r="M65">
        <v>-3.56</v>
      </c>
      <c r="N65" s="17">
        <v>-3.55</v>
      </c>
      <c r="O65">
        <v>-3.55</v>
      </c>
      <c r="P65">
        <v>1</v>
      </c>
      <c r="Q65">
        <v>1</v>
      </c>
    </row>
    <row r="66" spans="1:17" x14ac:dyDescent="0.25">
      <c r="A66" t="s">
        <v>46</v>
      </c>
      <c r="B66" s="26">
        <v>29.803899999999999</v>
      </c>
      <c r="C66" s="8"/>
      <c r="D66" s="7">
        <v>-225</v>
      </c>
      <c r="E66" s="7">
        <v>37</v>
      </c>
      <c r="F66">
        <v>-28.31</v>
      </c>
      <c r="G66">
        <v>-43.53</v>
      </c>
      <c r="H66">
        <v>-40.74</v>
      </c>
      <c r="I66">
        <v>1.44</v>
      </c>
      <c r="J66">
        <v>1.54</v>
      </c>
      <c r="M66">
        <v>-7.4</v>
      </c>
      <c r="N66">
        <v>-18.899999999999999</v>
      </c>
      <c r="O66">
        <v>-18.600000000000001</v>
      </c>
      <c r="P66">
        <v>2.5099999999999998</v>
      </c>
      <c r="Q66">
        <v>2.5499999999999998</v>
      </c>
    </row>
    <row r="67" spans="1:17" x14ac:dyDescent="0.25">
      <c r="A67" t="s">
        <v>47</v>
      </c>
      <c r="B67" s="26">
        <v>0.56295899999999999</v>
      </c>
      <c r="C67" s="8"/>
      <c r="D67" s="7">
        <v>-105</v>
      </c>
      <c r="E67" s="7">
        <v>33</v>
      </c>
      <c r="F67">
        <v>-31.36</v>
      </c>
      <c r="G67">
        <v>-48.19</v>
      </c>
      <c r="H67">
        <v>-45.59</v>
      </c>
      <c r="I67">
        <v>1.45</v>
      </c>
      <c r="J67">
        <v>1.54</v>
      </c>
      <c r="M67">
        <v>-0.14000000000000001</v>
      </c>
      <c r="N67">
        <v>-0.86</v>
      </c>
      <c r="O67">
        <v>-0.86</v>
      </c>
      <c r="P67">
        <v>6.34</v>
      </c>
      <c r="Q67">
        <v>6.34</v>
      </c>
    </row>
    <row r="68" spans="1:17" ht="14.45" x14ac:dyDescent="0.35">
      <c r="A68" t="s">
        <v>48</v>
      </c>
      <c r="B68" s="26">
        <v>15.957800000000001</v>
      </c>
      <c r="C68" s="8"/>
      <c r="D68">
        <v>-140</v>
      </c>
      <c r="E68">
        <v>30</v>
      </c>
      <c r="F68" s="7">
        <v>-22.59</v>
      </c>
      <c r="G68" s="7">
        <v>-25.82</v>
      </c>
      <c r="H68" s="7">
        <v>-25.07</v>
      </c>
      <c r="I68" s="7">
        <v>1.1100000000000001</v>
      </c>
      <c r="J68" s="7">
        <v>1.1399999999999999</v>
      </c>
      <c r="M68">
        <v>-1.72</v>
      </c>
      <c r="N68">
        <v>-3.09</v>
      </c>
      <c r="O68">
        <v>-3.06</v>
      </c>
      <c r="P68">
        <v>1.78</v>
      </c>
      <c r="Q68">
        <v>1.8</v>
      </c>
    </row>
    <row r="69" spans="1:17" ht="14.45" x14ac:dyDescent="0.35">
      <c r="A69" t="s">
        <v>49</v>
      </c>
      <c r="B69" s="26">
        <v>40.560299999999998</v>
      </c>
      <c r="C69" s="8"/>
      <c r="D69">
        <v>12</v>
      </c>
      <c r="E69">
        <v>39</v>
      </c>
      <c r="F69">
        <v>-56.62</v>
      </c>
      <c r="G69">
        <v>-72.290000000000006</v>
      </c>
      <c r="H69">
        <v>-72.17</v>
      </c>
      <c r="I69">
        <v>1.27</v>
      </c>
      <c r="J69">
        <v>1.28</v>
      </c>
      <c r="M69">
        <v>-22.16</v>
      </c>
      <c r="N69">
        <v>-13.08</v>
      </c>
      <c r="O69">
        <v>-12.39</v>
      </c>
      <c r="P69">
        <v>0.56000000000000005</v>
      </c>
      <c r="Q69">
        <v>0.59</v>
      </c>
    </row>
    <row r="70" spans="1:17" ht="14.45" x14ac:dyDescent="0.35">
      <c r="A70" s="33" t="s">
        <v>87</v>
      </c>
      <c r="B70" s="32">
        <f>MEDIAN(B65:B69)</f>
        <v>28.333500000000001</v>
      </c>
      <c r="C70" s="8"/>
    </row>
    <row r="71" spans="1:17" ht="14.45" x14ac:dyDescent="0.35">
      <c r="A71" s="33" t="s">
        <v>88</v>
      </c>
      <c r="B71" s="22">
        <f>_xlfn.QUARTILE.EXC(B65:B69,1)</f>
        <v>8.2603795000000009</v>
      </c>
      <c r="C71" s="8"/>
    </row>
    <row r="72" spans="1:17" ht="14.45" x14ac:dyDescent="0.35">
      <c r="A72" s="33" t="s">
        <v>89</v>
      </c>
      <c r="B72" s="22">
        <f>_xlfn.QUARTILE.EXC(B65:B69,3)</f>
        <v>35.182099999999998</v>
      </c>
      <c r="C72" s="8"/>
      <c r="F72" s="8"/>
    </row>
    <row r="73" spans="1:17" ht="14.45" x14ac:dyDescent="0.35">
      <c r="A73" s="33" t="s">
        <v>90</v>
      </c>
      <c r="B73">
        <f>COUNT(B65:B69)</f>
        <v>5</v>
      </c>
      <c r="C73" s="8"/>
      <c r="F73" s="8"/>
    </row>
    <row r="74" spans="1:17" ht="18.600000000000001" x14ac:dyDescent="0.45">
      <c r="A74" s="14" t="s">
        <v>58</v>
      </c>
      <c r="B74" s="6"/>
      <c r="G74" t="s">
        <v>50</v>
      </c>
    </row>
    <row r="75" spans="1:17" ht="15.6" x14ac:dyDescent="0.35">
      <c r="A75" s="4" t="s">
        <v>8</v>
      </c>
      <c r="B75" s="5" t="s">
        <v>9</v>
      </c>
    </row>
    <row r="76" spans="1:17" ht="14.45" x14ac:dyDescent="0.35">
      <c r="A76" t="s">
        <v>51</v>
      </c>
      <c r="B76" s="27">
        <v>99.051000000000002</v>
      </c>
      <c r="C76" s="8"/>
      <c r="D76">
        <v>-94</v>
      </c>
      <c r="E76">
        <v>16</v>
      </c>
      <c r="F76">
        <v>-36.46</v>
      </c>
      <c r="G76" s="7">
        <v>-62.85</v>
      </c>
      <c r="H76" s="7">
        <v>-62.15</v>
      </c>
      <c r="I76" s="7">
        <v>2</v>
      </c>
      <c r="J76" s="7">
        <v>1.72</v>
      </c>
      <c r="K76" s="7"/>
      <c r="L76" s="7"/>
      <c r="M76" s="7">
        <v>-33.200000000000003</v>
      </c>
      <c r="N76" s="7">
        <v>-77.42</v>
      </c>
      <c r="O76" s="7">
        <v>-77.41</v>
      </c>
      <c r="P76" s="7">
        <v>2.33</v>
      </c>
      <c r="Q76" s="7">
        <v>2.33</v>
      </c>
    </row>
    <row r="77" spans="1:17" ht="14.45" x14ac:dyDescent="0.35">
      <c r="A77" t="s">
        <v>52</v>
      </c>
      <c r="B77" s="27">
        <v>84.163700000000006</v>
      </c>
      <c r="C77" s="8"/>
      <c r="D77">
        <v>-91</v>
      </c>
      <c r="E77">
        <v>25</v>
      </c>
      <c r="F77">
        <v>-74.510000000000005</v>
      </c>
      <c r="G77" s="7">
        <v>-76.239999999999995</v>
      </c>
      <c r="H77" s="7">
        <v>-76.23</v>
      </c>
      <c r="I77" s="7">
        <v>1.02</v>
      </c>
      <c r="J77" s="7">
        <v>1.02</v>
      </c>
      <c r="K77" s="7"/>
      <c r="L77" s="7"/>
      <c r="M77" s="7">
        <v>-65.64</v>
      </c>
      <c r="N77" s="7">
        <v>-87.23</v>
      </c>
      <c r="O77" s="7">
        <v>-87.24</v>
      </c>
      <c r="P77" s="7">
        <v>1.33</v>
      </c>
      <c r="Q77" s="7">
        <v>1.33</v>
      </c>
    </row>
    <row r="78" spans="1:17" ht="14.45" x14ac:dyDescent="0.35">
      <c r="A78" t="s">
        <v>53</v>
      </c>
      <c r="B78" s="27">
        <v>82.289299999999997</v>
      </c>
      <c r="C78" s="8"/>
      <c r="D78">
        <v>-108</v>
      </c>
      <c r="E78">
        <v>33</v>
      </c>
      <c r="F78" s="7">
        <v>-11.27</v>
      </c>
      <c r="G78" s="7">
        <v>-20.190000000000001</v>
      </c>
      <c r="H78" s="7">
        <v>-20.12</v>
      </c>
      <c r="I78" s="7">
        <v>1.78</v>
      </c>
      <c r="J78" s="7">
        <v>1.79</v>
      </c>
      <c r="K78" s="7"/>
      <c r="L78" s="7"/>
      <c r="M78" s="7">
        <v>-10.6</v>
      </c>
      <c r="N78" s="7">
        <v>-25.54</v>
      </c>
      <c r="O78" s="7">
        <v>-25.37</v>
      </c>
      <c r="P78" s="7">
        <v>2.39</v>
      </c>
      <c r="Q78" s="7">
        <v>2.41</v>
      </c>
    </row>
    <row r="79" spans="1:17" x14ac:dyDescent="0.25">
      <c r="A79" t="s">
        <v>54</v>
      </c>
      <c r="B79" s="27">
        <v>103.694</v>
      </c>
      <c r="C79" s="8"/>
      <c r="D79">
        <v>-101</v>
      </c>
      <c r="E79">
        <v>43</v>
      </c>
      <c r="F79">
        <v>-12.15</v>
      </c>
      <c r="G79" s="7">
        <v>-27.69</v>
      </c>
      <c r="H79" s="7">
        <v>-27.53</v>
      </c>
      <c r="I79" s="7">
        <v>2.27</v>
      </c>
      <c r="J79" s="7">
        <v>2.2799999999999998</v>
      </c>
      <c r="K79" s="7"/>
      <c r="L79" s="7"/>
      <c r="M79" s="7">
        <v>-101.97</v>
      </c>
      <c r="N79" s="7">
        <v>-141.03</v>
      </c>
      <c r="O79" s="7">
        <v>-125.48</v>
      </c>
      <c r="P79" s="7">
        <v>1.23</v>
      </c>
      <c r="Q79" s="7">
        <v>1.38</v>
      </c>
    </row>
    <row r="80" spans="1:17" x14ac:dyDescent="0.25">
      <c r="A80" t="s">
        <v>55</v>
      </c>
      <c r="B80" s="27">
        <v>100.943</v>
      </c>
      <c r="C80" s="8"/>
      <c r="D80">
        <v>-27</v>
      </c>
      <c r="E80">
        <v>29</v>
      </c>
      <c r="F80">
        <v>-29.01</v>
      </c>
      <c r="G80" s="7">
        <v>-30.52</v>
      </c>
      <c r="H80" s="7">
        <v>-30.51</v>
      </c>
      <c r="I80" s="7">
        <v>1.05</v>
      </c>
      <c r="J80" s="7">
        <v>1.05</v>
      </c>
      <c r="K80" s="7"/>
      <c r="L80" s="7"/>
      <c r="M80" s="7">
        <v>-27.48</v>
      </c>
      <c r="N80" s="7">
        <v>-30.99</v>
      </c>
      <c r="O80" s="7">
        <v>-30.99</v>
      </c>
      <c r="P80" s="7">
        <v>1.1299999999999999</v>
      </c>
      <c r="Q80" s="7">
        <v>1.1299999999999999</v>
      </c>
    </row>
    <row r="81" spans="1:17" x14ac:dyDescent="0.25">
      <c r="A81" s="33" t="s">
        <v>87</v>
      </c>
      <c r="B81" s="32">
        <f>MEDIAN(B76:B80)</f>
        <v>99.051000000000002</v>
      </c>
      <c r="C81" s="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 x14ac:dyDescent="0.25">
      <c r="A82" s="33" t="s">
        <v>88</v>
      </c>
      <c r="B82" s="22">
        <f>_xlfn.QUARTILE.EXC(B76:B80,1)</f>
        <v>83.226500000000001</v>
      </c>
      <c r="C82" s="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</row>
    <row r="83" spans="1:17" x14ac:dyDescent="0.25">
      <c r="A83" s="33" t="s">
        <v>89</v>
      </c>
      <c r="B83" s="22">
        <f>_xlfn.QUARTILE.EXC(B76:B80,3)</f>
        <v>102.3185</v>
      </c>
      <c r="C83" s="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x14ac:dyDescent="0.25">
      <c r="A84" s="33" t="s">
        <v>90</v>
      </c>
      <c r="B84">
        <f>COUNT(B76:B80)</f>
        <v>5</v>
      </c>
      <c r="C84" s="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1:17" ht="19.5" x14ac:dyDescent="0.3">
      <c r="A85" s="20" t="s">
        <v>35</v>
      </c>
      <c r="B85" s="20"/>
    </row>
    <row r="86" spans="1:17" x14ac:dyDescent="0.25">
      <c r="A86" t="s">
        <v>0</v>
      </c>
    </row>
    <row r="87" spans="1:17" x14ac:dyDescent="0.25">
      <c r="A87" t="s">
        <v>78</v>
      </c>
    </row>
    <row r="88" spans="1:17" ht="18.75" x14ac:dyDescent="0.3">
      <c r="A88" s="15" t="s">
        <v>79</v>
      </c>
      <c r="B88" s="16"/>
      <c r="G88" t="s">
        <v>64</v>
      </c>
    </row>
    <row r="89" spans="1:17" ht="15.75" x14ac:dyDescent="0.25">
      <c r="A89" s="4" t="s">
        <v>8</v>
      </c>
      <c r="B89" s="5" t="s">
        <v>9</v>
      </c>
      <c r="C89" t="s">
        <v>37</v>
      </c>
      <c r="D89" t="s">
        <v>11</v>
      </c>
      <c r="E89" t="s">
        <v>1</v>
      </c>
      <c r="F89" t="s">
        <v>2</v>
      </c>
      <c r="G89" t="s">
        <v>3</v>
      </c>
      <c r="H89" t="s">
        <v>4</v>
      </c>
      <c r="I89" t="s">
        <v>5</v>
      </c>
      <c r="J89" t="s">
        <v>6</v>
      </c>
      <c r="L89" t="s">
        <v>38</v>
      </c>
      <c r="M89" t="s">
        <v>2</v>
      </c>
      <c r="N89" t="s">
        <v>3</v>
      </c>
      <c r="O89" t="s">
        <v>4</v>
      </c>
      <c r="P89" t="s">
        <v>5</v>
      </c>
      <c r="Q89" t="s">
        <v>6</v>
      </c>
    </row>
    <row r="90" spans="1:17" ht="15.75" x14ac:dyDescent="0.25">
      <c r="A90" s="18" t="s">
        <v>59</v>
      </c>
      <c r="B90" s="29">
        <v>54.1</v>
      </c>
      <c r="C90" s="8"/>
      <c r="D90">
        <v>-13</v>
      </c>
      <c r="E90">
        <v>28</v>
      </c>
      <c r="F90">
        <v>-33.590000000000003</v>
      </c>
      <c r="G90">
        <v>-35.69</v>
      </c>
      <c r="H90">
        <v>-35.58</v>
      </c>
      <c r="I90" s="28">
        <v>1.06</v>
      </c>
      <c r="J90" s="28">
        <v>1.06</v>
      </c>
      <c r="K90" s="7"/>
      <c r="L90" s="7"/>
      <c r="M90">
        <v>-17.36</v>
      </c>
      <c r="N90">
        <v>-16.420000000000002</v>
      </c>
      <c r="O90">
        <v>-16.39</v>
      </c>
      <c r="P90">
        <v>0.94</v>
      </c>
      <c r="Q90">
        <v>0.95</v>
      </c>
    </row>
    <row r="91" spans="1:17" ht="15.75" x14ac:dyDescent="0.25">
      <c r="A91" s="18" t="s">
        <v>60</v>
      </c>
      <c r="B91" s="29">
        <v>69.965400000000002</v>
      </c>
      <c r="C91" s="8"/>
      <c r="D91">
        <v>-42</v>
      </c>
      <c r="E91">
        <v>25</v>
      </c>
      <c r="F91">
        <v>-33.32</v>
      </c>
      <c r="G91">
        <v>-32.11</v>
      </c>
      <c r="H91">
        <v>-31.81</v>
      </c>
      <c r="I91" s="28">
        <v>0.95</v>
      </c>
      <c r="J91" s="28">
        <v>0.96</v>
      </c>
      <c r="K91" s="7"/>
      <c r="L91" s="7"/>
      <c r="M91">
        <v>-21.39</v>
      </c>
      <c r="N91">
        <v>-24.19</v>
      </c>
      <c r="O91">
        <v>-24</v>
      </c>
      <c r="P91" s="19"/>
    </row>
    <row r="92" spans="1:17" ht="15.75" x14ac:dyDescent="0.25">
      <c r="A92" s="18" t="s">
        <v>61</v>
      </c>
      <c r="B92" s="29">
        <v>80.84</v>
      </c>
      <c r="C92" s="8"/>
      <c r="D92">
        <v>-130</v>
      </c>
      <c r="E92">
        <v>20</v>
      </c>
      <c r="F92">
        <v>-37.74</v>
      </c>
      <c r="G92">
        <v>-37.369999999999997</v>
      </c>
      <c r="H92">
        <v>-37.06</v>
      </c>
      <c r="I92" s="28">
        <v>0.98</v>
      </c>
      <c r="J92" s="28">
        <v>0.99</v>
      </c>
      <c r="K92" s="7"/>
      <c r="L92" s="7"/>
      <c r="M92">
        <v>-30.78</v>
      </c>
      <c r="N92">
        <v>-24.75</v>
      </c>
      <c r="O92">
        <v>-24.62</v>
      </c>
      <c r="P92" s="19">
        <v>0.8</v>
      </c>
      <c r="Q92">
        <v>0.8</v>
      </c>
    </row>
    <row r="93" spans="1:17" ht="15.75" x14ac:dyDescent="0.25">
      <c r="A93" s="18" t="s">
        <v>62</v>
      </c>
      <c r="B93" s="29">
        <v>76.069999999999993</v>
      </c>
      <c r="C93" s="8"/>
      <c r="D93">
        <v>-190</v>
      </c>
      <c r="E93">
        <v>18</v>
      </c>
      <c r="F93">
        <v>-26.34</v>
      </c>
      <c r="G93">
        <v>-30.53</v>
      </c>
      <c r="H93">
        <v>-30.12</v>
      </c>
      <c r="I93" s="28">
        <v>1.1399999999999999</v>
      </c>
      <c r="J93" s="28">
        <v>1.1599999999999999</v>
      </c>
      <c r="K93" s="7"/>
      <c r="L93" s="7"/>
      <c r="M93" s="7">
        <v>-18.440000000000001</v>
      </c>
      <c r="N93" s="7">
        <v>-18.899999999999999</v>
      </c>
      <c r="O93" s="7">
        <v>-18.62</v>
      </c>
      <c r="P93" s="7">
        <v>1.01</v>
      </c>
      <c r="Q93" s="7">
        <v>1.02</v>
      </c>
    </row>
    <row r="94" spans="1:17" ht="15.75" x14ac:dyDescent="0.25">
      <c r="A94" s="18" t="s">
        <v>63</v>
      </c>
      <c r="B94" s="29">
        <v>76.400000000000006</v>
      </c>
      <c r="C94" s="8"/>
      <c r="D94">
        <v>-119</v>
      </c>
      <c r="E94">
        <v>18</v>
      </c>
      <c r="F94">
        <v>-121.31</v>
      </c>
      <c r="G94">
        <v>-110.3</v>
      </c>
      <c r="H94">
        <v>-109.27</v>
      </c>
      <c r="I94" s="28">
        <v>0.9</v>
      </c>
      <c r="J94" s="28">
        <v>0.91</v>
      </c>
      <c r="K94" s="7"/>
      <c r="L94" s="7"/>
      <c r="M94" s="7">
        <v>-95.84</v>
      </c>
      <c r="N94" s="7">
        <v>-132.37</v>
      </c>
      <c r="O94" s="7">
        <v>-131.66999999999999</v>
      </c>
      <c r="P94" s="7">
        <v>1.37</v>
      </c>
      <c r="Q94" s="7">
        <v>1.38</v>
      </c>
    </row>
    <row r="95" spans="1:17" ht="15.75" x14ac:dyDescent="0.25">
      <c r="A95" s="33" t="s">
        <v>87</v>
      </c>
      <c r="B95" s="32">
        <f>MEDIAN(B90:B94)</f>
        <v>76.069999999999993</v>
      </c>
      <c r="C95" s="8"/>
      <c r="I95" s="12"/>
      <c r="J95" s="12"/>
      <c r="K95" s="7"/>
      <c r="L95" s="7"/>
      <c r="M95" s="7"/>
      <c r="N95" s="7"/>
      <c r="O95" s="7"/>
      <c r="P95" s="7"/>
      <c r="Q95" s="7"/>
    </row>
    <row r="96" spans="1:17" ht="15.75" x14ac:dyDescent="0.25">
      <c r="A96" s="33" t="s">
        <v>88</v>
      </c>
      <c r="B96" s="22">
        <f>_xlfn.QUARTILE.EXC(B90:B94,1)</f>
        <v>62.032700000000006</v>
      </c>
      <c r="C96" s="8"/>
      <c r="I96" s="21"/>
      <c r="J96" s="21"/>
      <c r="K96" s="7"/>
      <c r="L96" s="7"/>
      <c r="M96" s="7"/>
      <c r="N96" s="7"/>
      <c r="O96" s="7"/>
      <c r="P96" s="7"/>
      <c r="Q96" s="7"/>
    </row>
    <row r="97" spans="1:17" ht="15.75" x14ac:dyDescent="0.25">
      <c r="A97" s="33" t="s">
        <v>89</v>
      </c>
      <c r="B97" s="22">
        <f>_xlfn.QUARTILE.EXC(B90:B94,3)</f>
        <v>78.62</v>
      </c>
      <c r="C97" s="8"/>
      <c r="I97" s="21"/>
      <c r="J97" s="21"/>
      <c r="K97" s="7"/>
      <c r="L97" s="7"/>
      <c r="M97" s="7"/>
      <c r="N97" s="7"/>
      <c r="O97" s="7"/>
      <c r="P97" s="7"/>
      <c r="Q97" s="7"/>
    </row>
    <row r="98" spans="1:17" ht="15.75" x14ac:dyDescent="0.25">
      <c r="A98" s="33" t="s">
        <v>90</v>
      </c>
      <c r="B98">
        <f>COUNT(B90:B94)</f>
        <v>5</v>
      </c>
      <c r="C98" s="8"/>
      <c r="I98" s="21"/>
      <c r="J98" s="21"/>
      <c r="K98" s="7"/>
      <c r="L98" s="7"/>
      <c r="M98" s="7"/>
      <c r="N98" s="7"/>
      <c r="O98" s="7"/>
      <c r="P98" s="7"/>
      <c r="Q98" s="7"/>
    </row>
    <row r="99" spans="1:17" ht="19.5" x14ac:dyDescent="0.3">
      <c r="A99" s="20" t="s">
        <v>35</v>
      </c>
    </row>
    <row r="100" spans="1:17" x14ac:dyDescent="0.25">
      <c r="A100" t="s">
        <v>0</v>
      </c>
    </row>
    <row r="101" spans="1:17" x14ac:dyDescent="0.25">
      <c r="A101" t="s">
        <v>77</v>
      </c>
    </row>
    <row r="102" spans="1:17" ht="18.75" x14ac:dyDescent="0.3">
      <c r="A102" s="15" t="s">
        <v>65</v>
      </c>
      <c r="B102" s="16"/>
      <c r="G102" t="s">
        <v>64</v>
      </c>
    </row>
    <row r="103" spans="1:17" ht="15.75" x14ac:dyDescent="0.25">
      <c r="A103" s="4" t="s">
        <v>8</v>
      </c>
      <c r="B103" s="5" t="s">
        <v>9</v>
      </c>
      <c r="C103" t="s">
        <v>37</v>
      </c>
      <c r="D103" t="s">
        <v>11</v>
      </c>
      <c r="E103" t="s">
        <v>1</v>
      </c>
      <c r="F103" t="s">
        <v>2</v>
      </c>
      <c r="G103" t="s">
        <v>3</v>
      </c>
      <c r="H103" t="s">
        <v>4</v>
      </c>
      <c r="I103" t="s">
        <v>5</v>
      </c>
      <c r="J103" t="s">
        <v>6</v>
      </c>
      <c r="L103" t="s">
        <v>38</v>
      </c>
      <c r="M103" t="s">
        <v>2</v>
      </c>
      <c r="N103" t="s">
        <v>3</v>
      </c>
      <c r="O103" t="s">
        <v>4</v>
      </c>
      <c r="P103" t="s">
        <v>5</v>
      </c>
      <c r="Q103" t="s">
        <v>6</v>
      </c>
    </row>
    <row r="104" spans="1:17" ht="15.75" x14ac:dyDescent="0.25">
      <c r="A104" t="s">
        <v>66</v>
      </c>
      <c r="B104" s="30">
        <v>64.493499999999997</v>
      </c>
      <c r="C104" s="8"/>
      <c r="D104">
        <v>-109</v>
      </c>
      <c r="E104">
        <v>28</v>
      </c>
      <c r="F104">
        <v>-127.55</v>
      </c>
      <c r="G104">
        <v>-148.85</v>
      </c>
      <c r="H104">
        <v>-143.81</v>
      </c>
      <c r="I104" s="34">
        <v>1.1299999999999999</v>
      </c>
      <c r="J104" s="34">
        <v>1.17</v>
      </c>
      <c r="K104" s="7"/>
      <c r="L104" s="7"/>
    </row>
    <row r="105" spans="1:17" ht="15.75" x14ac:dyDescent="0.25">
      <c r="A105" t="s">
        <v>67</v>
      </c>
      <c r="B105" s="30">
        <v>32.953899999999997</v>
      </c>
      <c r="C105" s="8"/>
      <c r="D105">
        <v>-220</v>
      </c>
      <c r="E105">
        <v>28</v>
      </c>
      <c r="F105">
        <v>-61.18</v>
      </c>
      <c r="G105">
        <v>-76.41</v>
      </c>
      <c r="H105">
        <v>-68.58</v>
      </c>
      <c r="I105" s="34">
        <v>1.1200000000000001</v>
      </c>
      <c r="J105" s="34">
        <v>1.25</v>
      </c>
      <c r="K105" s="7"/>
      <c r="L105" s="7"/>
      <c r="P105" s="19"/>
    </row>
    <row r="106" spans="1:17" x14ac:dyDescent="0.25">
      <c r="A106" t="s">
        <v>68</v>
      </c>
      <c r="B106" s="30">
        <v>64.970100000000002</v>
      </c>
      <c r="C106" s="8"/>
      <c r="D106">
        <v>-100</v>
      </c>
      <c r="E106">
        <v>36</v>
      </c>
      <c r="F106">
        <v>-30.58</v>
      </c>
      <c r="G106">
        <v>-35.28</v>
      </c>
      <c r="H106">
        <v>-34.9</v>
      </c>
      <c r="I106">
        <v>1.1399999999999999</v>
      </c>
      <c r="J106">
        <v>1.1499999999999999</v>
      </c>
      <c r="K106" s="7"/>
      <c r="L106" s="7"/>
      <c r="M106">
        <v>-18.68</v>
      </c>
      <c r="N106">
        <v>-22.68</v>
      </c>
      <c r="O106">
        <v>-22.52</v>
      </c>
      <c r="P106">
        <v>1.21</v>
      </c>
      <c r="Q106">
        <v>1.21</v>
      </c>
    </row>
    <row r="107" spans="1:17" x14ac:dyDescent="0.25">
      <c r="A107" t="s">
        <v>69</v>
      </c>
      <c r="B107" s="30">
        <v>83.665499999999994</v>
      </c>
      <c r="C107" s="8"/>
      <c r="D107">
        <v>-300</v>
      </c>
      <c r="E107">
        <v>24</v>
      </c>
      <c r="F107">
        <v>-53.85</v>
      </c>
      <c r="G107">
        <v>-89.1</v>
      </c>
      <c r="H107">
        <v>-87.15</v>
      </c>
      <c r="I107">
        <v>1.62</v>
      </c>
      <c r="J107">
        <v>1.65</v>
      </c>
      <c r="K107" s="7"/>
      <c r="L107" s="7"/>
      <c r="M107">
        <v>-44.62</v>
      </c>
      <c r="N107">
        <v>-56.53</v>
      </c>
      <c r="O107">
        <v>-55.12</v>
      </c>
      <c r="P107">
        <v>1.24</v>
      </c>
      <c r="Q107">
        <v>1.27</v>
      </c>
    </row>
    <row r="108" spans="1:17" ht="15.75" x14ac:dyDescent="0.25">
      <c r="A108" t="s">
        <v>70</v>
      </c>
      <c r="B108" s="30">
        <v>65.463399999999993</v>
      </c>
      <c r="C108" s="8"/>
      <c r="D108">
        <v>-180</v>
      </c>
      <c r="E108">
        <v>30</v>
      </c>
      <c r="F108">
        <v>-65.08</v>
      </c>
      <c r="G108">
        <v>-70.25</v>
      </c>
      <c r="H108">
        <v>-67.34</v>
      </c>
      <c r="I108" s="7">
        <v>1.03</v>
      </c>
      <c r="J108">
        <v>1.08</v>
      </c>
      <c r="K108" s="7"/>
      <c r="L108" s="7"/>
      <c r="M108">
        <v>-36.94</v>
      </c>
      <c r="N108">
        <v>-35.85</v>
      </c>
      <c r="O108">
        <v>-34.479999999999997</v>
      </c>
      <c r="P108" s="19">
        <v>0.93</v>
      </c>
      <c r="Q108">
        <v>0.97</v>
      </c>
    </row>
    <row r="109" spans="1:17" x14ac:dyDescent="0.25">
      <c r="A109" s="33" t="s">
        <v>87</v>
      </c>
      <c r="B109" s="32">
        <f>MEDIAN(B104:B108)</f>
        <v>64.970100000000002</v>
      </c>
    </row>
    <row r="110" spans="1:17" x14ac:dyDescent="0.25">
      <c r="A110" s="33" t="s">
        <v>88</v>
      </c>
      <c r="B110" s="22">
        <f>_xlfn.QUARTILE.EXC(B104:B108,1)</f>
        <v>48.723699999999994</v>
      </c>
    </row>
    <row r="111" spans="1:17" x14ac:dyDescent="0.25">
      <c r="A111" s="33" t="s">
        <v>89</v>
      </c>
      <c r="B111" s="22">
        <f>_xlfn.QUARTILE.EXC(B104:B108,3)</f>
        <v>74.564449999999994</v>
      </c>
    </row>
    <row r="112" spans="1:17" x14ac:dyDescent="0.25">
      <c r="A112" s="33" t="s">
        <v>90</v>
      </c>
      <c r="B112">
        <f>COUNT(B104:B108)</f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Buffer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S</dc:creator>
  <cp:lastModifiedBy>Bornschein</cp:lastModifiedBy>
  <dcterms:created xsi:type="dcterms:W3CDTF">2015-06-05T18:19:34Z</dcterms:created>
  <dcterms:modified xsi:type="dcterms:W3CDTF">2026-09-22T13:22:49Z</dcterms:modified>
</cp:coreProperties>
</file>