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95" yWindow="840" windowWidth="23970" windowHeight="16185" tabRatio="444" firstSheet="1" activeTab="1"/>
  </bookViews>
  <sheets>
    <sheet name="LTP" sheetId="1" r:id="rId1"/>
    <sheet name="Cdcl2" sheetId="3" r:id="rId2"/>
  </sheets>
  <calcPr calcId="145621" iterateDelta="1E-4"/>
</workbook>
</file>

<file path=xl/calcChain.xml><?xml version="1.0" encoding="utf-8"?>
<calcChain xmlns="http://schemas.openxmlformats.org/spreadsheetml/2006/main">
  <c r="O8" i="3" l="1"/>
  <c r="O9" i="3"/>
  <c r="O10" i="3"/>
  <c r="O11" i="3"/>
  <c r="O12" i="3"/>
  <c r="O13" i="3"/>
  <c r="O14" i="3"/>
  <c r="O15" i="3"/>
  <c r="O16" i="3"/>
  <c r="O17" i="3"/>
  <c r="O18" i="3"/>
  <c r="O35" i="3" l="1"/>
  <c r="M35" i="3"/>
  <c r="H35" i="3"/>
  <c r="O34" i="3"/>
  <c r="M34" i="3"/>
  <c r="H34" i="3"/>
  <c r="O33" i="3"/>
  <c r="M33" i="3"/>
  <c r="H33" i="3"/>
  <c r="O32" i="3"/>
  <c r="M32" i="3"/>
  <c r="H32" i="3"/>
  <c r="O31" i="3"/>
  <c r="M31" i="3"/>
  <c r="H31" i="3"/>
  <c r="O30" i="3"/>
  <c r="M30" i="3"/>
  <c r="H30" i="3"/>
  <c r="O29" i="3"/>
  <c r="M29" i="3"/>
  <c r="H29" i="3"/>
  <c r="O28" i="3"/>
  <c r="M28" i="3"/>
  <c r="H28" i="3"/>
  <c r="O27" i="3"/>
  <c r="M27" i="3"/>
  <c r="H27" i="3"/>
  <c r="O26" i="3"/>
  <c r="M26" i="3"/>
  <c r="H26" i="3"/>
  <c r="O25" i="3"/>
  <c r="M25" i="3"/>
  <c r="H25" i="3"/>
  <c r="M18" i="3"/>
  <c r="H18" i="3"/>
  <c r="M17" i="3"/>
  <c r="H17" i="3"/>
  <c r="M16" i="3"/>
  <c r="H16" i="3"/>
  <c r="M15" i="3"/>
  <c r="H15" i="3"/>
  <c r="M14" i="3"/>
  <c r="H14" i="3"/>
  <c r="M13" i="3"/>
  <c r="H13" i="3"/>
  <c r="M12" i="3"/>
  <c r="H12" i="3"/>
  <c r="M11" i="3"/>
  <c r="H11" i="3"/>
  <c r="M10" i="3"/>
  <c r="H10" i="3"/>
  <c r="M9" i="3"/>
  <c r="H9" i="3"/>
  <c r="M8" i="3"/>
  <c r="H8" i="3"/>
  <c r="O7" i="3"/>
  <c r="M7" i="3"/>
  <c r="H7" i="3"/>
  <c r="AE51" i="1"/>
  <c r="AE50" i="1"/>
  <c r="V50" i="1"/>
  <c r="U50" i="1"/>
  <c r="AM49" i="1"/>
  <c r="AE48" i="1"/>
  <c r="V48" i="1"/>
  <c r="U48" i="1"/>
  <c r="AE47" i="1"/>
  <c r="U47" i="1"/>
  <c r="X45" i="1"/>
  <c r="W45" i="1"/>
  <c r="V45" i="1"/>
  <c r="U45" i="1"/>
  <c r="S45" i="1"/>
  <c r="M45" i="1"/>
  <c r="H45" i="1"/>
  <c r="X44" i="1"/>
  <c r="W44" i="1"/>
  <c r="V44" i="1"/>
  <c r="U44" i="1"/>
  <c r="S44" i="1"/>
  <c r="M44" i="1"/>
  <c r="H44" i="1"/>
  <c r="X43" i="1"/>
  <c r="W43" i="1"/>
  <c r="V43" i="1"/>
  <c r="U43" i="1"/>
  <c r="S43" i="1"/>
  <c r="M43" i="1"/>
  <c r="H43" i="1"/>
  <c r="X42" i="1"/>
  <c r="W42" i="1"/>
  <c r="V42" i="1"/>
  <c r="U42" i="1"/>
  <c r="S42" i="1"/>
  <c r="M42" i="1"/>
  <c r="H42" i="1"/>
  <c r="X41" i="1"/>
  <c r="W41" i="1"/>
  <c r="V41" i="1"/>
  <c r="U41" i="1"/>
  <c r="S41" i="1"/>
  <c r="M41" i="1"/>
  <c r="H41" i="1"/>
  <c r="X40" i="1"/>
  <c r="W40" i="1"/>
  <c r="V40" i="1"/>
  <c r="U40" i="1"/>
  <c r="S40" i="1"/>
  <c r="M40" i="1"/>
  <c r="H40" i="1"/>
  <c r="X39" i="1"/>
  <c r="W39" i="1"/>
  <c r="V39" i="1"/>
  <c r="U39" i="1"/>
  <c r="S39" i="1"/>
  <c r="M39" i="1"/>
  <c r="H39" i="1"/>
  <c r="X38" i="1"/>
  <c r="W38" i="1"/>
  <c r="V38" i="1"/>
  <c r="U38" i="1"/>
  <c r="S38" i="1"/>
  <c r="M38" i="1"/>
  <c r="H38" i="1"/>
  <c r="X37" i="1"/>
  <c r="W37" i="1"/>
  <c r="V37" i="1"/>
  <c r="U37" i="1"/>
  <c r="S37" i="1"/>
  <c r="M37" i="1"/>
  <c r="H37" i="1"/>
  <c r="X36" i="1"/>
  <c r="W36" i="1"/>
  <c r="V36" i="1"/>
  <c r="U36" i="1"/>
  <c r="S36" i="1"/>
  <c r="M36" i="1"/>
  <c r="H36" i="1"/>
  <c r="X35" i="1"/>
  <c r="W35" i="1"/>
  <c r="V35" i="1"/>
  <c r="U35" i="1"/>
  <c r="S35" i="1"/>
  <c r="M35" i="1"/>
  <c r="H35" i="1"/>
  <c r="X34" i="1"/>
  <c r="W34" i="1"/>
  <c r="U34" i="1"/>
  <c r="M34" i="1"/>
  <c r="H34" i="1"/>
  <c r="X33" i="1"/>
  <c r="W33" i="1"/>
  <c r="V33" i="1"/>
  <c r="U33" i="1"/>
  <c r="S33" i="1"/>
  <c r="M33" i="1"/>
  <c r="H33" i="1"/>
  <c r="X31" i="1"/>
  <c r="W31" i="1"/>
  <c r="V31" i="1"/>
  <c r="U31" i="1"/>
  <c r="S31" i="1"/>
  <c r="M31" i="1"/>
  <c r="H31" i="1"/>
  <c r="X30" i="1"/>
  <c r="W30" i="1"/>
  <c r="V30" i="1"/>
  <c r="U30" i="1"/>
  <c r="S30" i="1"/>
  <c r="M30" i="1"/>
  <c r="H30" i="1"/>
  <c r="X29" i="1"/>
  <c r="W29" i="1"/>
  <c r="V29" i="1"/>
  <c r="U29" i="1"/>
  <c r="S29" i="1"/>
  <c r="M29" i="1"/>
  <c r="H29" i="1"/>
  <c r="X28" i="1"/>
  <c r="W28" i="1"/>
  <c r="V28" i="1"/>
  <c r="U28" i="1"/>
  <c r="S28" i="1"/>
  <c r="M28" i="1"/>
  <c r="H28" i="1"/>
  <c r="X27" i="1"/>
  <c r="W27" i="1"/>
  <c r="V27" i="1"/>
  <c r="U27" i="1"/>
  <c r="S27" i="1"/>
  <c r="M27" i="1"/>
  <c r="H27" i="1"/>
  <c r="X26" i="1"/>
  <c r="W26" i="1"/>
  <c r="V26" i="1"/>
  <c r="U26" i="1"/>
  <c r="S26" i="1"/>
  <c r="M26" i="1"/>
  <c r="H26" i="1"/>
  <c r="X25" i="1"/>
  <c r="W25" i="1"/>
  <c r="V25" i="1"/>
  <c r="U25" i="1"/>
  <c r="S25" i="1"/>
  <c r="M25" i="1"/>
  <c r="H25" i="1"/>
  <c r="X24" i="1"/>
  <c r="W24" i="1"/>
  <c r="V24" i="1"/>
  <c r="U24" i="1"/>
  <c r="S24" i="1"/>
  <c r="M24" i="1"/>
  <c r="H24" i="1"/>
  <c r="X23" i="1"/>
  <c r="W23" i="1"/>
  <c r="V23" i="1"/>
  <c r="U23" i="1"/>
  <c r="S23" i="1"/>
  <c r="M23" i="1"/>
  <c r="H23" i="1"/>
  <c r="X22" i="1"/>
  <c r="W22" i="1"/>
  <c r="V22" i="1"/>
  <c r="U22" i="1"/>
  <c r="S22" i="1"/>
  <c r="M22" i="1"/>
  <c r="H22" i="1"/>
  <c r="X21" i="1"/>
  <c r="W21" i="1"/>
  <c r="V21" i="1"/>
  <c r="U21" i="1"/>
  <c r="S21" i="1"/>
  <c r="M21" i="1"/>
  <c r="H21" i="1"/>
  <c r="X18" i="1"/>
  <c r="W18" i="1"/>
  <c r="V18" i="1"/>
  <c r="U18" i="1"/>
  <c r="S18" i="1"/>
  <c r="M18" i="1"/>
  <c r="H18" i="1"/>
  <c r="X17" i="1"/>
  <c r="W17" i="1"/>
  <c r="V17" i="1"/>
  <c r="U17" i="1"/>
  <c r="S17" i="1"/>
  <c r="M17" i="1"/>
  <c r="H17" i="1"/>
  <c r="X16" i="1"/>
  <c r="W16" i="1"/>
  <c r="V16" i="1"/>
  <c r="U16" i="1"/>
  <c r="S16" i="1"/>
  <c r="M16" i="1"/>
  <c r="H16" i="1"/>
  <c r="X13" i="1"/>
  <c r="W13" i="1"/>
  <c r="V13" i="1"/>
  <c r="U13" i="1"/>
  <c r="S13" i="1"/>
  <c r="M13" i="1"/>
  <c r="H13" i="1"/>
  <c r="X12" i="1"/>
  <c r="W12" i="1"/>
  <c r="V12" i="1"/>
  <c r="U12" i="1"/>
  <c r="S12" i="1"/>
  <c r="M12" i="1"/>
  <c r="H12" i="1"/>
  <c r="AF9" i="1"/>
  <c r="AE9" i="1"/>
  <c r="X9" i="1"/>
  <c r="W9" i="1"/>
  <c r="V9" i="1"/>
  <c r="U9" i="1"/>
  <c r="S9" i="1"/>
  <c r="M9" i="1"/>
  <c r="H9" i="1"/>
  <c r="AF8" i="1"/>
  <c r="AE8" i="1"/>
  <c r="AC8" i="1"/>
  <c r="X8" i="1"/>
  <c r="W8" i="1"/>
  <c r="V8" i="1"/>
  <c r="U8" i="1"/>
  <c r="S8" i="1"/>
  <c r="M8" i="1"/>
  <c r="H8" i="1"/>
  <c r="AF7" i="1"/>
  <c r="AE7" i="1"/>
  <c r="AC7" i="1"/>
  <c r="X7" i="1"/>
  <c r="W7" i="1"/>
  <c r="V7" i="1"/>
  <c r="U7" i="1"/>
  <c r="S7" i="1"/>
  <c r="M7" i="1"/>
  <c r="H7" i="1"/>
  <c r="E7" i="1"/>
  <c r="AF6" i="1"/>
  <c r="AE6" i="1"/>
  <c r="AC6" i="1"/>
  <c r="X6" i="1"/>
  <c r="W6" i="1"/>
  <c r="V6" i="1"/>
  <c r="U6" i="1"/>
  <c r="S6" i="1"/>
  <c r="M6" i="1"/>
  <c r="H6" i="1"/>
  <c r="AF5" i="1"/>
  <c r="AE5" i="1"/>
  <c r="AC5" i="1"/>
  <c r="X5" i="1"/>
  <c r="W5" i="1"/>
  <c r="V5" i="1"/>
  <c r="U5" i="1"/>
  <c r="S5" i="1"/>
  <c r="M5" i="1"/>
  <c r="H5" i="1"/>
  <c r="AF4" i="1"/>
  <c r="AE4" i="1"/>
  <c r="AC4" i="1"/>
  <c r="X4" i="1"/>
  <c r="W4" i="1"/>
  <c r="V4" i="1"/>
  <c r="U4" i="1"/>
  <c r="S4" i="1"/>
  <c r="M4" i="1"/>
  <c r="H4" i="1"/>
  <c r="M19" i="3" l="1"/>
  <c r="O39" i="3"/>
  <c r="O38" i="3" s="1"/>
  <c r="H36" i="3"/>
  <c r="O22" i="3"/>
  <c r="M36" i="3"/>
  <c r="P33" i="3"/>
  <c r="O36" i="3"/>
  <c r="P8" i="3"/>
  <c r="P34" i="3"/>
  <c r="H19" i="3"/>
  <c r="P30" i="3"/>
  <c r="P29" i="3"/>
  <c r="P14" i="3"/>
  <c r="P17" i="3"/>
  <c r="P28" i="3"/>
  <c r="P31" i="3"/>
  <c r="P32" i="3"/>
  <c r="P16" i="3"/>
  <c r="P10" i="3"/>
  <c r="P11" i="3"/>
  <c r="P13" i="3"/>
  <c r="P26" i="3"/>
  <c r="P27" i="3"/>
  <c r="P9" i="3"/>
  <c r="P18" i="3"/>
  <c r="P7" i="3"/>
  <c r="P35" i="3"/>
  <c r="P15" i="3"/>
  <c r="O37" i="3"/>
  <c r="O20" i="3"/>
  <c r="O21" i="3" s="1"/>
  <c r="P25" i="3"/>
  <c r="P12" i="3"/>
  <c r="O19" i="3"/>
  <c r="P37" i="3" l="1"/>
  <c r="P21" i="3"/>
  <c r="P19" i="3"/>
  <c r="P20" i="3"/>
  <c r="P22" i="3"/>
  <c r="P36" i="3"/>
  <c r="P39" i="3"/>
  <c r="P38" i="3" s="1"/>
  <c r="Q9" i="3" l="1"/>
  <c r="Q12" i="3"/>
  <c r="Q8" i="3"/>
  <c r="Q18" i="3"/>
  <c r="Q16" i="3"/>
  <c r="Q17" i="3"/>
  <c r="Q13" i="3"/>
  <c r="Q14" i="3"/>
  <c r="Q10" i="3"/>
  <c r="Q7" i="3"/>
  <c r="Q15" i="3"/>
  <c r="Q11" i="3"/>
  <c r="Q34" i="3"/>
  <c r="Q26" i="3"/>
  <c r="Q32" i="3"/>
  <c r="Q29" i="3"/>
  <c r="Q30" i="3"/>
  <c r="Q31" i="3"/>
  <c r="Q27" i="3"/>
  <c r="Q33" i="3"/>
  <c r="Q35" i="3"/>
  <c r="Q28" i="3"/>
  <c r="Q25" i="3"/>
  <c r="Q19" i="3" l="1"/>
  <c r="Q36" i="3"/>
</calcChain>
</file>

<file path=xl/sharedStrings.xml><?xml version="1.0" encoding="utf-8"?>
<sst xmlns="http://schemas.openxmlformats.org/spreadsheetml/2006/main" count="136" uniqueCount="84">
  <si>
    <t>NAME</t>
  </si>
  <si>
    <t>Amp1</t>
  </si>
  <si>
    <t>Amp2</t>
  </si>
  <si>
    <t>PPR</t>
  </si>
  <si>
    <t>St. Dev. 1</t>
  </si>
  <si>
    <t>St. Dev. 2</t>
  </si>
  <si>
    <t>pA</t>
  </si>
  <si>
    <t>n</t>
  </si>
  <si>
    <t>TEST (20-30)</t>
  </si>
  <si>
    <t>BASELINE (-10-0)</t>
  </si>
  <si>
    <t>TEST (30-40)</t>
  </si>
  <si>
    <t>LTP Protokoll,  50 Hz</t>
  </si>
  <si>
    <t>LTP Protokoll, ISI2=14; Delay= 4,8</t>
  </si>
  <si>
    <t>LTP-Protokolle im V-clamp</t>
  </si>
  <si>
    <t>231106_1</t>
  </si>
  <si>
    <t>LTP-Protokolle C-clamp</t>
  </si>
  <si>
    <t>231214_c1</t>
  </si>
  <si>
    <t>Protokoll: 50 Hz, 5 AP, Delay 5 ms</t>
  </si>
  <si>
    <t>Protokoll: step Depol. 7-9 AP</t>
  </si>
  <si>
    <t>neu# 240118</t>
  </si>
  <si>
    <t>neu# 240111_C1</t>
  </si>
  <si>
    <t>neu# 240111_C2</t>
  </si>
  <si>
    <t>neu# 240112</t>
  </si>
  <si>
    <t>neu# 240113</t>
  </si>
  <si>
    <t>norm. PPR 1</t>
  </si>
  <si>
    <t>norm. PPR 2</t>
  </si>
  <si>
    <t xml:space="preserve">neu# 240212_c1 </t>
  </si>
  <si>
    <t>neu# 240212_c3</t>
  </si>
  <si>
    <t>neu# 240213</t>
  </si>
  <si>
    <t>neu# 240216</t>
  </si>
  <si>
    <t>Protokoll: step Depol. 7-9 AP mit Bicu</t>
  </si>
  <si>
    <t>Protokoll: step Depol EGTA ohne Bicu</t>
  </si>
  <si>
    <t>neu# 240220</t>
  </si>
  <si>
    <t>neu# 240222</t>
  </si>
  <si>
    <t>neu# 240223_c1</t>
  </si>
  <si>
    <t>neu# 240223_c2</t>
  </si>
  <si>
    <t>Protokoll: 50 Hz, 5 Ap, Delay 10 ms ohne Bicu</t>
  </si>
  <si>
    <t>Protokoll: 50 Hz, 5 Ap, Delay 10 ms mit Bicu</t>
  </si>
  <si>
    <t>neu#  240229</t>
  </si>
  <si>
    <t>TEST 5µM</t>
  </si>
  <si>
    <t>CdCl2 PFC</t>
  </si>
  <si>
    <t>CdCl2 S1</t>
  </si>
  <si>
    <t>240805_c1</t>
  </si>
  <si>
    <t>240805_c2</t>
  </si>
  <si>
    <t>SEM</t>
  </si>
  <si>
    <t>PFC</t>
  </si>
  <si>
    <t>S1</t>
  </si>
  <si>
    <t>240808_c1</t>
  </si>
  <si>
    <t>240808_c2</t>
  </si>
  <si>
    <t>240813_c1</t>
  </si>
  <si>
    <t>240813_c2</t>
  </si>
  <si>
    <t>240814_c1</t>
  </si>
  <si>
    <t>240814_c2</t>
  </si>
  <si>
    <t>TEST (10-20)</t>
  </si>
  <si>
    <t>norm. Amp (10-20)</t>
  </si>
  <si>
    <t>231106_2</t>
  </si>
  <si>
    <t>240823_c1</t>
  </si>
  <si>
    <t>240826_c1</t>
  </si>
  <si>
    <t>240826_c2</t>
  </si>
  <si>
    <t>240424_c2</t>
  </si>
  <si>
    <t>norm. Amp (30-40)</t>
  </si>
  <si>
    <t>norm. Amp (20-30)</t>
  </si>
  <si>
    <t>norm. PPR (10-20)</t>
  </si>
  <si>
    <t>Kontrollen</t>
  </si>
  <si>
    <t>MESSREIHEN, PFC, P21-24</t>
  </si>
  <si>
    <t>Cui Protokolle</t>
  </si>
  <si>
    <t>240429_c1</t>
  </si>
  <si>
    <t>Test (0-10)</t>
  </si>
  <si>
    <t>Amp 1</t>
  </si>
  <si>
    <t>Sdev 1</t>
  </si>
  <si>
    <t>nAmp 1</t>
  </si>
  <si>
    <t>240429_c2</t>
  </si>
  <si>
    <t>Delay BL</t>
  </si>
  <si>
    <t>SD Delay</t>
  </si>
  <si>
    <t>tau rise</t>
  </si>
  <si>
    <t>tau decay</t>
  </si>
  <si>
    <t>P21-26</t>
  </si>
  <si>
    <t>L2/3-L5PN</t>
  </si>
  <si>
    <t>Experiment</t>
  </si>
  <si>
    <t>Mean</t>
  </si>
  <si>
    <t>SD</t>
  </si>
  <si>
    <t>norm. PPR Cd 5 µM</t>
  </si>
  <si>
    <t>Verteilung um 1 Cd 5µM</t>
  </si>
  <si>
    <t>norm. Amp1 Cd 5µM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</si>
</sst>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0000"/>
    <numFmt numFmtId="166" formatCode="#.##0"/>
    <numFmt numFmtId="167" formatCode="0.000000"/>
  </numFmts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CD0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auto="1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6" xfId="0" applyBorder="1"/>
    <xf numFmtId="0" fontId="0" fillId="0" borderId="10" xfId="0" applyBorder="1"/>
    <xf numFmtId="0" fontId="0" fillId="0" borderId="1" xfId="0" applyFill="1" applyBorder="1"/>
    <xf numFmtId="0" fontId="0" fillId="3" borderId="6" xfId="0" applyFill="1" applyBorder="1"/>
    <xf numFmtId="0" fontId="0" fillId="5" borderId="0" xfId="0" applyFill="1" applyBorder="1"/>
    <xf numFmtId="0" fontId="0" fillId="5" borderId="1" xfId="0" applyFill="1" applyBorder="1"/>
    <xf numFmtId="11" fontId="0" fillId="5" borderId="2" xfId="0" applyNumberFormat="1" applyFill="1" applyBorder="1"/>
    <xf numFmtId="0" fontId="0" fillId="5" borderId="0" xfId="0" quotePrefix="1" applyFill="1" applyBorder="1"/>
    <xf numFmtId="164" fontId="0" fillId="5" borderId="1" xfId="0" applyNumberFormat="1" applyFill="1" applyBorder="1"/>
    <xf numFmtId="11" fontId="0" fillId="5" borderId="1" xfId="0" applyNumberFormat="1" applyFill="1" applyBorder="1"/>
    <xf numFmtId="0" fontId="0" fillId="5" borderId="1" xfId="0" quotePrefix="1" applyFill="1" applyBorder="1"/>
    <xf numFmtId="0" fontId="0" fillId="5" borderId="2" xfId="0" applyFill="1" applyBorder="1"/>
    <xf numFmtId="3" fontId="0" fillId="5" borderId="0" xfId="0" applyNumberFormat="1" applyFill="1" applyBorder="1"/>
    <xf numFmtId="3" fontId="0" fillId="5" borderId="1" xfId="0" applyNumberFormat="1" applyFill="1" applyBorder="1"/>
    <xf numFmtId="0" fontId="0" fillId="0" borderId="0" xfId="0" applyFill="1"/>
    <xf numFmtId="0" fontId="0" fillId="6" borderId="13" xfId="0" applyFill="1" applyBorder="1"/>
    <xf numFmtId="0" fontId="0" fillId="7" borderId="0" xfId="0" applyFill="1" applyBorder="1"/>
    <xf numFmtId="0" fontId="0" fillId="7" borderId="1" xfId="0" applyFill="1" applyBorder="1"/>
    <xf numFmtId="0" fontId="0" fillId="8" borderId="0" xfId="0" applyFill="1" applyBorder="1"/>
    <xf numFmtId="0" fontId="0" fillId="8" borderId="2" xfId="0" applyFill="1" applyBorder="1"/>
    <xf numFmtId="0" fontId="0" fillId="8" borderId="1" xfId="0" applyFill="1" applyBorder="1"/>
    <xf numFmtId="164" fontId="0" fillId="8" borderId="1" xfId="0" applyNumberFormat="1" applyFill="1" applyBorder="1"/>
    <xf numFmtId="0" fontId="0" fillId="0" borderId="18" xfId="0" applyFill="1" applyBorder="1"/>
    <xf numFmtId="0" fontId="0" fillId="6" borderId="0" xfId="0" applyFill="1" applyBorder="1"/>
    <xf numFmtId="0" fontId="1" fillId="6" borderId="0" xfId="0" applyFont="1" applyFill="1" applyBorder="1"/>
    <xf numFmtId="0" fontId="0" fillId="7" borderId="6" xfId="0" applyFill="1" applyBorder="1"/>
    <xf numFmtId="0" fontId="0" fillId="7" borderId="20" xfId="0" applyFill="1" applyBorder="1"/>
    <xf numFmtId="0" fontId="0" fillId="6" borderId="1" xfId="0" applyFill="1" applyBorder="1"/>
    <xf numFmtId="0" fontId="0" fillId="5" borderId="6" xfId="0" applyFill="1" applyBorder="1"/>
    <xf numFmtId="0" fontId="0" fillId="5" borderId="8" xfId="0" applyFill="1" applyBorder="1"/>
    <xf numFmtId="0" fontId="0" fillId="5" borderId="7" xfId="0" applyFill="1" applyBorder="1"/>
    <xf numFmtId="164" fontId="0" fillId="5" borderId="8" xfId="0" applyNumberFormat="1" applyFill="1" applyBorder="1"/>
    <xf numFmtId="0" fontId="0" fillId="8" borderId="11" xfId="0" applyFill="1" applyBorder="1"/>
    <xf numFmtId="0" fontId="0" fillId="8" borderId="14" xfId="0" applyFill="1" applyBorder="1"/>
    <xf numFmtId="0" fontId="0" fillId="8" borderId="9" xfId="0" applyFill="1" applyBorder="1"/>
    <xf numFmtId="164" fontId="0" fillId="8" borderId="11" xfId="0" applyNumberFormat="1" applyFill="1" applyBorder="1"/>
    <xf numFmtId="0" fontId="0" fillId="6" borderId="18" xfId="0" applyFill="1" applyBorder="1"/>
    <xf numFmtId="0" fontId="0" fillId="4" borderId="6" xfId="0" applyFill="1" applyBorder="1"/>
    <xf numFmtId="0" fontId="0" fillId="3" borderId="20" xfId="0" applyFill="1" applyBorder="1"/>
    <xf numFmtId="0" fontId="0" fillId="4" borderId="20" xfId="0" applyFill="1" applyBorder="1"/>
    <xf numFmtId="0" fontId="0" fillId="6" borderId="6" xfId="0" applyFill="1" applyBorder="1"/>
    <xf numFmtId="164" fontId="0" fillId="0" borderId="0" xfId="0" applyNumberFormat="1"/>
    <xf numFmtId="0" fontId="0" fillId="6" borderId="0" xfId="0" applyFill="1"/>
    <xf numFmtId="0" fontId="0" fillId="0" borderId="0" xfId="0" applyFill="1" applyBorder="1"/>
    <xf numFmtId="0" fontId="0" fillId="0" borderId="7" xfId="0" applyBorder="1"/>
    <xf numFmtId="0" fontId="0" fillId="6" borderId="22" xfId="0" applyFill="1" applyBorder="1"/>
    <xf numFmtId="0" fontId="0" fillId="10" borderId="12" xfId="0" applyFill="1" applyBorder="1"/>
    <xf numFmtId="0" fontId="0" fillId="9" borderId="0" xfId="0" applyFill="1" applyBorder="1"/>
    <xf numFmtId="0" fontId="0" fillId="0" borderId="16" xfId="0" applyBorder="1"/>
    <xf numFmtId="0" fontId="0" fillId="0" borderId="25" xfId="0" applyBorder="1"/>
    <xf numFmtId="0" fontId="0" fillId="9" borderId="16" xfId="0" applyFill="1" applyBorder="1"/>
    <xf numFmtId="0" fontId="0" fillId="6" borderId="25" xfId="0" applyFill="1" applyBorder="1"/>
    <xf numFmtId="0" fontId="0" fillId="7" borderId="13" xfId="0" applyFill="1" applyBorder="1"/>
    <xf numFmtId="0" fontId="0" fillId="7" borderId="13" xfId="0" quotePrefix="1" applyFill="1" applyBorder="1"/>
    <xf numFmtId="11" fontId="0" fillId="7" borderId="13" xfId="0" applyNumberFormat="1" applyFill="1" applyBorder="1"/>
    <xf numFmtId="164" fontId="0" fillId="7" borderId="13" xfId="0" applyNumberFormat="1" applyFill="1" applyBorder="1"/>
    <xf numFmtId="3" fontId="0" fillId="7" borderId="13" xfId="0" applyNumberFormat="1" applyFill="1" applyBorder="1"/>
    <xf numFmtId="0" fontId="0" fillId="7" borderId="15" xfId="0" quotePrefix="1" applyFill="1" applyBorder="1"/>
    <xf numFmtId="3" fontId="0" fillId="7" borderId="15" xfId="0" applyNumberFormat="1" applyFill="1" applyBorder="1"/>
    <xf numFmtId="0" fontId="0" fillId="7" borderId="15" xfId="0" applyFill="1" applyBorder="1"/>
    <xf numFmtId="0" fontId="0" fillId="7" borderId="26" xfId="0" applyFill="1" applyBorder="1"/>
    <xf numFmtId="0" fontId="0" fillId="6" borderId="9" xfId="0" applyFill="1" applyBorder="1"/>
    <xf numFmtId="164" fontId="0" fillId="6" borderId="9" xfId="0" applyNumberFormat="1" applyFill="1" applyBorder="1"/>
    <xf numFmtId="0" fontId="0" fillId="6" borderId="27" xfId="0" applyFill="1" applyBorder="1"/>
    <xf numFmtId="0" fontId="0" fillId="6" borderId="12" xfId="0" applyFill="1" applyBorder="1"/>
    <xf numFmtId="164" fontId="0" fillId="7" borderId="26" xfId="0" applyNumberFormat="1" applyFill="1" applyBorder="1"/>
    <xf numFmtId="0" fontId="0" fillId="6" borderId="20" xfId="0" applyFill="1" applyBorder="1"/>
    <xf numFmtId="164" fontId="0" fillId="6" borderId="23" xfId="0" applyNumberFormat="1" applyFill="1" applyBorder="1"/>
    <xf numFmtId="0" fontId="0" fillId="0" borderId="2" xfId="0" applyFill="1" applyBorder="1"/>
    <xf numFmtId="0" fontId="0" fillId="0" borderId="7" xfId="0" applyFill="1" applyBorder="1"/>
    <xf numFmtId="0" fontId="0" fillId="2" borderId="13" xfId="0" applyFill="1" applyBorder="1"/>
    <xf numFmtId="0" fontId="0" fillId="9" borderId="9" xfId="0" applyFill="1" applyBorder="1"/>
    <xf numFmtId="0" fontId="0" fillId="9" borderId="6" xfId="0" applyFill="1" applyBorder="1"/>
    <xf numFmtId="0" fontId="0" fillId="9" borderId="17" xfId="0" applyFill="1" applyBorder="1"/>
    <xf numFmtId="164" fontId="0" fillId="0" borderId="0" xfId="0" applyNumberFormat="1" applyFill="1" applyBorder="1"/>
    <xf numFmtId="164" fontId="0" fillId="0" borderId="0" xfId="0" applyNumberFormat="1" applyFill="1"/>
    <xf numFmtId="0" fontId="0" fillId="0" borderId="0" xfId="0" quotePrefix="1" applyFill="1" applyBorder="1"/>
    <xf numFmtId="3" fontId="0" fillId="0" borderId="0" xfId="0" applyNumberFormat="1" applyFill="1" applyBorder="1"/>
    <xf numFmtId="0" fontId="0" fillId="0" borderId="6" xfId="0" applyFill="1" applyBorder="1"/>
    <xf numFmtId="3" fontId="0" fillId="0" borderId="1" xfId="0" applyNumberFormat="1" applyFill="1" applyBorder="1"/>
    <xf numFmtId="0" fontId="0" fillId="4" borderId="1" xfId="0" applyFill="1" applyBorder="1"/>
    <xf numFmtId="0" fontId="0" fillId="0" borderId="9" xfId="0" applyBorder="1"/>
    <xf numFmtId="0" fontId="0" fillId="7" borderId="16" xfId="0" applyFill="1" applyBorder="1"/>
    <xf numFmtId="0" fontId="0" fillId="6" borderId="11" xfId="0" applyFill="1" applyBorder="1"/>
    <xf numFmtId="164" fontId="0" fillId="7" borderId="0" xfId="0" applyNumberFormat="1" applyFill="1" applyBorder="1"/>
    <xf numFmtId="0" fontId="0" fillId="7" borderId="23" xfId="0" applyFill="1" applyBorder="1"/>
    <xf numFmtId="0" fontId="0" fillId="7" borderId="22" xfId="0" applyFill="1" applyBorder="1"/>
    <xf numFmtId="0" fontId="0" fillId="7" borderId="9" xfId="0" applyFill="1" applyBorder="1"/>
    <xf numFmtId="0" fontId="0" fillId="7" borderId="25" xfId="0" applyFill="1" applyBorder="1"/>
    <xf numFmtId="0" fontId="0" fillId="10" borderId="7" xfId="0" applyFill="1" applyBorder="1"/>
    <xf numFmtId="0" fontId="0" fillId="10" borderId="6" xfId="0" applyFill="1" applyBorder="1"/>
    <xf numFmtId="0" fontId="0" fillId="10" borderId="8" xfId="0" applyFill="1" applyBorder="1"/>
    <xf numFmtId="164" fontId="0" fillId="10" borderId="8" xfId="0" applyNumberFormat="1" applyFill="1" applyBorder="1"/>
    <xf numFmtId="11" fontId="0" fillId="11" borderId="2" xfId="0" applyNumberFormat="1" applyFill="1" applyBorder="1"/>
    <xf numFmtId="0" fontId="0" fillId="11" borderId="0" xfId="0" quotePrefix="1" applyFill="1" applyBorder="1"/>
    <xf numFmtId="11" fontId="0" fillId="11" borderId="1" xfId="0" applyNumberFormat="1" applyFill="1" applyBorder="1"/>
    <xf numFmtId="164" fontId="0" fillId="11" borderId="1" xfId="0" applyNumberFormat="1" applyFill="1" applyBorder="1"/>
    <xf numFmtId="0" fontId="0" fillId="11" borderId="1" xfId="0" quotePrefix="1" applyFill="1" applyBorder="1"/>
    <xf numFmtId="3" fontId="0" fillId="11" borderId="0" xfId="0" applyNumberFormat="1" applyFill="1" applyBorder="1"/>
    <xf numFmtId="3" fontId="0" fillId="11" borderId="1" xfId="0" applyNumberFormat="1" applyFill="1" applyBorder="1"/>
    <xf numFmtId="0" fontId="0" fillId="11" borderId="0" xfId="0" applyFill="1" applyBorder="1"/>
    <xf numFmtId="0" fontId="0" fillId="11" borderId="2" xfId="0" applyFill="1" applyBorder="1"/>
    <xf numFmtId="0" fontId="0" fillId="11" borderId="1" xfId="0" applyFill="1" applyBorder="1"/>
    <xf numFmtId="0" fontId="0" fillId="11" borderId="7" xfId="0" applyFill="1" applyBorder="1"/>
    <xf numFmtId="0" fontId="0" fillId="11" borderId="6" xfId="0" applyFill="1" applyBorder="1"/>
    <xf numFmtId="0" fontId="0" fillId="11" borderId="8" xfId="0" applyFill="1" applyBorder="1"/>
    <xf numFmtId="164" fontId="0" fillId="11" borderId="8" xfId="0" applyNumberFormat="1" applyFill="1" applyBorder="1"/>
    <xf numFmtId="0" fontId="0" fillId="12" borderId="14" xfId="0" applyFont="1" applyFill="1" applyBorder="1"/>
    <xf numFmtId="0" fontId="0" fillId="12" borderId="23" xfId="0" applyFill="1" applyBorder="1"/>
    <xf numFmtId="0" fontId="0" fillId="12" borderId="14" xfId="0" applyFill="1" applyBorder="1"/>
    <xf numFmtId="164" fontId="0" fillId="12" borderId="27" xfId="0" applyNumberFormat="1" applyFill="1" applyBorder="1"/>
    <xf numFmtId="0" fontId="0" fillId="12" borderId="21" xfId="0" applyFill="1" applyBorder="1"/>
    <xf numFmtId="164" fontId="0" fillId="12" borderId="14" xfId="0" applyNumberFormat="1" applyFill="1" applyBorder="1"/>
    <xf numFmtId="0" fontId="0" fillId="12" borderId="27" xfId="0" applyFill="1" applyBorder="1"/>
    <xf numFmtId="0" fontId="0" fillId="12" borderId="16" xfId="0" applyFill="1" applyBorder="1"/>
    <xf numFmtId="0" fontId="0" fillId="12" borderId="22" xfId="0" applyFill="1" applyBorder="1"/>
    <xf numFmtId="0" fontId="0" fillId="12" borderId="2" xfId="0" applyFill="1" applyBorder="1"/>
    <xf numFmtId="164" fontId="0" fillId="12" borderId="25" xfId="0" applyNumberFormat="1" applyFill="1" applyBorder="1"/>
    <xf numFmtId="164" fontId="0" fillId="12" borderId="2" xfId="0" applyNumberFormat="1" applyFill="1" applyBorder="1"/>
    <xf numFmtId="0" fontId="0" fillId="12" borderId="25" xfId="0" applyFill="1" applyBorder="1"/>
    <xf numFmtId="164" fontId="0" fillId="12" borderId="7" xfId="0" applyNumberFormat="1" applyFill="1" applyBorder="1"/>
    <xf numFmtId="0" fontId="1" fillId="12" borderId="16" xfId="0" applyFont="1" applyFill="1" applyBorder="1"/>
    <xf numFmtId="0" fontId="0" fillId="12" borderId="7" xfId="0" applyFill="1" applyBorder="1"/>
    <xf numFmtId="164" fontId="0" fillId="12" borderId="12" xfId="0" applyNumberFormat="1" applyFill="1" applyBorder="1"/>
    <xf numFmtId="0" fontId="0" fillId="12" borderId="17" xfId="0" applyFill="1" applyBorder="1"/>
    <xf numFmtId="0" fontId="0" fillId="12" borderId="12" xfId="0" applyFill="1" applyBorder="1"/>
    <xf numFmtId="0" fontId="0" fillId="12" borderId="13" xfId="0" applyFont="1" applyFill="1" applyBorder="1"/>
    <xf numFmtId="0" fontId="0" fillId="12" borderId="24" xfId="0" applyFill="1" applyBorder="1"/>
    <xf numFmtId="0" fontId="0" fillId="12" borderId="9" xfId="0" applyFill="1" applyBorder="1"/>
    <xf numFmtId="0" fontId="0" fillId="12" borderId="11" xfId="0" applyFill="1" applyBorder="1"/>
    <xf numFmtId="164" fontId="0" fillId="12" borderId="11" xfId="0" applyNumberFormat="1" applyFill="1" applyBorder="1"/>
    <xf numFmtId="0" fontId="0" fillId="12" borderId="0" xfId="0" applyFill="1" applyBorder="1"/>
    <xf numFmtId="0" fontId="0" fillId="10" borderId="16" xfId="0" applyFill="1" applyBorder="1"/>
    <xf numFmtId="0" fontId="0" fillId="10" borderId="14" xfId="0" applyFill="1" applyBorder="1"/>
    <xf numFmtId="0" fontId="0" fillId="10" borderId="11" xfId="0" applyFill="1" applyBorder="1"/>
    <xf numFmtId="0" fontId="0" fillId="10" borderId="9" xfId="0" applyFill="1" applyBorder="1"/>
    <xf numFmtId="164" fontId="0" fillId="10" borderId="11" xfId="0" applyNumberFormat="1" applyFill="1" applyBorder="1"/>
    <xf numFmtId="0" fontId="0" fillId="10" borderId="17" xfId="0" applyFill="1" applyBorder="1"/>
    <xf numFmtId="0" fontId="0" fillId="11" borderId="16" xfId="0" applyFill="1" applyBorder="1"/>
    <xf numFmtId="0" fontId="0" fillId="11" borderId="17" xfId="0" applyFill="1" applyBorder="1"/>
    <xf numFmtId="0" fontId="0" fillId="13" borderId="1" xfId="0" applyFont="1" applyFill="1" applyBorder="1"/>
    <xf numFmtId="0" fontId="0" fillId="13" borderId="1" xfId="0" applyFill="1" applyBorder="1"/>
    <xf numFmtId="0" fontId="0" fillId="13" borderId="2" xfId="0" applyFill="1" applyBorder="1"/>
    <xf numFmtId="0" fontId="0" fillId="13" borderId="0" xfId="0" applyFill="1" applyBorder="1"/>
    <xf numFmtId="164" fontId="0" fillId="13" borderId="1" xfId="0" applyNumberFormat="1" applyFill="1" applyBorder="1"/>
    <xf numFmtId="0" fontId="1" fillId="13" borderId="16" xfId="0" applyFont="1" applyFill="1" applyBorder="1"/>
    <xf numFmtId="0" fontId="0" fillId="13" borderId="16" xfId="0" applyFill="1" applyBorder="1"/>
    <xf numFmtId="0" fontId="0" fillId="13" borderId="14" xfId="0" applyFill="1" applyBorder="1"/>
    <xf numFmtId="0" fontId="0" fillId="13" borderId="11" xfId="0" applyFill="1" applyBorder="1"/>
    <xf numFmtId="0" fontId="0" fillId="13" borderId="9" xfId="0" applyFill="1" applyBorder="1"/>
    <xf numFmtId="164" fontId="0" fillId="13" borderId="11" xfId="0" applyNumberFormat="1" applyFill="1" applyBorder="1"/>
    <xf numFmtId="0" fontId="0" fillId="13" borderId="17" xfId="0" applyFill="1" applyBorder="1"/>
    <xf numFmtId="0" fontId="0" fillId="5" borderId="16" xfId="0" applyFill="1" applyBorder="1"/>
    <xf numFmtId="0" fontId="0" fillId="5" borderId="17" xfId="0" applyFill="1" applyBorder="1"/>
    <xf numFmtId="11" fontId="0" fillId="10" borderId="14" xfId="0" applyNumberFormat="1" applyFill="1" applyBorder="1"/>
    <xf numFmtId="0" fontId="0" fillId="14" borderId="16" xfId="0" applyFill="1" applyBorder="1"/>
    <xf numFmtId="0" fontId="0" fillId="14" borderId="9" xfId="0" applyFill="1" applyBorder="1"/>
    <xf numFmtId="0" fontId="0" fillId="10" borderId="21" xfId="0" applyFill="1" applyBorder="1"/>
    <xf numFmtId="0" fontId="0" fillId="6" borderId="7" xfId="0" applyFill="1" applyBorder="1"/>
    <xf numFmtId="0" fontId="0" fillId="11" borderId="16" xfId="0" quotePrefix="1" applyFill="1" applyBorder="1"/>
    <xf numFmtId="3" fontId="0" fillId="11" borderId="16" xfId="0" applyNumberFormat="1" applyFill="1" applyBorder="1"/>
    <xf numFmtId="0" fontId="0" fillId="11" borderId="27" xfId="0" applyFill="1" applyBorder="1"/>
    <xf numFmtId="0" fontId="0" fillId="11" borderId="25" xfId="0" applyFill="1" applyBorder="1"/>
    <xf numFmtId="0" fontId="0" fillId="11" borderId="12" xfId="0" applyFill="1" applyBorder="1"/>
    <xf numFmtId="0" fontId="0" fillId="14" borderId="2" xfId="0" applyFill="1" applyBorder="1"/>
    <xf numFmtId="0" fontId="0" fillId="14" borderId="0" xfId="0" applyFill="1" applyBorder="1"/>
    <xf numFmtId="0" fontId="0" fillId="14" borderId="1" xfId="0" applyFill="1" applyBorder="1"/>
    <xf numFmtId="0" fontId="0" fillId="14" borderId="4" xfId="0" applyFill="1" applyBorder="1"/>
    <xf numFmtId="0" fontId="0" fillId="14" borderId="3" xfId="0" applyFill="1" applyBorder="1"/>
    <xf numFmtId="0" fontId="0" fillId="14" borderId="5" xfId="0" applyFill="1" applyBorder="1"/>
    <xf numFmtId="3" fontId="0" fillId="14" borderId="0" xfId="0" applyNumberFormat="1" applyFill="1" applyBorder="1"/>
    <xf numFmtId="11" fontId="0" fillId="14" borderId="0" xfId="0" applyNumberFormat="1" applyFill="1" applyBorder="1"/>
    <xf numFmtId="0" fontId="0" fillId="14" borderId="18" xfId="0" applyFill="1" applyBorder="1"/>
    <xf numFmtId="0" fontId="0" fillId="7" borderId="5" xfId="0" applyFill="1" applyBorder="1"/>
    <xf numFmtId="0" fontId="0" fillId="4" borderId="5" xfId="0" applyFill="1" applyBorder="1"/>
    <xf numFmtId="3" fontId="0" fillId="4" borderId="0" xfId="0" applyNumberFormat="1" applyFill="1" applyBorder="1"/>
    <xf numFmtId="11" fontId="0" fillId="4" borderId="0" xfId="0" applyNumberFormat="1" applyFill="1" applyBorder="1"/>
    <xf numFmtId="164" fontId="0" fillId="4" borderId="0" xfId="0" applyNumberFormat="1" applyFill="1" applyBorder="1"/>
    <xf numFmtId="0" fontId="0" fillId="4" borderId="9" xfId="0" applyFill="1" applyBorder="1"/>
    <xf numFmtId="0" fontId="0" fillId="4" borderId="18" xfId="0" applyFill="1" applyBorder="1"/>
    <xf numFmtId="164" fontId="0" fillId="4" borderId="18" xfId="0" applyNumberFormat="1" applyFill="1" applyBorder="1"/>
    <xf numFmtId="0" fontId="0" fillId="7" borderId="18" xfId="0" applyFill="1" applyBorder="1"/>
    <xf numFmtId="164" fontId="0" fillId="7" borderId="18" xfId="0" applyNumberFormat="1" applyFill="1" applyBorder="1"/>
    <xf numFmtId="0" fontId="0" fillId="16" borderId="0" xfId="0" applyFill="1" applyBorder="1"/>
    <xf numFmtId="0" fontId="0" fillId="17" borderId="8" xfId="0" applyFill="1" applyBorder="1"/>
    <xf numFmtId="0" fontId="0" fillId="17" borderId="12" xfId="0" applyFill="1" applyBorder="1"/>
    <xf numFmtId="0" fontId="0" fillId="17" borderId="1" xfId="0" applyFill="1" applyBorder="1"/>
    <xf numFmtId="0" fontId="0" fillId="17" borderId="0" xfId="0" applyFill="1"/>
    <xf numFmtId="0" fontId="0" fillId="17" borderId="6" xfId="0" applyFill="1" applyBorder="1"/>
    <xf numFmtId="164" fontId="0" fillId="5" borderId="0" xfId="0" applyNumberFormat="1" applyFill="1" applyBorder="1"/>
    <xf numFmtId="11" fontId="0" fillId="5" borderId="0" xfId="0" applyNumberFormat="1" applyFill="1" applyBorder="1"/>
    <xf numFmtId="3" fontId="0" fillId="5" borderId="16" xfId="0" applyNumberFormat="1" applyFill="1" applyBorder="1"/>
    <xf numFmtId="164" fontId="0" fillId="5" borderId="6" xfId="0" applyNumberFormat="1" applyFill="1" applyBorder="1"/>
    <xf numFmtId="164" fontId="0" fillId="10" borderId="6" xfId="0" applyNumberFormat="1" applyFill="1" applyBorder="1"/>
    <xf numFmtId="164" fontId="0" fillId="10" borderId="9" xfId="0" applyNumberFormat="1" applyFill="1" applyBorder="1"/>
    <xf numFmtId="0" fontId="0" fillId="8" borderId="17" xfId="0" applyFill="1" applyBorder="1"/>
    <xf numFmtId="0" fontId="0" fillId="8" borderId="21" xfId="0" applyFill="1" applyBorder="1"/>
    <xf numFmtId="0" fontId="0" fillId="13" borderId="21" xfId="0" applyFill="1" applyBorder="1"/>
    <xf numFmtId="164" fontId="0" fillId="13" borderId="0" xfId="0" applyNumberFormat="1" applyFill="1" applyBorder="1"/>
    <xf numFmtId="164" fontId="0" fillId="13" borderId="6" xfId="0" applyNumberFormat="1" applyFill="1" applyBorder="1"/>
    <xf numFmtId="0" fontId="0" fillId="17" borderId="0" xfId="0" applyFill="1" applyBorder="1"/>
    <xf numFmtId="0" fontId="0" fillId="8" borderId="6" xfId="0" applyFill="1" applyBorder="1"/>
    <xf numFmtId="0" fontId="0" fillId="12" borderId="18" xfId="0" applyFill="1" applyBorder="1"/>
    <xf numFmtId="164" fontId="0" fillId="17" borderId="6" xfId="0" applyNumberFormat="1" applyFill="1" applyBorder="1"/>
    <xf numFmtId="164" fontId="1" fillId="17" borderId="6" xfId="0" applyNumberFormat="1" applyFont="1" applyFill="1" applyBorder="1"/>
    <xf numFmtId="164" fontId="1" fillId="13" borderId="0" xfId="0" applyNumberFormat="1" applyFont="1" applyFill="1" applyBorder="1"/>
    <xf numFmtId="0" fontId="0" fillId="13" borderId="6" xfId="0" applyFill="1" applyBorder="1"/>
    <xf numFmtId="11" fontId="0" fillId="5" borderId="22" xfId="0" applyNumberFormat="1" applyFill="1" applyBorder="1"/>
    <xf numFmtId="0" fontId="0" fillId="17" borderId="16" xfId="0" applyFill="1" applyBorder="1"/>
    <xf numFmtId="164" fontId="0" fillId="5" borderId="16" xfId="0" applyNumberFormat="1" applyFill="1" applyBorder="1"/>
    <xf numFmtId="0" fontId="0" fillId="16" borderId="16" xfId="0" applyFill="1" applyBorder="1"/>
    <xf numFmtId="0" fontId="0" fillId="8" borderId="16" xfId="0" applyFill="1" applyBorder="1"/>
    <xf numFmtId="0" fontId="0" fillId="16" borderId="17" xfId="0" applyFill="1" applyBorder="1"/>
    <xf numFmtId="164" fontId="0" fillId="5" borderId="17" xfId="0" applyNumberFormat="1" applyFill="1" applyBorder="1"/>
    <xf numFmtId="0" fontId="0" fillId="4" borderId="16" xfId="0" applyFill="1" applyBorder="1"/>
    <xf numFmtId="0" fontId="0" fillId="4" borderId="29" xfId="0" applyFill="1" applyBorder="1"/>
    <xf numFmtId="0" fontId="0" fillId="5" borderId="16" xfId="0" quotePrefix="1" applyFill="1" applyBorder="1"/>
    <xf numFmtId="0" fontId="0" fillId="14" borderId="25" xfId="0" applyFill="1" applyBorder="1"/>
    <xf numFmtId="0" fontId="0" fillId="14" borderId="30" xfId="0" applyFill="1" applyBorder="1"/>
    <xf numFmtId="164" fontId="0" fillId="5" borderId="25" xfId="0" applyNumberFormat="1" applyFill="1" applyBorder="1"/>
    <xf numFmtId="164" fontId="0" fillId="5" borderId="12" xfId="0" applyNumberFormat="1" applyFill="1" applyBorder="1"/>
    <xf numFmtId="164" fontId="0" fillId="14" borderId="22" xfId="0" applyNumberFormat="1" applyFill="1" applyBorder="1"/>
    <xf numFmtId="164" fontId="0" fillId="10" borderId="27" xfId="0" applyNumberFormat="1" applyFill="1" applyBorder="1"/>
    <xf numFmtId="164" fontId="0" fillId="10" borderId="12" xfId="0" applyNumberFormat="1" applyFill="1" applyBorder="1"/>
    <xf numFmtId="164" fontId="0" fillId="8" borderId="27" xfId="0" applyNumberFormat="1" applyFill="1" applyBorder="1"/>
    <xf numFmtId="164" fontId="0" fillId="8" borderId="25" xfId="0" applyNumberFormat="1" applyFill="1" applyBorder="1"/>
    <xf numFmtId="0" fontId="0" fillId="14" borderId="23" xfId="0" applyFill="1" applyBorder="1"/>
    <xf numFmtId="164" fontId="0" fillId="14" borderId="24" xfId="0" applyNumberFormat="1" applyFill="1" applyBorder="1"/>
    <xf numFmtId="164" fontId="0" fillId="13" borderId="25" xfId="0" applyNumberFormat="1" applyFill="1" applyBorder="1"/>
    <xf numFmtId="164" fontId="0" fillId="13" borderId="27" xfId="0" applyNumberFormat="1" applyFill="1" applyBorder="1"/>
    <xf numFmtId="164" fontId="0" fillId="11" borderId="25" xfId="0" applyNumberFormat="1" applyFill="1" applyBorder="1"/>
    <xf numFmtId="164" fontId="0" fillId="11" borderId="12" xfId="0" applyNumberFormat="1" applyFill="1" applyBorder="1"/>
    <xf numFmtId="0" fontId="0" fillId="7" borderId="29" xfId="0" applyFill="1" applyBorder="1"/>
    <xf numFmtId="0" fontId="0" fillId="4" borderId="25" xfId="0" applyFill="1" applyBorder="1"/>
    <xf numFmtId="0" fontId="0" fillId="4" borderId="30" xfId="0" applyFill="1" applyBorder="1"/>
    <xf numFmtId="11" fontId="0" fillId="5" borderId="25" xfId="0" applyNumberFormat="1" applyFill="1" applyBorder="1"/>
    <xf numFmtId="0" fontId="0" fillId="5" borderId="25" xfId="0" applyFill="1" applyBorder="1"/>
    <xf numFmtId="0" fontId="0" fillId="5" borderId="12" xfId="0" applyFill="1" applyBorder="1"/>
    <xf numFmtId="164" fontId="0" fillId="4" borderId="22" xfId="0" applyNumberFormat="1" applyFill="1" applyBorder="1"/>
    <xf numFmtId="0" fontId="0" fillId="10" borderId="27" xfId="0" applyFill="1" applyBorder="1"/>
    <xf numFmtId="0" fontId="0" fillId="8" borderId="27" xfId="0" applyFill="1" applyBorder="1"/>
    <xf numFmtId="0" fontId="0" fillId="8" borderId="25" xfId="0" applyFill="1" applyBorder="1"/>
    <xf numFmtId="0" fontId="0" fillId="4" borderId="23" xfId="0" applyFill="1" applyBorder="1"/>
    <xf numFmtId="0" fontId="0" fillId="4" borderId="24" xfId="0" applyFill="1" applyBorder="1"/>
    <xf numFmtId="0" fontId="0" fillId="13" borderId="25" xfId="0" applyFill="1" applyBorder="1"/>
    <xf numFmtId="0" fontId="0" fillId="13" borderId="27" xfId="0" applyFill="1" applyBorder="1"/>
    <xf numFmtId="11" fontId="0" fillId="11" borderId="25" xfId="0" applyNumberFormat="1" applyFill="1" applyBorder="1"/>
    <xf numFmtId="0" fontId="0" fillId="17" borderId="17" xfId="0" applyFill="1" applyBorder="1"/>
    <xf numFmtId="0" fontId="0" fillId="14" borderId="29" xfId="0" applyFill="1" applyBorder="1"/>
    <xf numFmtId="0" fontId="0" fillId="0" borderId="12" xfId="0" applyBorder="1"/>
    <xf numFmtId="0" fontId="0" fillId="13" borderId="22" xfId="0" applyFill="1" applyBorder="1"/>
    <xf numFmtId="0" fontId="0" fillId="0" borderId="23" xfId="0" applyFill="1" applyBorder="1"/>
    <xf numFmtId="0" fontId="0" fillId="14" borderId="28" xfId="0" applyFill="1" applyBorder="1"/>
    <xf numFmtId="0" fontId="0" fillId="14" borderId="24" xfId="0" applyFill="1" applyBorder="1"/>
    <xf numFmtId="0" fontId="0" fillId="7" borderId="30" xfId="0" applyFill="1" applyBorder="1"/>
    <xf numFmtId="0" fontId="0" fillId="7" borderId="24" xfId="0" applyFill="1" applyBorder="1"/>
    <xf numFmtId="0" fontId="0" fillId="16" borderId="31" xfId="0" applyFill="1" applyBorder="1"/>
    <xf numFmtId="0" fontId="0" fillId="16" borderId="32" xfId="0" applyFill="1" applyBorder="1"/>
    <xf numFmtId="0" fontId="0" fillId="16" borderId="33" xfId="0" applyFill="1" applyBorder="1"/>
    <xf numFmtId="164" fontId="0" fillId="5" borderId="32" xfId="0" applyNumberFormat="1" applyFill="1" applyBorder="1"/>
    <xf numFmtId="164" fontId="0" fillId="5" borderId="31" xfId="0" applyNumberFormat="1" applyFill="1" applyBorder="1"/>
    <xf numFmtId="164" fontId="0" fillId="10" borderId="34" xfId="0" applyNumberFormat="1" applyFill="1" applyBorder="1"/>
    <xf numFmtId="164" fontId="0" fillId="10" borderId="31" xfId="0" applyNumberFormat="1" applyFill="1" applyBorder="1"/>
    <xf numFmtId="164" fontId="0" fillId="8" borderId="34" xfId="0" applyNumberFormat="1" applyFill="1" applyBorder="1"/>
    <xf numFmtId="164" fontId="0" fillId="8" borderId="32" xfId="0" applyNumberFormat="1" applyFill="1" applyBorder="1"/>
    <xf numFmtId="0" fontId="0" fillId="16" borderId="34" xfId="0" applyFill="1" applyBorder="1"/>
    <xf numFmtId="164" fontId="0" fillId="12" borderId="34" xfId="0" applyNumberFormat="1" applyFill="1" applyBorder="1"/>
    <xf numFmtId="164" fontId="0" fillId="12" borderId="32" xfId="0" applyNumberFormat="1" applyFill="1" applyBorder="1"/>
    <xf numFmtId="164" fontId="0" fillId="12" borderId="31" xfId="0" applyNumberFormat="1" applyFill="1" applyBorder="1"/>
    <xf numFmtId="164" fontId="0" fillId="16" borderId="35" xfId="0" applyNumberFormat="1" applyFill="1" applyBorder="1"/>
    <xf numFmtId="164" fontId="0" fillId="13" borderId="32" xfId="0" applyNumberFormat="1" applyFill="1" applyBorder="1"/>
    <xf numFmtId="164" fontId="0" fillId="13" borderId="34" xfId="0" applyNumberFormat="1" applyFill="1" applyBorder="1"/>
    <xf numFmtId="164" fontId="0" fillId="11" borderId="32" xfId="0" applyNumberFormat="1" applyFill="1" applyBorder="1"/>
    <xf numFmtId="164" fontId="0" fillId="11" borderId="31" xfId="0" applyNumberFormat="1" applyFill="1" applyBorder="1"/>
    <xf numFmtId="0" fontId="0" fillId="16" borderId="35" xfId="0" applyFill="1" applyBorder="1"/>
    <xf numFmtId="0" fontId="0" fillId="15" borderId="32" xfId="0" applyFill="1" applyBorder="1"/>
    <xf numFmtId="0" fontId="0" fillId="15" borderId="34" xfId="0" applyFill="1" applyBorder="1"/>
    <xf numFmtId="0" fontId="0" fillId="15" borderId="31" xfId="0" applyFill="1" applyBorder="1"/>
    <xf numFmtId="164" fontId="0" fillId="15" borderId="32" xfId="0" applyNumberFormat="1" applyFill="1" applyBorder="1"/>
    <xf numFmtId="164" fontId="0" fillId="8" borderId="31" xfId="0" applyNumberFormat="1" applyFill="1" applyBorder="1"/>
    <xf numFmtId="164" fontId="0" fillId="12" borderId="35" xfId="0" applyNumberFormat="1" applyFill="1" applyBorder="1"/>
    <xf numFmtId="164" fontId="0" fillId="13" borderId="31" xfId="0" applyNumberFormat="1" applyFill="1" applyBorder="1"/>
    <xf numFmtId="164" fontId="0" fillId="15" borderId="34" xfId="0" applyNumberFormat="1" applyFill="1" applyBorder="1"/>
    <xf numFmtId="0" fontId="0" fillId="17" borderId="20" xfId="0" applyFill="1" applyBorder="1"/>
    <xf numFmtId="0" fontId="0" fillId="17" borderId="25" xfId="0" applyFill="1" applyBorder="1"/>
    <xf numFmtId="0" fontId="0" fillId="5" borderId="22" xfId="0" applyFill="1" applyBorder="1"/>
    <xf numFmtId="0" fontId="0" fillId="5" borderId="20" xfId="0" applyFill="1" applyBorder="1"/>
    <xf numFmtId="0" fontId="0" fillId="17" borderId="22" xfId="0" applyFill="1" applyBorder="1"/>
    <xf numFmtId="0" fontId="0" fillId="10" borderId="23" xfId="0" applyFill="1" applyBorder="1"/>
    <xf numFmtId="0" fontId="0" fillId="10" borderId="20" xfId="0" applyFill="1" applyBorder="1"/>
    <xf numFmtId="0" fontId="0" fillId="8" borderId="23" xfId="0" applyFill="1" applyBorder="1"/>
    <xf numFmtId="0" fontId="0" fillId="8" borderId="22" xfId="0" applyFill="1" applyBorder="1"/>
    <xf numFmtId="0" fontId="0" fillId="8" borderId="20" xfId="0" applyFill="1" applyBorder="1"/>
    <xf numFmtId="0" fontId="0" fillId="13" borderId="23" xfId="0" applyFill="1" applyBorder="1"/>
    <xf numFmtId="0" fontId="0" fillId="13" borderId="20" xfId="0" applyFill="1" applyBorder="1"/>
    <xf numFmtId="0" fontId="0" fillId="16" borderId="21" xfId="0" applyFill="1" applyBorder="1"/>
    <xf numFmtId="164" fontId="0" fillId="5" borderId="34" xfId="0" applyNumberFormat="1" applyFill="1" applyBorder="1"/>
    <xf numFmtId="0" fontId="0" fillId="10" borderId="34" xfId="0" applyFill="1" applyBorder="1"/>
    <xf numFmtId="0" fontId="0" fillId="10" borderId="31" xfId="0" applyFill="1" applyBorder="1"/>
    <xf numFmtId="0" fontId="0" fillId="8" borderId="34" xfId="0" applyFill="1" applyBorder="1"/>
    <xf numFmtId="0" fontId="0" fillId="8" borderId="32" xfId="0" applyFill="1" applyBorder="1"/>
    <xf numFmtId="0" fontId="0" fillId="8" borderId="31" xfId="0" applyFill="1" applyBorder="1"/>
    <xf numFmtId="0" fontId="0" fillId="12" borderId="34" xfId="0" applyFill="1" applyBorder="1"/>
    <xf numFmtId="0" fontId="0" fillId="12" borderId="32" xfId="0" applyFill="1" applyBorder="1"/>
    <xf numFmtId="0" fontId="0" fillId="12" borderId="35" xfId="0" applyFill="1" applyBorder="1"/>
    <xf numFmtId="0" fontId="0" fillId="13" borderId="34" xfId="0" applyFill="1" applyBorder="1"/>
    <xf numFmtId="0" fontId="0" fillId="13" borderId="32" xfId="0" applyFill="1" applyBorder="1"/>
    <xf numFmtId="0" fontId="0" fillId="13" borderId="31" xfId="0" applyFill="1" applyBorder="1"/>
    <xf numFmtId="0" fontId="0" fillId="6" borderId="3" xfId="0" applyFill="1" applyBorder="1"/>
    <xf numFmtId="0" fontId="0" fillId="6" borderId="30" xfId="0" applyFill="1" applyBorder="1"/>
    <xf numFmtId="11" fontId="0" fillId="0" borderId="0" xfId="0" applyNumberFormat="1" applyFill="1" applyBorder="1"/>
    <xf numFmtId="167" fontId="0" fillId="0" borderId="0" xfId="0" applyNumberFormat="1" applyFill="1" applyBorder="1"/>
    <xf numFmtId="164" fontId="1" fillId="0" borderId="0" xfId="0" applyNumberFormat="1" applyFont="1" applyFill="1" applyBorder="1"/>
    <xf numFmtId="165" fontId="0" fillId="0" borderId="0" xfId="0" applyNumberFormat="1" applyFill="1" applyBorder="1"/>
    <xf numFmtId="166" fontId="0" fillId="0" borderId="0" xfId="0" applyNumberFormat="1" applyFill="1" applyBorder="1"/>
    <xf numFmtId="164" fontId="0" fillId="11" borderId="34" xfId="0" applyNumberFormat="1" applyFill="1" applyBorder="1"/>
    <xf numFmtId="0" fontId="0" fillId="18" borderId="0" xfId="0" applyFill="1" applyAlignment="1">
      <alignment vertical="top"/>
    </xf>
    <xf numFmtId="0" fontId="0" fillId="18" borderId="1" xfId="0" applyFill="1" applyBorder="1" applyAlignment="1">
      <alignment vertical="top"/>
    </xf>
    <xf numFmtId="0" fontId="0" fillId="18" borderId="11" xfId="0" applyFill="1" applyBorder="1" applyAlignment="1">
      <alignment vertical="top"/>
    </xf>
    <xf numFmtId="0" fontId="0" fillId="18" borderId="19" xfId="0" applyFill="1" applyBorder="1" applyAlignment="1">
      <alignment vertical="top"/>
    </xf>
    <xf numFmtId="0" fontId="0" fillId="0" borderId="11" xfId="0" applyBorder="1"/>
    <xf numFmtId="2" fontId="0" fillId="7" borderId="13" xfId="0" applyNumberFormat="1" applyFill="1" applyBorder="1"/>
    <xf numFmtId="2" fontId="0" fillId="9" borderId="9" xfId="0" applyNumberFormat="1" applyFill="1" applyBorder="1"/>
    <xf numFmtId="2" fontId="0" fillId="9" borderId="0" xfId="0" applyNumberFormat="1" applyFill="1" applyBorder="1"/>
    <xf numFmtId="2" fontId="0" fillId="6" borderId="9" xfId="0" applyNumberFormat="1" applyFill="1" applyBorder="1"/>
    <xf numFmtId="2" fontId="0" fillId="6" borderId="0" xfId="0" applyNumberFormat="1" applyFill="1" applyBorder="1"/>
    <xf numFmtId="2" fontId="0" fillId="6" borderId="21" xfId="0" applyNumberFormat="1" applyFill="1" applyBorder="1"/>
    <xf numFmtId="2" fontId="0" fillId="6" borderId="16" xfId="0" applyNumberFormat="1" applyFill="1" applyBorder="1"/>
    <xf numFmtId="2" fontId="0" fillId="6" borderId="6" xfId="0" applyNumberFormat="1" applyFill="1" applyBorder="1"/>
    <xf numFmtId="2" fontId="0" fillId="6" borderId="17" xfId="0" applyNumberFormat="1" applyFill="1" applyBorder="1"/>
    <xf numFmtId="2" fontId="0" fillId="9" borderId="21" xfId="0" applyNumberFormat="1" applyFill="1" applyBorder="1"/>
    <xf numFmtId="2" fontId="0" fillId="9" borderId="16" xfId="0" applyNumberFormat="1" applyFill="1" applyBorder="1"/>
    <xf numFmtId="2" fontId="0" fillId="0" borderId="0" xfId="0" applyNumberFormat="1" applyFill="1" applyBorder="1"/>
    <xf numFmtId="0" fontId="0" fillId="7" borderId="26" xfId="0" applyFill="1" applyBorder="1" applyAlignment="1">
      <alignment horizontal="left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0" fillId="0" borderId="17" xfId="0" applyBorder="1"/>
    <xf numFmtId="0" fontId="4" fillId="0" borderId="17" xfId="0" applyFont="1" applyFill="1" applyBorder="1"/>
    <xf numFmtId="0" fontId="0" fillId="0" borderId="21" xfId="0" applyFill="1" applyBorder="1"/>
    <xf numFmtId="0" fontId="0" fillId="6" borderId="27" xfId="0" applyFill="1" applyBorder="1" applyAlignment="1">
      <alignment horizontal="right"/>
    </xf>
    <xf numFmtId="0" fontId="0" fillId="6" borderId="25" xfId="0" applyFill="1" applyBorder="1" applyAlignment="1">
      <alignment horizontal="right"/>
    </xf>
    <xf numFmtId="164" fontId="0" fillId="6" borderId="22" xfId="0" applyNumberFormat="1" applyFill="1" applyBorder="1"/>
    <xf numFmtId="164" fontId="0" fillId="6" borderId="0" xfId="0" applyNumberFormat="1" applyFill="1" applyBorder="1"/>
    <xf numFmtId="0" fontId="0" fillId="7" borderId="26" xfId="0" applyNumberFormat="1" applyFill="1" applyBorder="1"/>
    <xf numFmtId="2" fontId="5" fillId="6" borderId="9" xfId="0" applyNumberFormat="1" applyFont="1" applyFill="1" applyBorder="1"/>
    <xf numFmtId="2" fontId="5" fillId="9" borderId="9" xfId="0" applyNumberFormat="1" applyFont="1" applyFill="1" applyBorder="1"/>
    <xf numFmtId="2" fontId="0" fillId="6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CD0D3"/>
      <color rgb="FFFF9966"/>
      <color rgb="FFFFFF99"/>
      <color rgb="FFF8AEEF"/>
      <color rgb="FFFDE9FB"/>
      <color rgb="FFFFFFFF"/>
      <color rgb="FFFF8F8F"/>
      <color rgb="FF606EEE"/>
      <color rgb="FFF5A9E7"/>
      <color rgb="FF9EF0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14</xdr:col>
      <xdr:colOff>66675</xdr:colOff>
      <xdr:row>3</xdr:row>
      <xdr:rowOff>9525</xdr:rowOff>
    </xdr:to>
    <xdr:pic>
      <xdr:nvPicPr>
        <xdr:cNvPr id="2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23025" y="0"/>
          <a:ext cx="6667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1"/>
  <sheetViews>
    <sheetView topLeftCell="AF1" zoomScale="70" zoomScaleNormal="70" workbookViewId="0">
      <selection activeCell="AL42" sqref="AL42"/>
    </sheetView>
  </sheetViews>
  <sheetFormatPr baseColWidth="10" defaultRowHeight="15" x14ac:dyDescent="0.25"/>
  <cols>
    <col min="1" max="1" width="43" customWidth="1"/>
    <col min="2" max="2" width="19.42578125" customWidth="1"/>
    <col min="3" max="3" width="15.85546875" bestFit="1" customWidth="1"/>
    <col min="4" max="4" width="12.28515625" bestFit="1" customWidth="1"/>
    <col min="5" max="5" width="14.5703125" bestFit="1" customWidth="1"/>
    <col min="9" max="9" width="12.42578125" bestFit="1" customWidth="1"/>
    <col min="15" max="15" width="13.7109375" bestFit="1" customWidth="1"/>
    <col min="17" max="17" width="12.85546875" bestFit="1" customWidth="1"/>
    <col min="18" max="18" width="16.28515625" bestFit="1" customWidth="1"/>
    <col min="19" max="19" width="14.85546875" bestFit="1" customWidth="1"/>
    <col min="21" max="21" width="18.7109375" customWidth="1"/>
    <col min="22" max="22" width="29.85546875" customWidth="1"/>
    <col min="23" max="23" width="12.85546875" bestFit="1" customWidth="1"/>
    <col min="24" max="24" width="13.7109375" bestFit="1" customWidth="1"/>
    <col min="25" max="26" width="11.42578125" bestFit="1" customWidth="1"/>
    <col min="27" max="27" width="12.42578125" bestFit="1" customWidth="1"/>
    <col min="28" max="28" width="16.28515625" bestFit="1" customWidth="1"/>
    <col min="29" max="29" width="22.5703125" bestFit="1" customWidth="1"/>
    <col min="31" max="31" width="27.28515625" bestFit="1" customWidth="1"/>
    <col min="32" max="32" width="38.140625" bestFit="1" customWidth="1"/>
  </cols>
  <sheetData>
    <row r="1" spans="1:36" x14ac:dyDescent="0.25">
      <c r="A1" s="4" t="s">
        <v>64</v>
      </c>
      <c r="B1" s="253" t="s">
        <v>0</v>
      </c>
      <c r="C1" s="256" t="s">
        <v>9</v>
      </c>
      <c r="D1" s="176"/>
      <c r="E1" s="176"/>
      <c r="F1" s="176"/>
      <c r="G1" s="176"/>
      <c r="H1" s="257"/>
      <c r="I1" s="41" t="s">
        <v>8</v>
      </c>
      <c r="J1" s="41"/>
      <c r="K1" s="41"/>
      <c r="L1" s="41"/>
      <c r="M1" s="41"/>
      <c r="N1" s="43"/>
      <c r="O1" s="29" t="s">
        <v>10</v>
      </c>
      <c r="P1" s="29"/>
      <c r="Q1" s="29"/>
      <c r="R1" s="29"/>
      <c r="S1" s="29"/>
      <c r="T1" s="30"/>
      <c r="U1" s="260" t="s">
        <v>61</v>
      </c>
      <c r="V1" s="260" t="s">
        <v>60</v>
      </c>
      <c r="W1" s="279" t="s">
        <v>25</v>
      </c>
      <c r="X1" s="279" t="s">
        <v>24</v>
      </c>
      <c r="Y1" s="192" t="s">
        <v>53</v>
      </c>
      <c r="Z1" s="192"/>
      <c r="AA1" s="192"/>
      <c r="AB1" s="192"/>
      <c r="AC1" s="192"/>
      <c r="AD1" s="287"/>
      <c r="AE1" s="260" t="s">
        <v>54</v>
      </c>
      <c r="AF1" s="214" t="s">
        <v>62</v>
      </c>
      <c r="AG1" s="320" t="s">
        <v>72</v>
      </c>
      <c r="AH1" t="s">
        <v>73</v>
      </c>
      <c r="AI1" t="s">
        <v>74</v>
      </c>
      <c r="AJ1" t="s">
        <v>75</v>
      </c>
    </row>
    <row r="2" spans="1:36" x14ac:dyDescent="0.25">
      <c r="A2" s="27"/>
      <c r="B2" s="55"/>
      <c r="C2" s="159" t="s">
        <v>1</v>
      </c>
      <c r="D2" s="168" t="s">
        <v>4</v>
      </c>
      <c r="E2" s="169" t="s">
        <v>2</v>
      </c>
      <c r="F2" s="168" t="s">
        <v>5</v>
      </c>
      <c r="G2" s="170" t="s">
        <v>7</v>
      </c>
      <c r="H2" s="221" t="s">
        <v>3</v>
      </c>
      <c r="I2" s="218" t="s">
        <v>1</v>
      </c>
      <c r="J2" s="84" t="s">
        <v>4</v>
      </c>
      <c r="K2" s="84" t="s">
        <v>2</v>
      </c>
      <c r="L2" s="84" t="s">
        <v>5</v>
      </c>
      <c r="M2" s="84" t="s">
        <v>3</v>
      </c>
      <c r="N2" s="237" t="s">
        <v>7</v>
      </c>
      <c r="O2" s="86" t="s">
        <v>1</v>
      </c>
      <c r="P2" s="21" t="s">
        <v>4</v>
      </c>
      <c r="Q2" s="21" t="s">
        <v>2</v>
      </c>
      <c r="R2" s="21" t="s">
        <v>5</v>
      </c>
      <c r="S2" s="21" t="s">
        <v>3</v>
      </c>
      <c r="T2" s="92" t="s">
        <v>7</v>
      </c>
      <c r="U2" s="261"/>
      <c r="V2" s="261"/>
      <c r="W2" s="280"/>
      <c r="X2" s="280"/>
      <c r="Y2" s="212" t="s">
        <v>1</v>
      </c>
      <c r="Z2" s="190" t="s">
        <v>4</v>
      </c>
      <c r="AA2" s="190" t="s">
        <v>2</v>
      </c>
      <c r="AB2" s="190" t="s">
        <v>5</v>
      </c>
      <c r="AC2" s="190" t="s">
        <v>3</v>
      </c>
      <c r="AD2" s="288" t="s">
        <v>7</v>
      </c>
      <c r="AE2" s="261"/>
      <c r="AF2" s="299"/>
      <c r="AG2" s="320"/>
    </row>
    <row r="3" spans="1:36" ht="15.75" thickBot="1" x14ac:dyDescent="0.3">
      <c r="A3" s="312"/>
      <c r="B3" s="313"/>
      <c r="C3" s="252" t="s">
        <v>6</v>
      </c>
      <c r="D3" s="171"/>
      <c r="E3" s="172" t="s">
        <v>6</v>
      </c>
      <c r="F3" s="171"/>
      <c r="G3" s="173"/>
      <c r="H3" s="222"/>
      <c r="I3" s="219" t="s">
        <v>6</v>
      </c>
      <c r="J3" s="178"/>
      <c r="K3" s="178" t="s">
        <v>6</v>
      </c>
      <c r="L3" s="178"/>
      <c r="M3" s="178"/>
      <c r="N3" s="238"/>
      <c r="O3" s="236" t="s">
        <v>6</v>
      </c>
      <c r="P3" s="177"/>
      <c r="Q3" s="177" t="s">
        <v>6</v>
      </c>
      <c r="R3" s="177"/>
      <c r="S3" s="177"/>
      <c r="T3" s="258"/>
      <c r="U3" s="262"/>
      <c r="V3" s="262"/>
      <c r="W3" s="281"/>
      <c r="X3" s="281"/>
      <c r="Y3" s="251" t="s">
        <v>6</v>
      </c>
      <c r="Z3" s="188"/>
      <c r="AA3" s="188" t="s">
        <v>6</v>
      </c>
      <c r="AB3" s="188"/>
      <c r="AC3" s="188"/>
      <c r="AD3" s="189"/>
      <c r="AE3" s="261"/>
      <c r="AF3" s="216"/>
      <c r="AG3" s="320"/>
    </row>
    <row r="4" spans="1:36" ht="15.75" thickTop="1" x14ac:dyDescent="0.25">
      <c r="A4" s="8" t="s">
        <v>63</v>
      </c>
      <c r="B4" s="240">
        <v>230929</v>
      </c>
      <c r="C4" s="220">
        <v>-126.1</v>
      </c>
      <c r="D4" s="10">
        <v>24.7</v>
      </c>
      <c r="E4" s="11">
        <v>-207.5</v>
      </c>
      <c r="F4" s="10">
        <v>22.1</v>
      </c>
      <c r="G4" s="13">
        <v>14</v>
      </c>
      <c r="H4" s="223">
        <f t="shared" ref="H4:H9" si="0">E4/C4</f>
        <v>1.6455194290245838</v>
      </c>
      <c r="I4" s="220">
        <v>-103.1</v>
      </c>
      <c r="J4" s="13">
        <v>17.899999999999999</v>
      </c>
      <c r="K4" s="14">
        <v>-180.5</v>
      </c>
      <c r="L4" s="13">
        <v>27.1</v>
      </c>
      <c r="M4" s="12">
        <f t="shared" ref="M4:M9" si="1">K4/I4</f>
        <v>1.7507274490785647</v>
      </c>
      <c r="N4" s="239">
        <v>71</v>
      </c>
      <c r="O4" s="220">
        <v>-111.8</v>
      </c>
      <c r="P4" s="13">
        <v>22.5</v>
      </c>
      <c r="Q4" s="14">
        <v>-199.4</v>
      </c>
      <c r="R4" s="13">
        <v>27.6</v>
      </c>
      <c r="S4" s="12">
        <f t="shared" ref="S4:S9" si="2">Q4/O4</f>
        <v>1.7835420393559929</v>
      </c>
      <c r="T4" s="239">
        <v>68</v>
      </c>
      <c r="U4" s="263">
        <f t="shared" ref="U4:U9" si="3">I4/C4</f>
        <v>0.81760507533703408</v>
      </c>
      <c r="V4" s="263">
        <f t="shared" ref="V4:V9" si="4">O4/C4</f>
        <v>0.88659793814432997</v>
      </c>
      <c r="W4" s="263">
        <f>S4/H4</f>
        <v>1.0838778369291118</v>
      </c>
      <c r="X4" s="263">
        <f>M4/H4</f>
        <v>1.0639360545966603</v>
      </c>
      <c r="Y4" s="11">
        <v>-107</v>
      </c>
      <c r="Z4" s="194">
        <v>20</v>
      </c>
      <c r="AA4" s="11">
        <v>-197</v>
      </c>
      <c r="AB4" s="194">
        <v>29</v>
      </c>
      <c r="AC4" s="193">
        <f>AA4/Y4</f>
        <v>1.8411214953271029</v>
      </c>
      <c r="AD4" s="211">
        <v>76</v>
      </c>
      <c r="AE4" s="300">
        <f t="shared" ref="AE4:AE9" si="5">Y4/C4</f>
        <v>0.84853291038858047</v>
      </c>
      <c r="AF4" s="213">
        <f t="shared" ref="AF4:AF9" si="6">AC4/H4</f>
        <v>1.1188694966783019</v>
      </c>
      <c r="AG4" s="322">
        <v>2.972</v>
      </c>
      <c r="AH4">
        <v>0.14299999999999999</v>
      </c>
      <c r="AI4">
        <v>2.5099999999999998</v>
      </c>
      <c r="AJ4">
        <v>5.23</v>
      </c>
    </row>
    <row r="5" spans="1:36" x14ac:dyDescent="0.25">
      <c r="A5" s="8"/>
      <c r="B5" s="240">
        <v>231009</v>
      </c>
      <c r="C5" s="195">
        <v>-22.1</v>
      </c>
      <c r="D5" s="10">
        <v>10.8</v>
      </c>
      <c r="E5" s="16">
        <v>-35.299999999999997</v>
      </c>
      <c r="F5" s="10">
        <v>8.0500000000000007</v>
      </c>
      <c r="G5" s="13">
        <v>47</v>
      </c>
      <c r="H5" s="223">
        <f t="shared" si="0"/>
        <v>1.597285067873303</v>
      </c>
      <c r="I5" s="195">
        <v>-21.5</v>
      </c>
      <c r="J5" s="13">
        <v>7.1</v>
      </c>
      <c r="K5" s="17">
        <v>-30.7</v>
      </c>
      <c r="L5" s="13">
        <v>7.2</v>
      </c>
      <c r="M5" s="12">
        <f t="shared" si="1"/>
        <v>1.4279069767441861</v>
      </c>
      <c r="N5" s="239">
        <v>44</v>
      </c>
      <c r="O5" s="195">
        <v>-22.6</v>
      </c>
      <c r="P5" s="13">
        <v>7.5</v>
      </c>
      <c r="Q5" s="17">
        <v>-28.2</v>
      </c>
      <c r="R5" s="13">
        <v>7</v>
      </c>
      <c r="S5" s="12">
        <f t="shared" si="2"/>
        <v>1.247787610619469</v>
      </c>
      <c r="T5" s="239">
        <v>34</v>
      </c>
      <c r="U5" s="263">
        <f t="shared" si="3"/>
        <v>0.97285067873303166</v>
      </c>
      <c r="V5" s="263">
        <f t="shared" si="4"/>
        <v>1.0226244343891402</v>
      </c>
      <c r="W5" s="263">
        <f>S5/H5</f>
        <v>0.78119281004788288</v>
      </c>
      <c r="X5" s="263">
        <f>M5/H5</f>
        <v>0.89395875881151599</v>
      </c>
      <c r="Y5" s="16">
        <v>-24</v>
      </c>
      <c r="Z5" s="194">
        <v>8</v>
      </c>
      <c r="AA5" s="16">
        <v>-32</v>
      </c>
      <c r="AB5" s="194">
        <v>9</v>
      </c>
      <c r="AC5" s="193">
        <f>AA5/Y5</f>
        <v>1.3333333333333333</v>
      </c>
      <c r="AD5" s="211">
        <v>35</v>
      </c>
      <c r="AE5" s="263">
        <f t="shared" si="5"/>
        <v>1.0859728506787329</v>
      </c>
      <c r="AF5" s="213">
        <f t="shared" si="6"/>
        <v>0.83474976392823419</v>
      </c>
      <c r="AG5" s="320">
        <v>3.39</v>
      </c>
      <c r="AH5">
        <v>0.224</v>
      </c>
      <c r="AI5">
        <v>0.57999999999999996</v>
      </c>
      <c r="AJ5">
        <v>5.28</v>
      </c>
    </row>
    <row r="6" spans="1:36" x14ac:dyDescent="0.25">
      <c r="A6" s="8"/>
      <c r="B6" s="240">
        <v>231027</v>
      </c>
      <c r="C6" s="156">
        <v>-27.6</v>
      </c>
      <c r="D6" s="10">
        <v>12.4</v>
      </c>
      <c r="E6" s="8">
        <v>-37.4</v>
      </c>
      <c r="F6" s="15">
        <v>14</v>
      </c>
      <c r="G6" s="9">
        <v>72</v>
      </c>
      <c r="H6" s="223">
        <f t="shared" si="0"/>
        <v>1.3550724637681157</v>
      </c>
      <c r="I6" s="156">
        <v>-30.9</v>
      </c>
      <c r="J6" s="9">
        <v>10.7</v>
      </c>
      <c r="K6" s="9">
        <v>-36</v>
      </c>
      <c r="L6" s="9">
        <v>11.4</v>
      </c>
      <c r="M6" s="12">
        <f t="shared" si="1"/>
        <v>1.1650485436893205</v>
      </c>
      <c r="N6" s="240">
        <v>94</v>
      </c>
      <c r="O6" s="156">
        <v>-25.9</v>
      </c>
      <c r="P6" s="9">
        <v>9.8000000000000007</v>
      </c>
      <c r="Q6" s="9">
        <v>-32.299999999999997</v>
      </c>
      <c r="R6" s="9">
        <v>-10.3</v>
      </c>
      <c r="S6" s="12">
        <f t="shared" si="2"/>
        <v>1.2471042471042471</v>
      </c>
      <c r="T6" s="240">
        <v>72</v>
      </c>
      <c r="U6" s="263">
        <f t="shared" si="3"/>
        <v>1.1195652173913042</v>
      </c>
      <c r="V6" s="263">
        <f t="shared" si="4"/>
        <v>0.93840579710144922</v>
      </c>
      <c r="W6" s="263">
        <f t="shared" ref="W6:W16" si="7">S6/H6</f>
        <v>0.9203229203229204</v>
      </c>
      <c r="X6" s="263">
        <f t="shared" ref="X6:X37" si="8">M6/H6</f>
        <v>0.85976844400602281</v>
      </c>
      <c r="Y6" s="8">
        <v>-28</v>
      </c>
      <c r="Z6" s="8">
        <v>10</v>
      </c>
      <c r="AA6" s="8">
        <v>-39</v>
      </c>
      <c r="AB6" s="8">
        <v>11.4</v>
      </c>
      <c r="AC6" s="193">
        <f>AA6/Y6</f>
        <v>1.3928571428571428</v>
      </c>
      <c r="AD6" s="289">
        <v>102</v>
      </c>
      <c r="AE6" s="263">
        <f t="shared" si="5"/>
        <v>1.0144927536231882</v>
      </c>
      <c r="AF6" s="213">
        <f t="shared" si="6"/>
        <v>1.0278838808250574</v>
      </c>
      <c r="AG6" s="320">
        <v>3.5</v>
      </c>
      <c r="AH6">
        <v>0.42</v>
      </c>
      <c r="AI6">
        <v>1.2</v>
      </c>
      <c r="AJ6">
        <v>4.1100000000000003</v>
      </c>
    </row>
    <row r="7" spans="1:36" x14ac:dyDescent="0.25">
      <c r="A7" s="8"/>
      <c r="B7" s="240">
        <v>231030</v>
      </c>
      <c r="C7" s="156">
        <v>-54.7</v>
      </c>
      <c r="D7" s="10">
        <v>12.4</v>
      </c>
      <c r="E7" s="8">
        <f>-62.3</f>
        <v>-62.3</v>
      </c>
      <c r="F7" s="15">
        <v>17.7</v>
      </c>
      <c r="G7" s="9">
        <v>98</v>
      </c>
      <c r="H7" s="223">
        <f t="shared" si="0"/>
        <v>1.1389396709323583</v>
      </c>
      <c r="I7" s="156">
        <v>-50</v>
      </c>
      <c r="J7" s="9">
        <v>13.2</v>
      </c>
      <c r="K7" s="9">
        <v>-45.8</v>
      </c>
      <c r="L7" s="9">
        <v>13.6</v>
      </c>
      <c r="M7" s="12">
        <f t="shared" si="1"/>
        <v>0.91599999999999993</v>
      </c>
      <c r="N7" s="240">
        <v>88</v>
      </c>
      <c r="O7" s="156">
        <v>-44.9</v>
      </c>
      <c r="P7" s="9">
        <v>14.1</v>
      </c>
      <c r="Q7" s="9">
        <v>-44.9</v>
      </c>
      <c r="R7" s="9">
        <v>13.7</v>
      </c>
      <c r="S7" s="12">
        <f t="shared" si="2"/>
        <v>1</v>
      </c>
      <c r="T7" s="240">
        <v>92</v>
      </c>
      <c r="U7" s="263">
        <f t="shared" si="3"/>
        <v>0.91407678244972568</v>
      </c>
      <c r="V7" s="263">
        <f t="shared" si="4"/>
        <v>0.82084095063985363</v>
      </c>
      <c r="W7" s="263">
        <f t="shared" si="7"/>
        <v>0.8780096308186196</v>
      </c>
      <c r="X7" s="263">
        <f t="shared" si="8"/>
        <v>0.80425682182985547</v>
      </c>
      <c r="Y7" s="8">
        <v>-53</v>
      </c>
      <c r="Z7" s="8">
        <v>13</v>
      </c>
      <c r="AA7" s="8">
        <v>-47</v>
      </c>
      <c r="AB7" s="8">
        <v>12</v>
      </c>
      <c r="AC7" s="193">
        <f>AA7/Y7</f>
        <v>0.8867924528301887</v>
      </c>
      <c r="AD7" s="289">
        <v>87</v>
      </c>
      <c r="AE7" s="263">
        <f t="shared" si="5"/>
        <v>0.96892138939670924</v>
      </c>
      <c r="AF7" s="213">
        <f t="shared" si="6"/>
        <v>0.77861231412217213</v>
      </c>
      <c r="AG7" s="320">
        <v>2.8</v>
      </c>
      <c r="AH7">
        <v>0.13</v>
      </c>
      <c r="AI7">
        <v>0.55000000000000004</v>
      </c>
      <c r="AJ7">
        <v>5.36</v>
      </c>
    </row>
    <row r="8" spans="1:36" x14ac:dyDescent="0.25">
      <c r="A8" s="8"/>
      <c r="B8" s="240" t="s">
        <v>14</v>
      </c>
      <c r="C8" s="156">
        <v>-62.6</v>
      </c>
      <c r="D8" s="15">
        <v>14</v>
      </c>
      <c r="E8" s="8">
        <v>-65.099999999999994</v>
      </c>
      <c r="F8" s="15">
        <v>12</v>
      </c>
      <c r="G8" s="9">
        <v>98</v>
      </c>
      <c r="H8" s="223">
        <f t="shared" si="0"/>
        <v>1.0399361022364215</v>
      </c>
      <c r="I8" s="156">
        <v>-64.2</v>
      </c>
      <c r="J8" s="9">
        <v>13</v>
      </c>
      <c r="K8" s="9">
        <v>-69.8</v>
      </c>
      <c r="L8" s="9">
        <v>11</v>
      </c>
      <c r="M8" s="12">
        <f t="shared" si="1"/>
        <v>1.0872274143302181</v>
      </c>
      <c r="N8" s="240">
        <v>99</v>
      </c>
      <c r="O8" s="156">
        <v>-68.900000000000006</v>
      </c>
      <c r="P8" s="9">
        <v>16</v>
      </c>
      <c r="Q8" s="9">
        <v>-70.099999999999994</v>
      </c>
      <c r="R8" s="9">
        <v>16</v>
      </c>
      <c r="S8" s="12">
        <f t="shared" si="2"/>
        <v>1.0174165457184323</v>
      </c>
      <c r="T8" s="240">
        <v>99</v>
      </c>
      <c r="U8" s="263">
        <f t="shared" si="3"/>
        <v>1.02555910543131</v>
      </c>
      <c r="V8" s="263">
        <f t="shared" si="4"/>
        <v>1.1006389776357828</v>
      </c>
      <c r="W8" s="263">
        <f t="shared" si="7"/>
        <v>0.97834524979990589</v>
      </c>
      <c r="X8" s="263">
        <f t="shared" si="8"/>
        <v>1.0454752094788273</v>
      </c>
      <c r="Y8" s="8">
        <v>-60</v>
      </c>
      <c r="Z8" s="8">
        <v>15</v>
      </c>
      <c r="AA8" s="8">
        <v>-66</v>
      </c>
      <c r="AB8" s="8">
        <v>12</v>
      </c>
      <c r="AC8" s="193">
        <f>AA8/Y8</f>
        <v>1.1000000000000001</v>
      </c>
      <c r="AD8" s="289">
        <v>99</v>
      </c>
      <c r="AE8" s="263">
        <f t="shared" si="5"/>
        <v>0.95846645367412142</v>
      </c>
      <c r="AF8" s="213">
        <f t="shared" si="6"/>
        <v>1.0577572964669741</v>
      </c>
      <c r="AG8" s="320">
        <v>3.1</v>
      </c>
      <c r="AH8">
        <v>0.6</v>
      </c>
      <c r="AI8">
        <v>3.11</v>
      </c>
      <c r="AJ8">
        <v>3.17</v>
      </c>
    </row>
    <row r="9" spans="1:36" x14ac:dyDescent="0.25">
      <c r="A9" s="32"/>
      <c r="B9" s="241" t="s">
        <v>55</v>
      </c>
      <c r="C9" s="157">
        <v>-59.4</v>
      </c>
      <c r="D9" s="34">
        <v>14</v>
      </c>
      <c r="E9" s="32">
        <v>-73.3</v>
      </c>
      <c r="F9" s="34">
        <v>17</v>
      </c>
      <c r="G9" s="33">
        <v>90</v>
      </c>
      <c r="H9" s="224">
        <f t="shared" si="0"/>
        <v>1.234006734006734</v>
      </c>
      <c r="I9" s="157">
        <v>-62</v>
      </c>
      <c r="J9" s="33">
        <v>12</v>
      </c>
      <c r="K9" s="33">
        <v>-83</v>
      </c>
      <c r="L9" s="33">
        <v>19</v>
      </c>
      <c r="M9" s="35">
        <f t="shared" si="1"/>
        <v>1.3387096774193548</v>
      </c>
      <c r="N9" s="241">
        <v>31</v>
      </c>
      <c r="O9" s="157">
        <v>-65</v>
      </c>
      <c r="P9" s="33">
        <v>11</v>
      </c>
      <c r="Q9" s="33">
        <v>-91</v>
      </c>
      <c r="R9" s="33">
        <v>21</v>
      </c>
      <c r="S9" s="35">
        <f t="shared" si="2"/>
        <v>1.4</v>
      </c>
      <c r="T9" s="241">
        <v>33</v>
      </c>
      <c r="U9" s="264">
        <f t="shared" si="3"/>
        <v>1.0437710437710439</v>
      </c>
      <c r="V9" s="264">
        <f t="shared" si="4"/>
        <v>1.0942760942760943</v>
      </c>
      <c r="W9" s="264">
        <f t="shared" si="7"/>
        <v>1.1345156889495225</v>
      </c>
      <c r="X9" s="264">
        <f t="shared" si="8"/>
        <v>1.0848479514148659</v>
      </c>
      <c r="Y9" s="32">
        <v>-65</v>
      </c>
      <c r="Z9" s="32">
        <v>14</v>
      </c>
      <c r="AA9" s="32">
        <v>-72</v>
      </c>
      <c r="AB9" s="32">
        <v>12</v>
      </c>
      <c r="AC9" s="196">
        <v>1.10769230769231</v>
      </c>
      <c r="AD9" s="290">
        <v>50</v>
      </c>
      <c r="AE9" s="264">
        <f t="shared" si="5"/>
        <v>1.0942760942760943</v>
      </c>
      <c r="AF9" s="217">
        <f t="shared" si="6"/>
        <v>0.8976387868611625</v>
      </c>
      <c r="AG9" s="320">
        <v>2.71</v>
      </c>
      <c r="AH9" s="193">
        <v>0.24299999999999999</v>
      </c>
      <c r="AI9" s="193">
        <v>2.25</v>
      </c>
      <c r="AJ9">
        <v>4.37</v>
      </c>
    </row>
    <row r="10" spans="1:36" x14ac:dyDescent="0.25">
      <c r="A10" s="31"/>
      <c r="B10" s="49"/>
      <c r="C10" s="174"/>
      <c r="D10" s="175"/>
      <c r="E10" s="174"/>
      <c r="F10" s="175"/>
      <c r="G10" s="175"/>
      <c r="H10" s="225"/>
      <c r="I10" s="179"/>
      <c r="J10" s="180"/>
      <c r="K10" s="179"/>
      <c r="L10" s="180"/>
      <c r="M10" s="181"/>
      <c r="N10" s="242"/>
      <c r="O10" s="88"/>
      <c r="P10" s="88"/>
      <c r="Q10" s="88"/>
      <c r="R10" s="88"/>
      <c r="S10" s="20"/>
      <c r="T10" s="90"/>
      <c r="U10" s="261"/>
      <c r="V10" s="261"/>
      <c r="W10" s="282"/>
      <c r="X10" s="282"/>
      <c r="Y10" s="204"/>
      <c r="Z10" s="204"/>
      <c r="AA10" s="204"/>
      <c r="AB10" s="204"/>
      <c r="AC10" s="191"/>
      <c r="AD10" s="291"/>
      <c r="AE10" s="261"/>
      <c r="AF10" s="214"/>
      <c r="AG10" s="322"/>
    </row>
    <row r="11" spans="1:36" x14ac:dyDescent="0.25">
      <c r="A11" s="82" t="s">
        <v>13</v>
      </c>
      <c r="B11" s="49"/>
      <c r="C11" s="174"/>
      <c r="D11" s="175"/>
      <c r="E11" s="174"/>
      <c r="F11" s="175"/>
      <c r="G11" s="175"/>
      <c r="H11" s="225"/>
      <c r="I11" s="179"/>
      <c r="J11" s="180"/>
      <c r="K11" s="179"/>
      <c r="L11" s="180"/>
      <c r="M11" s="181"/>
      <c r="N11" s="242"/>
      <c r="O11" s="88"/>
      <c r="P11" s="88"/>
      <c r="Q11" s="88"/>
      <c r="R11" s="88"/>
      <c r="S11" s="20"/>
      <c r="T11" s="90"/>
      <c r="U11" s="261"/>
      <c r="V11" s="261"/>
      <c r="W11" s="282"/>
      <c r="X11" s="282"/>
      <c r="Y11" s="204"/>
      <c r="Z11" s="204"/>
      <c r="AA11" s="204"/>
      <c r="AB11" s="204"/>
      <c r="AC11" s="191"/>
      <c r="AD11" s="291"/>
      <c r="AE11" s="261"/>
      <c r="AF11" s="214"/>
      <c r="AG11" s="320"/>
    </row>
    <row r="12" spans="1:36" x14ac:dyDescent="0.25">
      <c r="A12" s="136" t="s">
        <v>11</v>
      </c>
      <c r="B12" s="243">
        <v>231016</v>
      </c>
      <c r="C12" s="161">
        <v>-87.1</v>
      </c>
      <c r="D12" s="158">
        <v>2.2799999999999998</v>
      </c>
      <c r="E12" s="139">
        <v>-89</v>
      </c>
      <c r="F12" s="137">
        <v>1.76</v>
      </c>
      <c r="G12" s="138">
        <v>106</v>
      </c>
      <c r="H12" s="226">
        <f>E12/C12</f>
        <v>1.0218140068886339</v>
      </c>
      <c r="I12" s="161">
        <v>-76.599999999999994</v>
      </c>
      <c r="J12" s="138">
        <v>1.87</v>
      </c>
      <c r="K12" s="138">
        <v>-76.400000000000006</v>
      </c>
      <c r="L12" s="138">
        <v>2</v>
      </c>
      <c r="M12" s="140">
        <f>K12/I12</f>
        <v>0.99738903394255884</v>
      </c>
      <c r="N12" s="243">
        <v>99</v>
      </c>
      <c r="O12" s="161">
        <v>-88.4</v>
      </c>
      <c r="P12" s="138">
        <v>2.29</v>
      </c>
      <c r="Q12" s="138">
        <v>-74</v>
      </c>
      <c r="R12" s="138">
        <v>2.1</v>
      </c>
      <c r="S12" s="140">
        <f>Q12/O12</f>
        <v>0.83710407239818996</v>
      </c>
      <c r="T12" s="243">
        <v>100</v>
      </c>
      <c r="U12" s="265">
        <f>I12/C12</f>
        <v>0.87944890929965558</v>
      </c>
      <c r="V12" s="265">
        <f>O12/C12</f>
        <v>1.0149253731343284</v>
      </c>
      <c r="W12" s="265">
        <f t="shared" si="7"/>
        <v>0.81923331130204868</v>
      </c>
      <c r="X12" s="265">
        <f t="shared" si="8"/>
        <v>0.97609645906063891</v>
      </c>
      <c r="Y12" s="198"/>
      <c r="Z12" s="198"/>
      <c r="AA12" s="139"/>
      <c r="AB12" s="139"/>
      <c r="AC12" s="139"/>
      <c r="AD12" s="292"/>
      <c r="AE12" s="301"/>
      <c r="AF12" s="161"/>
      <c r="AG12" s="322"/>
    </row>
    <row r="13" spans="1:36" x14ac:dyDescent="0.25">
      <c r="A13" s="141" t="s">
        <v>12</v>
      </c>
      <c r="B13" s="50">
        <v>231108</v>
      </c>
      <c r="C13" s="141">
        <v>-44.4</v>
      </c>
      <c r="D13" s="93">
        <v>10.8</v>
      </c>
      <c r="E13" s="94">
        <v>-62.3</v>
      </c>
      <c r="F13" s="93">
        <v>11.1</v>
      </c>
      <c r="G13" s="95">
        <v>79</v>
      </c>
      <c r="H13" s="227">
        <f>E13/C13</f>
        <v>1.4031531531531531</v>
      </c>
      <c r="I13" s="141">
        <v>-48.7</v>
      </c>
      <c r="J13" s="95">
        <v>13</v>
      </c>
      <c r="K13" s="95">
        <v>-64.7</v>
      </c>
      <c r="L13" s="95">
        <v>15</v>
      </c>
      <c r="M13" s="96">
        <f>K13/I13</f>
        <v>1.3285420944558521</v>
      </c>
      <c r="N13" s="50">
        <v>82</v>
      </c>
      <c r="O13" s="141">
        <v>-53.7</v>
      </c>
      <c r="P13" s="95">
        <v>10.7</v>
      </c>
      <c r="Q13" s="95">
        <v>-67.400000000000006</v>
      </c>
      <c r="R13" s="95">
        <v>10</v>
      </c>
      <c r="S13" s="96">
        <f>Q13/O13</f>
        <v>1.2551210428305402</v>
      </c>
      <c r="T13" s="50">
        <v>85</v>
      </c>
      <c r="U13" s="266">
        <f>I13/C13</f>
        <v>1.0968468468468469</v>
      </c>
      <c r="V13" s="266">
        <f>O13/C13</f>
        <v>1.2094594594594597</v>
      </c>
      <c r="W13" s="266">
        <f t="shared" si="7"/>
        <v>0.89450039007505588</v>
      </c>
      <c r="X13" s="266">
        <f t="shared" si="8"/>
        <v>0.94682614757367312</v>
      </c>
      <c r="Y13" s="197"/>
      <c r="Z13" s="197"/>
      <c r="AA13" s="94"/>
      <c r="AB13" s="94"/>
      <c r="AC13" s="94"/>
      <c r="AD13" s="293"/>
      <c r="AE13" s="302"/>
      <c r="AF13" s="141"/>
      <c r="AG13" s="320">
        <v>3.7</v>
      </c>
      <c r="AH13">
        <v>0.48</v>
      </c>
      <c r="AI13">
        <v>13.5</v>
      </c>
      <c r="AJ13">
        <v>4.03</v>
      </c>
    </row>
    <row r="14" spans="1:36" x14ac:dyDescent="0.25">
      <c r="A14" s="87"/>
      <c r="B14" s="49"/>
      <c r="C14" s="174"/>
      <c r="D14" s="175"/>
      <c r="E14" s="174"/>
      <c r="F14" s="175"/>
      <c r="G14" s="175"/>
      <c r="H14" s="225"/>
      <c r="I14" s="179"/>
      <c r="J14" s="180"/>
      <c r="K14" s="179"/>
      <c r="L14" s="180"/>
      <c r="M14" s="181"/>
      <c r="N14" s="242"/>
      <c r="O14" s="88"/>
      <c r="P14" s="88"/>
      <c r="Q14" s="20"/>
      <c r="R14" s="20"/>
      <c r="S14" s="20"/>
      <c r="T14" s="90"/>
      <c r="U14" s="261"/>
      <c r="V14" s="261"/>
      <c r="W14" s="282"/>
      <c r="X14" s="282"/>
      <c r="Y14" s="204"/>
      <c r="Z14" s="204"/>
      <c r="AA14" s="204"/>
      <c r="AB14" s="204"/>
      <c r="AC14" s="204"/>
      <c r="AD14" s="291"/>
      <c r="AE14" s="261"/>
      <c r="AF14" s="214"/>
      <c r="AG14" s="322"/>
    </row>
    <row r="15" spans="1:36" x14ac:dyDescent="0.25">
      <c r="A15" s="44" t="s">
        <v>15</v>
      </c>
      <c r="B15" s="49"/>
      <c r="C15" s="174"/>
      <c r="D15" s="175"/>
      <c r="E15" s="174"/>
      <c r="F15" s="175"/>
      <c r="G15" s="175"/>
      <c r="H15" s="225"/>
      <c r="I15" s="179"/>
      <c r="J15" s="180"/>
      <c r="K15" s="179"/>
      <c r="L15" s="180"/>
      <c r="M15" s="181"/>
      <c r="N15" s="242"/>
      <c r="O15" s="88"/>
      <c r="P15" s="88"/>
      <c r="Q15" s="20"/>
      <c r="R15" s="20"/>
      <c r="S15" s="20"/>
      <c r="T15" s="90"/>
      <c r="U15" s="261"/>
      <c r="V15" s="261"/>
      <c r="W15" s="282"/>
      <c r="X15" s="282"/>
      <c r="Y15" s="204"/>
      <c r="Z15" s="204"/>
      <c r="AA15" s="204"/>
      <c r="AB15" s="204"/>
      <c r="AC15" s="204"/>
      <c r="AD15" s="291"/>
      <c r="AE15" s="261"/>
      <c r="AF15" s="214"/>
      <c r="AG15" s="320"/>
    </row>
    <row r="16" spans="1:36" x14ac:dyDescent="0.25">
      <c r="A16" s="22" t="s">
        <v>17</v>
      </c>
      <c r="B16" s="244">
        <v>231209</v>
      </c>
      <c r="C16" s="200">
        <v>-42.7</v>
      </c>
      <c r="D16" s="37">
        <v>15</v>
      </c>
      <c r="E16" s="38">
        <v>-83</v>
      </c>
      <c r="F16" s="37">
        <v>19.399999999999999</v>
      </c>
      <c r="G16" s="36">
        <v>62</v>
      </c>
      <c r="H16" s="228">
        <f>E16/C16</f>
        <v>1.9437939110070257</v>
      </c>
      <c r="I16" s="200">
        <v>-39.700000000000003</v>
      </c>
      <c r="J16" s="36">
        <v>14.5</v>
      </c>
      <c r="K16" s="36">
        <v>-64.930000000000007</v>
      </c>
      <c r="L16" s="36">
        <v>22.2</v>
      </c>
      <c r="M16" s="39">
        <f>K16/I16</f>
        <v>1.6355163727959698</v>
      </c>
      <c r="N16" s="244">
        <v>54</v>
      </c>
      <c r="O16" s="200">
        <v>-34.5</v>
      </c>
      <c r="P16" s="36">
        <v>14.1</v>
      </c>
      <c r="Q16" s="36">
        <v>-53.4</v>
      </c>
      <c r="R16" s="36">
        <v>19.7</v>
      </c>
      <c r="S16" s="39">
        <f>Q16/O16</f>
        <v>1.5478260869565217</v>
      </c>
      <c r="T16" s="244">
        <v>42</v>
      </c>
      <c r="U16" s="267">
        <f>I16/C16</f>
        <v>0.92974238875878223</v>
      </c>
      <c r="V16" s="267">
        <f>O16/C16</f>
        <v>0.80796252927400458</v>
      </c>
      <c r="W16" s="267">
        <f t="shared" si="7"/>
        <v>0.79629125196437922</v>
      </c>
      <c r="X16" s="267">
        <f t="shared" si="8"/>
        <v>0.8414042062456375</v>
      </c>
      <c r="Y16" s="38"/>
      <c r="Z16" s="38"/>
      <c r="AA16" s="38"/>
      <c r="AB16" s="38"/>
      <c r="AC16" s="38"/>
      <c r="AD16" s="294"/>
      <c r="AE16" s="303"/>
      <c r="AF16" s="200"/>
      <c r="AG16" s="322">
        <v>3.59</v>
      </c>
      <c r="AH16">
        <v>0.28000000000000003</v>
      </c>
      <c r="AI16">
        <v>1.78</v>
      </c>
      <c r="AJ16">
        <v>4.82</v>
      </c>
    </row>
    <row r="17" spans="1:47" ht="15.75" customHeight="1" x14ac:dyDescent="0.25">
      <c r="A17" s="22"/>
      <c r="B17" s="245">
        <v>231213</v>
      </c>
      <c r="C17" s="215">
        <v>-19</v>
      </c>
      <c r="D17" s="23">
        <v>8.6999999999999993</v>
      </c>
      <c r="E17" s="22">
        <v>-44.5</v>
      </c>
      <c r="F17" s="23">
        <v>12.2</v>
      </c>
      <c r="G17" s="24">
        <v>49</v>
      </c>
      <c r="H17" s="229">
        <f>E17/C17</f>
        <v>2.3421052631578947</v>
      </c>
      <c r="I17" s="215">
        <v>-20</v>
      </c>
      <c r="J17" s="24">
        <v>7.8</v>
      </c>
      <c r="K17" s="24">
        <v>-35.4</v>
      </c>
      <c r="L17" s="24">
        <v>8.01</v>
      </c>
      <c r="M17" s="25">
        <f>K17/I17</f>
        <v>1.77</v>
      </c>
      <c r="N17" s="245">
        <v>54</v>
      </c>
      <c r="O17" s="215">
        <v>-18.100000000000001</v>
      </c>
      <c r="P17" s="24">
        <v>5.8</v>
      </c>
      <c r="Q17" s="24">
        <v>-27</v>
      </c>
      <c r="R17" s="24">
        <v>8.4</v>
      </c>
      <c r="S17" s="25">
        <f>Q17/O17</f>
        <v>1.4917127071823204</v>
      </c>
      <c r="T17" s="245">
        <v>42</v>
      </c>
      <c r="U17" s="268">
        <f>I17/C17</f>
        <v>1.0526315789473684</v>
      </c>
      <c r="V17" s="268">
        <f>O17/C17</f>
        <v>0.9526315789473685</v>
      </c>
      <c r="W17" s="268">
        <f>S17/H17</f>
        <v>0.63691104351604688</v>
      </c>
      <c r="X17" s="268">
        <f t="shared" si="8"/>
        <v>0.75573033707865167</v>
      </c>
      <c r="Y17" s="22"/>
      <c r="Z17" s="22"/>
      <c r="AA17" s="22"/>
      <c r="AB17" s="22"/>
      <c r="AC17" s="22"/>
      <c r="AD17" s="295"/>
      <c r="AE17" s="304"/>
      <c r="AF17" s="215"/>
      <c r="AG17" s="320">
        <v>3.5</v>
      </c>
      <c r="AH17">
        <v>0.56000000000000005</v>
      </c>
      <c r="AI17">
        <v>1.57</v>
      </c>
      <c r="AJ17">
        <v>3.91</v>
      </c>
    </row>
    <row r="18" spans="1:47" ht="15.75" customHeight="1" x14ac:dyDescent="0.25">
      <c r="A18" s="22"/>
      <c r="B18" s="245" t="s">
        <v>16</v>
      </c>
      <c r="C18" s="215">
        <v>-37.4</v>
      </c>
      <c r="D18" s="23">
        <v>16.899999999999999</v>
      </c>
      <c r="E18" s="22">
        <v>-79</v>
      </c>
      <c r="F18" s="23">
        <v>24.1</v>
      </c>
      <c r="G18" s="24">
        <v>40</v>
      </c>
      <c r="H18" s="229">
        <f>E18/C18</f>
        <v>2.1122994652406417</v>
      </c>
      <c r="I18" s="215">
        <v>-38.4</v>
      </c>
      <c r="J18" s="24">
        <v>17</v>
      </c>
      <c r="K18" s="24">
        <v>-63.9</v>
      </c>
      <c r="L18" s="24">
        <v>13.3</v>
      </c>
      <c r="M18" s="25">
        <f>K18/I18</f>
        <v>1.6640625</v>
      </c>
      <c r="N18" s="245">
        <v>50</v>
      </c>
      <c r="O18" s="215">
        <v>-36.4</v>
      </c>
      <c r="P18" s="24">
        <v>15</v>
      </c>
      <c r="Q18" s="24">
        <v>-58.8</v>
      </c>
      <c r="R18" s="24">
        <v>12.6</v>
      </c>
      <c r="S18" s="25">
        <f>Q18/O18</f>
        <v>1.6153846153846154</v>
      </c>
      <c r="T18" s="245">
        <v>50</v>
      </c>
      <c r="U18" s="268">
        <f>I18/C18</f>
        <v>1.0267379679144386</v>
      </c>
      <c r="V18" s="268">
        <f>O18/C18</f>
        <v>0.9732620320855615</v>
      </c>
      <c r="W18" s="268">
        <f>S18/H18</f>
        <v>0.76475170399221037</v>
      </c>
      <c r="X18" s="268">
        <f t="shared" si="8"/>
        <v>0.78779667721518987</v>
      </c>
      <c r="Y18" s="22"/>
      <c r="Z18" s="22"/>
      <c r="AA18" s="22"/>
      <c r="AB18" s="22"/>
      <c r="AC18" s="22"/>
      <c r="AD18" s="295"/>
      <c r="AE18" s="304"/>
      <c r="AF18" s="215"/>
      <c r="AG18" s="320">
        <v>2.19</v>
      </c>
      <c r="AH18">
        <v>0.45</v>
      </c>
      <c r="AI18">
        <v>1.44</v>
      </c>
      <c r="AJ18">
        <v>3.83</v>
      </c>
    </row>
    <row r="19" spans="1:47" ht="15.75" customHeight="1" x14ac:dyDescent="0.25">
      <c r="A19" s="22"/>
      <c r="B19" s="245"/>
      <c r="C19" s="215"/>
      <c r="D19" s="23"/>
      <c r="E19" s="22"/>
      <c r="F19" s="23"/>
      <c r="G19" s="24"/>
      <c r="H19" s="229"/>
      <c r="I19" s="215"/>
      <c r="J19" s="24"/>
      <c r="K19" s="24"/>
      <c r="L19" s="24"/>
      <c r="M19" s="25"/>
      <c r="N19" s="245"/>
      <c r="O19" s="215"/>
      <c r="P19" s="24"/>
      <c r="Q19" s="24"/>
      <c r="R19" s="24"/>
      <c r="S19" s="25"/>
      <c r="T19" s="245"/>
      <c r="U19" s="268"/>
      <c r="V19" s="268"/>
      <c r="W19" s="283"/>
      <c r="X19" s="283"/>
      <c r="Y19" s="205"/>
      <c r="Z19" s="205"/>
      <c r="AA19" s="205"/>
      <c r="AB19" s="205"/>
      <c r="AC19" s="205"/>
      <c r="AD19" s="296"/>
      <c r="AE19" s="305"/>
      <c r="AF19" s="199"/>
      <c r="AG19" s="320"/>
    </row>
    <row r="20" spans="1:47" ht="15.75" customHeight="1" x14ac:dyDescent="0.25">
      <c r="A20" s="26"/>
      <c r="B20" s="67"/>
      <c r="C20" s="160"/>
      <c r="D20" s="160"/>
      <c r="E20" s="160"/>
      <c r="F20" s="160"/>
      <c r="G20" s="160"/>
      <c r="H20" s="230"/>
      <c r="I20" s="182"/>
      <c r="J20" s="182"/>
      <c r="K20" s="182"/>
      <c r="L20" s="182"/>
      <c r="M20" s="182"/>
      <c r="N20" s="246"/>
      <c r="O20" s="91"/>
      <c r="P20" s="91"/>
      <c r="Q20" s="91"/>
      <c r="R20" s="91"/>
      <c r="S20" s="91"/>
      <c r="T20" s="89"/>
      <c r="U20" s="269"/>
      <c r="V20" s="278"/>
      <c r="W20" s="282"/>
      <c r="X20" s="282"/>
      <c r="Y20" s="204"/>
      <c r="Z20" s="204"/>
      <c r="AA20" s="204"/>
      <c r="AB20" s="204"/>
      <c r="AC20" s="204"/>
      <c r="AD20" s="291"/>
      <c r="AE20" s="261"/>
      <c r="AF20" s="214"/>
      <c r="AG20" s="322"/>
    </row>
    <row r="21" spans="1:47" ht="15.75" customHeight="1" x14ac:dyDescent="0.25">
      <c r="A21" s="111" t="s">
        <v>36</v>
      </c>
      <c r="B21" s="112">
        <v>240103</v>
      </c>
      <c r="C21" s="115">
        <v>-46.03</v>
      </c>
      <c r="D21" s="113">
        <v>16.5</v>
      </c>
      <c r="E21" s="113">
        <v>-56.3</v>
      </c>
      <c r="F21" s="113">
        <v>25</v>
      </c>
      <c r="G21" s="113">
        <v>61</v>
      </c>
      <c r="H21" s="114">
        <f t="shared" ref="H21:H30" si="9">E21/C21</f>
        <v>1.2231153595481208</v>
      </c>
      <c r="I21" s="115">
        <v>-41.4</v>
      </c>
      <c r="J21" s="113">
        <v>10</v>
      </c>
      <c r="K21" s="113">
        <v>-35.700000000000003</v>
      </c>
      <c r="L21" s="113">
        <v>12.3</v>
      </c>
      <c r="M21" s="116">
        <f t="shared" ref="M21:M30" si="10">K21/I21</f>
        <v>0.8623188405797102</v>
      </c>
      <c r="N21" s="117">
        <v>39</v>
      </c>
      <c r="O21" s="115">
        <v>-34</v>
      </c>
      <c r="P21" s="113">
        <v>10.7</v>
      </c>
      <c r="Q21" s="113">
        <v>-36.299999999999997</v>
      </c>
      <c r="R21" s="113">
        <v>12</v>
      </c>
      <c r="S21" s="116">
        <f>Q21/O21</f>
        <v>1.0676470588235294</v>
      </c>
      <c r="T21" s="117">
        <v>56</v>
      </c>
      <c r="U21" s="270">
        <f>I21/C21</f>
        <v>0.89941342602650443</v>
      </c>
      <c r="V21" s="271">
        <f>O21/C21</f>
        <v>0.73864870736476207</v>
      </c>
      <c r="W21" s="270">
        <f>S21/H21</f>
        <v>0.87289154738271857</v>
      </c>
      <c r="X21" s="270">
        <f t="shared" si="8"/>
        <v>0.70501840553968131</v>
      </c>
      <c r="Y21" s="132"/>
      <c r="Z21" s="132"/>
      <c r="AA21" s="132"/>
      <c r="AB21" s="132"/>
      <c r="AC21" s="132"/>
      <c r="AD21" s="112"/>
      <c r="AE21" s="306"/>
      <c r="AF21" s="115"/>
      <c r="AG21" s="322">
        <v>2.9</v>
      </c>
      <c r="AH21">
        <v>0.3</v>
      </c>
      <c r="AI21">
        <v>1.62</v>
      </c>
      <c r="AJ21">
        <v>5.93</v>
      </c>
    </row>
    <row r="22" spans="1:47" ht="15.75" customHeight="1" x14ac:dyDescent="0.25">
      <c r="A22" s="118"/>
      <c r="B22" s="119">
        <v>240104</v>
      </c>
      <c r="C22" s="118">
        <v>-58.7</v>
      </c>
      <c r="D22" s="120">
        <v>14.1</v>
      </c>
      <c r="E22" s="120">
        <v>-64.900000000000006</v>
      </c>
      <c r="F22" s="120">
        <v>17</v>
      </c>
      <c r="G22" s="120">
        <v>65</v>
      </c>
      <c r="H22" s="121">
        <f t="shared" si="9"/>
        <v>1.1056218057921636</v>
      </c>
      <c r="I22" s="118">
        <v>-43.1</v>
      </c>
      <c r="J22" s="120">
        <v>10.5</v>
      </c>
      <c r="K22" s="120">
        <v>-39.5</v>
      </c>
      <c r="L22" s="120">
        <v>9.9</v>
      </c>
      <c r="M22" s="122">
        <f t="shared" si="10"/>
        <v>0.91647331786542918</v>
      </c>
      <c r="N22" s="123">
        <v>61</v>
      </c>
      <c r="O22" s="118">
        <v>-42.7</v>
      </c>
      <c r="P22" s="120">
        <v>10.7</v>
      </c>
      <c r="Q22" s="120">
        <v>-34.299999999999997</v>
      </c>
      <c r="R22" s="120">
        <v>13.2</v>
      </c>
      <c r="S22" s="122">
        <f>Q22/O22</f>
        <v>0.80327868852459006</v>
      </c>
      <c r="T22" s="123">
        <v>60</v>
      </c>
      <c r="U22" s="271">
        <f>I22/C22</f>
        <v>0.73424190800681433</v>
      </c>
      <c r="V22" s="271">
        <f>O22/C22</f>
        <v>0.72742759795570699</v>
      </c>
      <c r="W22" s="271">
        <f>S22/H22</f>
        <v>0.72654020056076163</v>
      </c>
      <c r="X22" s="271">
        <f t="shared" si="8"/>
        <v>0.8289211673143404</v>
      </c>
      <c r="Y22" s="135"/>
      <c r="Z22" s="135"/>
      <c r="AA22" s="135"/>
      <c r="AB22" s="135"/>
      <c r="AC22" s="135"/>
      <c r="AD22" s="119"/>
      <c r="AE22" s="307"/>
      <c r="AF22" s="135"/>
      <c r="AG22" s="321">
        <v>2.2999999999999998</v>
      </c>
      <c r="AH22">
        <v>0.16</v>
      </c>
      <c r="AI22">
        <v>1.37</v>
      </c>
      <c r="AJ22">
        <v>5.56</v>
      </c>
    </row>
    <row r="23" spans="1:47" ht="15.75" customHeight="1" x14ac:dyDescent="0.25">
      <c r="A23" s="118"/>
      <c r="B23" s="119">
        <v>240108</v>
      </c>
      <c r="C23" s="118">
        <v>-27.8</v>
      </c>
      <c r="D23" s="120">
        <v>12</v>
      </c>
      <c r="E23" s="120">
        <v>-50.2</v>
      </c>
      <c r="F23" s="120">
        <v>18</v>
      </c>
      <c r="G23" s="120">
        <v>52</v>
      </c>
      <c r="H23" s="121">
        <f t="shared" si="9"/>
        <v>1.8057553956834533</v>
      </c>
      <c r="I23" s="118">
        <v>-39.299999999999997</v>
      </c>
      <c r="J23" s="120">
        <v>12.4</v>
      </c>
      <c r="K23" s="120">
        <v>-79.5</v>
      </c>
      <c r="L23" s="120">
        <v>17.100000000000001</v>
      </c>
      <c r="M23" s="122">
        <f t="shared" si="10"/>
        <v>2.0229007633587788</v>
      </c>
      <c r="N23" s="123">
        <v>64</v>
      </c>
      <c r="O23" s="118">
        <v>-38.9</v>
      </c>
      <c r="P23" s="120">
        <v>12.6</v>
      </c>
      <c r="Q23" s="120">
        <v>-79.099999999999994</v>
      </c>
      <c r="R23" s="120">
        <v>16.3</v>
      </c>
      <c r="S23" s="122">
        <f>Q23/O23</f>
        <v>2.0334190231362466</v>
      </c>
      <c r="T23" s="123">
        <v>59</v>
      </c>
      <c r="U23" s="271">
        <f>I23/C23</f>
        <v>1.4136690647482013</v>
      </c>
      <c r="V23" s="271">
        <f>O23/C23</f>
        <v>1.3992805755395683</v>
      </c>
      <c r="W23" s="271">
        <f t="shared" ref="W23:W31" si="11">S23/H23</f>
        <v>1.1260766701830209</v>
      </c>
      <c r="X23" s="271">
        <f t="shared" ref="X23:X31" si="12">M23/H23</f>
        <v>1.1202518171588456</v>
      </c>
      <c r="Y23" s="135"/>
      <c r="Z23" s="135"/>
      <c r="AA23" s="135"/>
      <c r="AB23" s="135"/>
      <c r="AC23" s="135"/>
      <c r="AD23" s="119"/>
      <c r="AE23" s="307"/>
      <c r="AF23" s="118"/>
      <c r="AG23" s="320">
        <v>3.64</v>
      </c>
      <c r="AH23">
        <v>0.35</v>
      </c>
      <c r="AI23">
        <v>0.75</v>
      </c>
      <c r="AJ23">
        <v>4.8099999999999996</v>
      </c>
    </row>
    <row r="24" spans="1:47" ht="15.75" customHeight="1" x14ac:dyDescent="0.25">
      <c r="A24" s="125"/>
      <c r="B24" s="119" t="s">
        <v>42</v>
      </c>
      <c r="C24" s="118">
        <v>-84</v>
      </c>
      <c r="D24" s="120">
        <v>20</v>
      </c>
      <c r="E24" s="120">
        <v>-94</v>
      </c>
      <c r="F24" s="120">
        <v>19</v>
      </c>
      <c r="G24" s="120">
        <v>49</v>
      </c>
      <c r="H24" s="121">
        <f t="shared" si="9"/>
        <v>1.1190476190476191</v>
      </c>
      <c r="I24" s="118">
        <v>-33</v>
      </c>
      <c r="J24" s="120">
        <v>18</v>
      </c>
      <c r="K24" s="120">
        <v>-54</v>
      </c>
      <c r="L24" s="120">
        <v>23</v>
      </c>
      <c r="M24" s="122">
        <f t="shared" si="10"/>
        <v>1.6363636363636365</v>
      </c>
      <c r="N24" s="123">
        <v>45</v>
      </c>
      <c r="O24" s="118">
        <v>-19</v>
      </c>
      <c r="P24" s="120">
        <v>9</v>
      </c>
      <c r="Q24" s="120">
        <v>-36</v>
      </c>
      <c r="R24" s="120">
        <v>18</v>
      </c>
      <c r="S24" s="122">
        <f>Q24/O24</f>
        <v>1.8947368421052631</v>
      </c>
      <c r="T24" s="123">
        <v>29</v>
      </c>
      <c r="U24" s="271">
        <f>I24/C24</f>
        <v>0.39285714285714285</v>
      </c>
      <c r="V24" s="271">
        <f>O24/C24</f>
        <v>0.22619047619047619</v>
      </c>
      <c r="W24" s="271">
        <f t="shared" si="11"/>
        <v>1.6931690929451286</v>
      </c>
      <c r="X24" s="271">
        <f t="shared" si="12"/>
        <v>1.4622823984526112</v>
      </c>
      <c r="Y24" s="135"/>
      <c r="Z24" s="135"/>
      <c r="AA24" s="135"/>
      <c r="AB24" s="135"/>
      <c r="AC24" s="135"/>
      <c r="AD24" s="119"/>
      <c r="AE24" s="307"/>
      <c r="AF24" s="118"/>
      <c r="AG24" s="320">
        <v>2.98</v>
      </c>
      <c r="AH24">
        <v>0.09</v>
      </c>
      <c r="AI24">
        <v>2.2400000000000002</v>
      </c>
      <c r="AJ24">
        <v>2.64</v>
      </c>
    </row>
    <row r="25" spans="1:47" ht="14.25" customHeight="1" x14ac:dyDescent="0.25">
      <c r="A25" s="125"/>
      <c r="B25" s="119" t="s">
        <v>43</v>
      </c>
      <c r="C25" s="118">
        <v>-55</v>
      </c>
      <c r="D25" s="120">
        <v>10</v>
      </c>
      <c r="E25" s="120">
        <v>-62</v>
      </c>
      <c r="F25" s="120">
        <v>11</v>
      </c>
      <c r="G25" s="120">
        <v>53</v>
      </c>
      <c r="H25" s="121">
        <f t="shared" si="9"/>
        <v>1.1272727272727272</v>
      </c>
      <c r="I25" s="118">
        <v>-95</v>
      </c>
      <c r="J25" s="120">
        <v>14</v>
      </c>
      <c r="K25" s="120">
        <v>-74</v>
      </c>
      <c r="L25" s="120">
        <v>14</v>
      </c>
      <c r="M25" s="122">
        <f t="shared" si="10"/>
        <v>0.77894736842105261</v>
      </c>
      <c r="N25" s="123">
        <v>64</v>
      </c>
      <c r="O25" s="118">
        <v>-83</v>
      </c>
      <c r="P25" s="120">
        <v>10</v>
      </c>
      <c r="Q25" s="120">
        <v>-76</v>
      </c>
      <c r="R25" s="120">
        <v>14</v>
      </c>
      <c r="S25" s="122">
        <f t="shared" ref="S25:S30" si="13">Q25/O25</f>
        <v>0.91566265060240959</v>
      </c>
      <c r="T25" s="123">
        <v>65</v>
      </c>
      <c r="U25" s="271">
        <f t="shared" ref="U25:U30" si="14">I25/C25</f>
        <v>1.7272727272727273</v>
      </c>
      <c r="V25" s="271">
        <f t="shared" ref="V25:V30" si="15">O25/C25</f>
        <v>1.509090909090909</v>
      </c>
      <c r="W25" s="271">
        <f t="shared" si="11"/>
        <v>0.81228138359891178</v>
      </c>
      <c r="X25" s="271">
        <f t="shared" si="12"/>
        <v>0.69100169779286924</v>
      </c>
      <c r="Y25" s="135"/>
      <c r="Z25" s="135"/>
      <c r="AA25" s="135"/>
      <c r="AB25" s="135"/>
      <c r="AC25" s="135"/>
      <c r="AD25" s="119"/>
      <c r="AE25" s="307"/>
      <c r="AF25" s="118"/>
      <c r="AG25" s="320"/>
    </row>
    <row r="26" spans="1:47" ht="14.25" customHeight="1" x14ac:dyDescent="0.25">
      <c r="A26" s="125"/>
      <c r="B26" s="119">
        <v>240822</v>
      </c>
      <c r="C26" s="118">
        <v>-68</v>
      </c>
      <c r="D26" s="120">
        <v>16</v>
      </c>
      <c r="E26" s="120">
        <v>-81</v>
      </c>
      <c r="F26" s="120">
        <v>16</v>
      </c>
      <c r="G26" s="120">
        <v>27</v>
      </c>
      <c r="H26" s="121">
        <f t="shared" si="9"/>
        <v>1.1911764705882353</v>
      </c>
      <c r="I26" s="118">
        <v>-73</v>
      </c>
      <c r="J26" s="120">
        <v>20</v>
      </c>
      <c r="K26" s="120">
        <v>-108</v>
      </c>
      <c r="L26" s="120">
        <v>23</v>
      </c>
      <c r="M26" s="122">
        <f t="shared" si="10"/>
        <v>1.4794520547945205</v>
      </c>
      <c r="N26" s="123">
        <v>61</v>
      </c>
      <c r="O26" s="118">
        <v>-76</v>
      </c>
      <c r="P26" s="120">
        <v>19</v>
      </c>
      <c r="Q26" s="120">
        <v>-111</v>
      </c>
      <c r="R26" s="120">
        <v>26</v>
      </c>
      <c r="S26" s="122">
        <f t="shared" si="13"/>
        <v>1.4605263157894737</v>
      </c>
      <c r="T26" s="123">
        <v>57</v>
      </c>
      <c r="U26" s="271">
        <f t="shared" si="14"/>
        <v>1.0735294117647058</v>
      </c>
      <c r="V26" s="271">
        <f t="shared" si="15"/>
        <v>1.1176470588235294</v>
      </c>
      <c r="W26" s="271">
        <f t="shared" si="11"/>
        <v>1.2261208576998051</v>
      </c>
      <c r="X26" s="271">
        <f t="shared" si="12"/>
        <v>1.2420091324200913</v>
      </c>
      <c r="Y26" s="135"/>
      <c r="Z26" s="135"/>
      <c r="AA26" s="135"/>
      <c r="AB26" s="135"/>
      <c r="AC26" s="135"/>
      <c r="AD26" s="119"/>
      <c r="AE26" s="307"/>
      <c r="AF26" s="118"/>
      <c r="AG26" s="320">
        <v>3.32</v>
      </c>
      <c r="AH26">
        <v>0.39</v>
      </c>
      <c r="AI26">
        <v>1.75</v>
      </c>
      <c r="AJ26">
        <v>6.36</v>
      </c>
    </row>
    <row r="27" spans="1:47" ht="14.25" customHeight="1" x14ac:dyDescent="0.25">
      <c r="A27" s="125"/>
      <c r="B27" s="119" t="s">
        <v>56</v>
      </c>
      <c r="C27" s="118">
        <v>-85</v>
      </c>
      <c r="D27" s="120">
        <v>27</v>
      </c>
      <c r="E27" s="120">
        <v>-144</v>
      </c>
      <c r="F27" s="120">
        <v>20</v>
      </c>
      <c r="G27" s="120">
        <v>29</v>
      </c>
      <c r="H27" s="121">
        <f t="shared" si="9"/>
        <v>1.6941176470588235</v>
      </c>
      <c r="I27" s="118">
        <v>-66</v>
      </c>
      <c r="J27" s="120">
        <v>25</v>
      </c>
      <c r="K27" s="120">
        <v>-135</v>
      </c>
      <c r="L27" s="120">
        <v>19</v>
      </c>
      <c r="M27" s="122">
        <f t="shared" si="10"/>
        <v>2.0454545454545454</v>
      </c>
      <c r="N27" s="123">
        <v>68</v>
      </c>
      <c r="O27" s="118">
        <v>-66</v>
      </c>
      <c r="P27" s="120">
        <v>21</v>
      </c>
      <c r="Q27" s="120">
        <v>-124</v>
      </c>
      <c r="R27" s="120">
        <v>20</v>
      </c>
      <c r="S27" s="122">
        <f t="shared" si="13"/>
        <v>1.8787878787878789</v>
      </c>
      <c r="T27" s="123">
        <v>65</v>
      </c>
      <c r="U27" s="271">
        <f t="shared" si="14"/>
        <v>0.77647058823529413</v>
      </c>
      <c r="V27" s="271">
        <f t="shared" si="15"/>
        <v>0.77647058823529413</v>
      </c>
      <c r="W27" s="271">
        <f t="shared" si="11"/>
        <v>1.109006734006734</v>
      </c>
      <c r="X27" s="271">
        <f t="shared" si="12"/>
        <v>1.2073863636363635</v>
      </c>
      <c r="Y27" s="135"/>
      <c r="Z27" s="135"/>
      <c r="AA27" s="135"/>
      <c r="AB27" s="135"/>
      <c r="AC27" s="135"/>
      <c r="AD27" s="119"/>
      <c r="AE27" s="307"/>
      <c r="AF27" s="118"/>
      <c r="AG27" s="320"/>
    </row>
    <row r="28" spans="1:47" ht="14.25" customHeight="1" x14ac:dyDescent="0.25">
      <c r="A28" s="125"/>
      <c r="B28" s="119" t="s">
        <v>57</v>
      </c>
      <c r="C28" s="118">
        <v>-75</v>
      </c>
      <c r="D28" s="120">
        <v>13</v>
      </c>
      <c r="E28" s="120">
        <v>-78</v>
      </c>
      <c r="F28" s="120">
        <v>15</v>
      </c>
      <c r="G28" s="120">
        <v>69</v>
      </c>
      <c r="H28" s="121">
        <f t="shared" si="9"/>
        <v>1.04</v>
      </c>
      <c r="I28" s="118">
        <v>-75</v>
      </c>
      <c r="J28" s="120">
        <v>18</v>
      </c>
      <c r="K28" s="120">
        <v>-95</v>
      </c>
      <c r="L28" s="120">
        <v>20</v>
      </c>
      <c r="M28" s="122">
        <f t="shared" si="10"/>
        <v>1.2666666666666666</v>
      </c>
      <c r="N28" s="123">
        <v>64</v>
      </c>
      <c r="O28" s="118">
        <v>-84</v>
      </c>
      <c r="P28" s="120">
        <v>22</v>
      </c>
      <c r="Q28" s="120">
        <v>-100</v>
      </c>
      <c r="R28" s="120">
        <v>25</v>
      </c>
      <c r="S28" s="122">
        <f t="shared" si="13"/>
        <v>1.1904761904761905</v>
      </c>
      <c r="T28" s="123">
        <v>67</v>
      </c>
      <c r="U28" s="271">
        <f t="shared" si="14"/>
        <v>1</v>
      </c>
      <c r="V28" s="271">
        <f t="shared" si="15"/>
        <v>1.1200000000000001</v>
      </c>
      <c r="W28" s="271">
        <f t="shared" si="11"/>
        <v>1.1446886446886446</v>
      </c>
      <c r="X28" s="271">
        <f t="shared" si="12"/>
        <v>1.2179487179487178</v>
      </c>
      <c r="Y28" s="135"/>
      <c r="Z28" s="135"/>
      <c r="AA28" s="135"/>
      <c r="AB28" s="135"/>
      <c r="AC28" s="135"/>
      <c r="AD28" s="119"/>
      <c r="AE28" s="307"/>
      <c r="AF28" s="118"/>
      <c r="AG28" s="320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</row>
    <row r="29" spans="1:47" ht="14.25" customHeight="1" x14ac:dyDescent="0.25">
      <c r="A29" s="125"/>
      <c r="B29" s="119" t="s">
        <v>57</v>
      </c>
      <c r="C29" s="118">
        <v>-114</v>
      </c>
      <c r="D29" s="120">
        <v>19</v>
      </c>
      <c r="E29" s="120">
        <v>-107</v>
      </c>
      <c r="F29" s="120">
        <v>27</v>
      </c>
      <c r="G29" s="120">
        <v>52</v>
      </c>
      <c r="H29" s="121">
        <f t="shared" si="9"/>
        <v>0.93859649122807021</v>
      </c>
      <c r="I29" s="118">
        <v>-110</v>
      </c>
      <c r="J29" s="120">
        <v>15</v>
      </c>
      <c r="K29" s="120">
        <v>-79</v>
      </c>
      <c r="L29" s="120">
        <v>13</v>
      </c>
      <c r="M29" s="122">
        <f t="shared" si="10"/>
        <v>0.71818181818181814</v>
      </c>
      <c r="N29" s="123">
        <v>61</v>
      </c>
      <c r="O29" s="118">
        <v>-104</v>
      </c>
      <c r="P29" s="120">
        <v>12</v>
      </c>
      <c r="Q29" s="120">
        <v>-71</v>
      </c>
      <c r="R29" s="120">
        <v>18</v>
      </c>
      <c r="S29" s="122">
        <f t="shared" si="13"/>
        <v>0.68269230769230771</v>
      </c>
      <c r="T29" s="123">
        <v>73</v>
      </c>
      <c r="U29" s="271">
        <f t="shared" si="14"/>
        <v>0.96491228070175439</v>
      </c>
      <c r="V29" s="271">
        <f t="shared" si="15"/>
        <v>0.91228070175438591</v>
      </c>
      <c r="W29" s="271">
        <f t="shared" si="11"/>
        <v>0.72735442127965488</v>
      </c>
      <c r="X29" s="271">
        <f t="shared" si="12"/>
        <v>0.76516567544604919</v>
      </c>
      <c r="Y29" s="135"/>
      <c r="Z29" s="135"/>
      <c r="AA29" s="135"/>
      <c r="AB29" s="135"/>
      <c r="AC29" s="135"/>
      <c r="AD29" s="119"/>
      <c r="AE29" s="307"/>
      <c r="AF29" s="135"/>
      <c r="AG29" s="321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</row>
    <row r="30" spans="1:47" x14ac:dyDescent="0.25">
      <c r="A30" s="125"/>
      <c r="B30" s="119" t="s">
        <v>58</v>
      </c>
      <c r="C30" s="128">
        <v>-69</v>
      </c>
      <c r="D30" s="126">
        <v>16</v>
      </c>
      <c r="E30" s="126">
        <v>-94</v>
      </c>
      <c r="F30" s="126">
        <v>14</v>
      </c>
      <c r="G30" s="126">
        <v>29</v>
      </c>
      <c r="H30" s="127">
        <f t="shared" si="9"/>
        <v>1.3623188405797102</v>
      </c>
      <c r="I30" s="128">
        <v>-86</v>
      </c>
      <c r="J30" s="126">
        <v>15</v>
      </c>
      <c r="K30" s="126">
        <v>-98</v>
      </c>
      <c r="L30" s="126">
        <v>16</v>
      </c>
      <c r="M30" s="124">
        <f t="shared" si="10"/>
        <v>1.1395348837209303</v>
      </c>
      <c r="N30" s="129">
        <v>64</v>
      </c>
      <c r="O30" s="128">
        <v>-72</v>
      </c>
      <c r="P30" s="126">
        <v>18</v>
      </c>
      <c r="Q30" s="126">
        <v>-97</v>
      </c>
      <c r="R30" s="126">
        <v>17</v>
      </c>
      <c r="S30" s="124">
        <f t="shared" si="13"/>
        <v>1.3472222222222223</v>
      </c>
      <c r="T30" s="129">
        <v>67</v>
      </c>
      <c r="U30" s="272">
        <f t="shared" si="14"/>
        <v>1.2463768115942029</v>
      </c>
      <c r="V30" s="272">
        <f t="shared" si="15"/>
        <v>1.0434782608695652</v>
      </c>
      <c r="W30" s="271">
        <f t="shared" si="11"/>
        <v>0.9889184397163121</v>
      </c>
      <c r="X30" s="272">
        <f t="shared" si="12"/>
        <v>0.8364670954972786</v>
      </c>
      <c r="Y30" s="135"/>
      <c r="Z30" s="135"/>
      <c r="AA30" s="135"/>
      <c r="AB30" s="135"/>
      <c r="AC30" s="135"/>
      <c r="AD30" s="119"/>
      <c r="AE30" s="307"/>
      <c r="AF30" s="135"/>
      <c r="AG30" s="321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</row>
    <row r="31" spans="1:47" s="85" customFormat="1" x14ac:dyDescent="0.25">
      <c r="A31" s="130" t="s">
        <v>37</v>
      </c>
      <c r="B31" s="131" t="s">
        <v>38</v>
      </c>
      <c r="C31" s="115">
        <v>-21</v>
      </c>
      <c r="D31" s="113">
        <v>6</v>
      </c>
      <c r="E31" s="132">
        <v>-21</v>
      </c>
      <c r="F31" s="113">
        <v>8</v>
      </c>
      <c r="G31" s="133">
        <v>51</v>
      </c>
      <c r="H31" s="114">
        <f>E31/C31</f>
        <v>1</v>
      </c>
      <c r="I31" s="115">
        <v>-16</v>
      </c>
      <c r="J31" s="113">
        <v>8</v>
      </c>
      <c r="K31" s="113">
        <v>-17</v>
      </c>
      <c r="L31" s="132">
        <v>7</v>
      </c>
      <c r="M31" s="134">
        <f>K31/I31</f>
        <v>1.0625</v>
      </c>
      <c r="N31" s="117">
        <v>50</v>
      </c>
      <c r="O31" s="115">
        <v>-12</v>
      </c>
      <c r="P31" s="133">
        <v>9</v>
      </c>
      <c r="Q31" s="113">
        <v>-15</v>
      </c>
      <c r="R31" s="132">
        <v>12</v>
      </c>
      <c r="S31" s="134">
        <f>Q31/O31</f>
        <v>1.25</v>
      </c>
      <c r="T31" s="117">
        <v>51</v>
      </c>
      <c r="U31" s="270">
        <f>I31/C31</f>
        <v>0.76190476190476186</v>
      </c>
      <c r="V31" s="270">
        <f>O31/C31</f>
        <v>0.5714285714285714</v>
      </c>
      <c r="W31" s="284">
        <f t="shared" si="11"/>
        <v>1.25</v>
      </c>
      <c r="X31" s="271">
        <f t="shared" si="12"/>
        <v>1.0625</v>
      </c>
      <c r="Y31" s="206"/>
      <c r="Z31" s="206"/>
      <c r="AA31" s="206"/>
      <c r="AB31" s="206"/>
      <c r="AC31" s="206"/>
      <c r="AD31" s="131"/>
      <c r="AE31" s="308"/>
      <c r="AF31" s="206"/>
      <c r="AG31" s="322">
        <v>4.1399999999999997</v>
      </c>
      <c r="AH31" s="85">
        <v>0.34</v>
      </c>
      <c r="AI31" s="3">
        <v>2.39</v>
      </c>
      <c r="AJ31" s="3">
        <v>7.64</v>
      </c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</row>
    <row r="32" spans="1:47" x14ac:dyDescent="0.25">
      <c r="A32" s="28"/>
      <c r="B32" s="68"/>
      <c r="C32" s="176"/>
      <c r="D32" s="176"/>
      <c r="E32" s="176"/>
      <c r="F32" s="176"/>
      <c r="G32" s="176"/>
      <c r="H32" s="231"/>
      <c r="I32" s="183"/>
      <c r="J32" s="183"/>
      <c r="K32" s="183"/>
      <c r="L32" s="183"/>
      <c r="M32" s="184"/>
      <c r="N32" s="247"/>
      <c r="O32" s="185"/>
      <c r="P32" s="185"/>
      <c r="Q32" s="185"/>
      <c r="R32" s="185"/>
      <c r="S32" s="186"/>
      <c r="T32" s="259"/>
      <c r="U32" s="273"/>
      <c r="V32" s="273"/>
      <c r="W32" s="282"/>
      <c r="X32" s="286"/>
      <c r="Y32" s="204"/>
      <c r="Z32" s="204"/>
      <c r="AA32" s="204"/>
      <c r="AB32" s="204"/>
      <c r="AC32" s="204"/>
      <c r="AD32" s="291"/>
      <c r="AE32" s="261"/>
      <c r="AF32" s="187"/>
      <c r="AG32" s="32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</row>
    <row r="33" spans="1:47" x14ac:dyDescent="0.25">
      <c r="A33" s="144" t="s">
        <v>18</v>
      </c>
      <c r="B33" s="248" t="s">
        <v>20</v>
      </c>
      <c r="C33" s="150">
        <v>-43.5</v>
      </c>
      <c r="D33" s="146">
        <v>11</v>
      </c>
      <c r="E33" s="147">
        <v>-68.8</v>
      </c>
      <c r="F33" s="146">
        <v>13</v>
      </c>
      <c r="G33" s="145">
        <v>62</v>
      </c>
      <c r="H33" s="232">
        <f t="shared" ref="H33:H45" si="16">E33/C33</f>
        <v>1.5816091954022988</v>
      </c>
      <c r="I33" s="150">
        <v>-45.1</v>
      </c>
      <c r="J33" s="145">
        <v>10</v>
      </c>
      <c r="K33" s="145">
        <v>-62</v>
      </c>
      <c r="L33" s="145">
        <v>13</v>
      </c>
      <c r="M33" s="148">
        <f t="shared" ref="M33:M45" si="17">K33/I33</f>
        <v>1.3747228381374723</v>
      </c>
      <c r="N33" s="248">
        <v>63</v>
      </c>
      <c r="O33" s="150">
        <v>-45.9</v>
      </c>
      <c r="P33" s="145">
        <v>12.5</v>
      </c>
      <c r="Q33" s="145">
        <v>-57.3</v>
      </c>
      <c r="R33" s="145">
        <v>9.3000000000000007</v>
      </c>
      <c r="S33" s="148">
        <f>Q33/O33</f>
        <v>1.2483660130718954</v>
      </c>
      <c r="T33" s="248">
        <v>64</v>
      </c>
      <c r="U33" s="274">
        <f t="shared" ref="U33:U45" si="18">I33/C33</f>
        <v>1.0367816091954023</v>
      </c>
      <c r="V33" s="274">
        <f>O33/C33</f>
        <v>1.0551724137931033</v>
      </c>
      <c r="W33" s="275">
        <f t="shared" ref="W33:W45" si="19">S33/H33</f>
        <v>0.78930118559051532</v>
      </c>
      <c r="X33" s="275">
        <f t="shared" si="8"/>
        <v>0.86919249213633787</v>
      </c>
      <c r="Y33" s="153"/>
      <c r="Z33" s="153"/>
      <c r="AA33" s="153"/>
      <c r="AB33" s="153"/>
      <c r="AC33" s="153"/>
      <c r="AD33" s="297"/>
      <c r="AE33" s="309"/>
      <c r="AF33" s="153"/>
      <c r="AG33" s="322">
        <v>2.5</v>
      </c>
      <c r="AH33" s="3">
        <v>0.16</v>
      </c>
      <c r="AI33" s="3">
        <v>0.97</v>
      </c>
      <c r="AJ33" s="3">
        <v>5.17</v>
      </c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</row>
    <row r="34" spans="1:47" ht="15.75" customHeight="1" x14ac:dyDescent="0.25">
      <c r="A34" s="149"/>
      <c r="B34" s="248" t="s">
        <v>21</v>
      </c>
      <c r="C34" s="150">
        <v>-51.9</v>
      </c>
      <c r="D34" s="146">
        <v>14.5</v>
      </c>
      <c r="E34" s="147">
        <v>-58</v>
      </c>
      <c r="F34" s="146">
        <v>13.9</v>
      </c>
      <c r="G34" s="145">
        <v>62</v>
      </c>
      <c r="H34" s="232">
        <f t="shared" si="16"/>
        <v>1.117533718689788</v>
      </c>
      <c r="I34" s="150">
        <v>-60.6</v>
      </c>
      <c r="J34" s="145">
        <v>15.7</v>
      </c>
      <c r="K34" s="145">
        <v>-53</v>
      </c>
      <c r="L34" s="145">
        <v>10.9</v>
      </c>
      <c r="M34" s="148">
        <f t="shared" si="17"/>
        <v>0.87458745874587451</v>
      </c>
      <c r="N34" s="248">
        <v>62</v>
      </c>
      <c r="O34" s="150"/>
      <c r="P34" s="145"/>
      <c r="Q34" s="145"/>
      <c r="R34" s="145"/>
      <c r="S34" s="148"/>
      <c r="T34" s="248"/>
      <c r="U34" s="274">
        <f t="shared" si="18"/>
        <v>1.1676300578034682</v>
      </c>
      <c r="V34" s="275"/>
      <c r="W34" s="274">
        <f t="shared" si="19"/>
        <v>0</v>
      </c>
      <c r="X34" s="274">
        <f t="shared" si="8"/>
        <v>0.78260498463639461</v>
      </c>
      <c r="Y34" s="147"/>
      <c r="Z34" s="147"/>
      <c r="AA34" s="147"/>
      <c r="AB34" s="147"/>
      <c r="AC34" s="147"/>
      <c r="AD34" s="254"/>
      <c r="AE34" s="310"/>
      <c r="AF34" s="147"/>
      <c r="AG34" s="321">
        <v>2.9</v>
      </c>
      <c r="AH34" s="3">
        <v>0.23</v>
      </c>
      <c r="AI34" s="3">
        <v>2.23</v>
      </c>
      <c r="AJ34" s="3">
        <v>3.43</v>
      </c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</row>
    <row r="35" spans="1:47" ht="15.75" customHeight="1" x14ac:dyDescent="0.25">
      <c r="A35" s="150"/>
      <c r="B35" s="248" t="s">
        <v>22</v>
      </c>
      <c r="C35" s="150">
        <v>-33.9</v>
      </c>
      <c r="D35" s="146">
        <v>13.7</v>
      </c>
      <c r="E35" s="147">
        <v>-48</v>
      </c>
      <c r="F35" s="146">
        <v>15.9</v>
      </c>
      <c r="G35" s="145">
        <v>52</v>
      </c>
      <c r="H35" s="232">
        <f t="shared" si="16"/>
        <v>1.415929203539823</v>
      </c>
      <c r="I35" s="150">
        <v>-73.8</v>
      </c>
      <c r="J35" s="145">
        <v>19</v>
      </c>
      <c r="K35" s="145">
        <v>-103</v>
      </c>
      <c r="L35" s="145">
        <v>25</v>
      </c>
      <c r="M35" s="148">
        <f t="shared" si="17"/>
        <v>1.3956639566395665</v>
      </c>
      <c r="N35" s="248">
        <v>63</v>
      </c>
      <c r="O35" s="150">
        <v>-74.599999999999994</v>
      </c>
      <c r="P35" s="145">
        <v>20</v>
      </c>
      <c r="Q35" s="145">
        <v>-108</v>
      </c>
      <c r="R35" s="145">
        <v>18</v>
      </c>
      <c r="S35" s="148">
        <f t="shared" ref="S35:S45" si="20">Q35/O35</f>
        <v>1.447721179624665</v>
      </c>
      <c r="T35" s="248">
        <v>59</v>
      </c>
      <c r="U35" s="274">
        <f t="shared" si="18"/>
        <v>2.1769911504424777</v>
      </c>
      <c r="V35" s="274">
        <f t="shared" ref="V35:V45" si="21">O35/C35</f>
        <v>2.2005899705014746</v>
      </c>
      <c r="W35" s="274">
        <f t="shared" si="19"/>
        <v>1.0224530831099197</v>
      </c>
      <c r="X35" s="274">
        <f t="shared" si="8"/>
        <v>0.98568766937669394</v>
      </c>
      <c r="Y35" s="147"/>
      <c r="Z35" s="147"/>
      <c r="AA35" s="147"/>
      <c r="AB35" s="147"/>
      <c r="AC35" s="147"/>
      <c r="AD35" s="254"/>
      <c r="AE35" s="310"/>
      <c r="AF35" s="147"/>
      <c r="AG35" s="321"/>
      <c r="AH35" s="47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</row>
    <row r="36" spans="1:47" x14ac:dyDescent="0.25">
      <c r="A36" s="150"/>
      <c r="B36" s="248" t="s">
        <v>23</v>
      </c>
      <c r="C36" s="150">
        <v>-62</v>
      </c>
      <c r="D36" s="146">
        <v>20</v>
      </c>
      <c r="E36" s="147">
        <v>-74.5</v>
      </c>
      <c r="F36" s="146">
        <v>17</v>
      </c>
      <c r="G36" s="145">
        <v>62</v>
      </c>
      <c r="H36" s="232">
        <f t="shared" si="16"/>
        <v>1.2016129032258065</v>
      </c>
      <c r="I36" s="150">
        <v>-110.7</v>
      </c>
      <c r="J36" s="145">
        <v>22</v>
      </c>
      <c r="K36" s="145">
        <v>-135.69999999999999</v>
      </c>
      <c r="L36" s="145">
        <v>14</v>
      </c>
      <c r="M36" s="148">
        <f t="shared" si="17"/>
        <v>1.22583559168925</v>
      </c>
      <c r="N36" s="248">
        <v>63</v>
      </c>
      <c r="O36" s="150">
        <v>-92.5</v>
      </c>
      <c r="P36" s="145">
        <v>29.8</v>
      </c>
      <c r="Q36" s="145">
        <v>-117</v>
      </c>
      <c r="R36" s="145">
        <v>36.9</v>
      </c>
      <c r="S36" s="148">
        <f t="shared" si="20"/>
        <v>1.2648648648648648</v>
      </c>
      <c r="T36" s="248">
        <v>64</v>
      </c>
      <c r="U36" s="274">
        <f t="shared" si="18"/>
        <v>1.7854838709677421</v>
      </c>
      <c r="V36" s="274">
        <f t="shared" si="21"/>
        <v>1.4919354838709677</v>
      </c>
      <c r="W36" s="274">
        <f t="shared" si="19"/>
        <v>1.0526392163976055</v>
      </c>
      <c r="X36" s="274">
        <f t="shared" si="8"/>
        <v>1.0201584789897113</v>
      </c>
      <c r="Y36" s="147"/>
      <c r="Z36" s="147"/>
      <c r="AA36" s="147"/>
      <c r="AB36" s="147"/>
      <c r="AC36" s="147"/>
      <c r="AD36" s="254"/>
      <c r="AE36" s="310"/>
      <c r="AF36" s="147"/>
      <c r="AG36" s="321">
        <v>2.12</v>
      </c>
      <c r="AH36" s="47">
        <v>0.27</v>
      </c>
      <c r="AI36" s="3">
        <v>0.74</v>
      </c>
      <c r="AJ36" s="3">
        <v>4.38</v>
      </c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</row>
    <row r="37" spans="1:47" x14ac:dyDescent="0.25">
      <c r="A37" s="150"/>
      <c r="B37" s="248" t="s">
        <v>19</v>
      </c>
      <c r="C37" s="150">
        <v>-33</v>
      </c>
      <c r="D37" s="146">
        <v>14.4</v>
      </c>
      <c r="E37" s="147">
        <v>-65.400000000000006</v>
      </c>
      <c r="F37" s="146">
        <v>14</v>
      </c>
      <c r="G37" s="145">
        <v>54</v>
      </c>
      <c r="H37" s="232">
        <f t="shared" si="16"/>
        <v>1.9818181818181819</v>
      </c>
      <c r="I37" s="150">
        <v>-22</v>
      </c>
      <c r="J37" s="145">
        <v>8</v>
      </c>
      <c r="K37" s="145">
        <v>-37</v>
      </c>
      <c r="L37" s="145">
        <v>12</v>
      </c>
      <c r="M37" s="148">
        <f t="shared" si="17"/>
        <v>1.6818181818181819</v>
      </c>
      <c r="N37" s="248">
        <v>33</v>
      </c>
      <c r="O37" s="150">
        <v>-19.2</v>
      </c>
      <c r="P37" s="145">
        <v>6.7</v>
      </c>
      <c r="Q37" s="145">
        <v>-35.700000000000003</v>
      </c>
      <c r="R37" s="145">
        <v>8.1</v>
      </c>
      <c r="S37" s="148">
        <f t="shared" si="20"/>
        <v>1.8593750000000002</v>
      </c>
      <c r="T37" s="248">
        <v>29</v>
      </c>
      <c r="U37" s="274">
        <f t="shared" si="18"/>
        <v>0.66666666666666663</v>
      </c>
      <c r="V37" s="274">
        <f t="shared" si="21"/>
        <v>0.58181818181818179</v>
      </c>
      <c r="W37" s="274">
        <f t="shared" si="19"/>
        <v>0.93821674311926617</v>
      </c>
      <c r="X37" s="274">
        <f t="shared" si="8"/>
        <v>0.84862385321100919</v>
      </c>
      <c r="Y37" s="147"/>
      <c r="Z37" s="147"/>
      <c r="AA37" s="147"/>
      <c r="AB37" s="147"/>
      <c r="AC37" s="147"/>
      <c r="AD37" s="254"/>
      <c r="AE37" s="310"/>
      <c r="AF37" s="147"/>
      <c r="AG37" s="321">
        <v>2.4</v>
      </c>
      <c r="AH37" s="47">
        <v>0.35</v>
      </c>
      <c r="AI37" s="3">
        <v>1.69</v>
      </c>
      <c r="AJ37" s="3">
        <v>4.24</v>
      </c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</row>
    <row r="38" spans="1:47" x14ac:dyDescent="0.25">
      <c r="A38" s="152" t="s">
        <v>31</v>
      </c>
      <c r="B38" s="249" t="s">
        <v>26</v>
      </c>
      <c r="C38" s="201">
        <v>-68.5</v>
      </c>
      <c r="D38" s="151">
        <v>12</v>
      </c>
      <c r="E38" s="153">
        <v>-73.900000000000006</v>
      </c>
      <c r="F38" s="151">
        <v>11</v>
      </c>
      <c r="G38" s="152">
        <v>68</v>
      </c>
      <c r="H38" s="233">
        <f t="shared" si="16"/>
        <v>1.0788321167883212</v>
      </c>
      <c r="I38" s="201">
        <v>-27</v>
      </c>
      <c r="J38" s="152">
        <v>16</v>
      </c>
      <c r="K38" s="152">
        <v>-52.4</v>
      </c>
      <c r="L38" s="152">
        <v>20</v>
      </c>
      <c r="M38" s="154">
        <f t="shared" si="17"/>
        <v>1.9407407407407407</v>
      </c>
      <c r="N38" s="249">
        <v>42</v>
      </c>
      <c r="O38" s="201">
        <v>-23.3</v>
      </c>
      <c r="P38" s="152">
        <v>12</v>
      </c>
      <c r="Q38" s="152">
        <v>-33</v>
      </c>
      <c r="R38" s="152">
        <v>17</v>
      </c>
      <c r="S38" s="154">
        <f t="shared" si="20"/>
        <v>1.4163090128755365</v>
      </c>
      <c r="T38" s="249">
        <v>47</v>
      </c>
      <c r="U38" s="275">
        <f t="shared" si="18"/>
        <v>0.39416058394160586</v>
      </c>
      <c r="V38" s="275">
        <f t="shared" si="21"/>
        <v>0.34014598540145985</v>
      </c>
      <c r="W38" s="274">
        <f t="shared" si="19"/>
        <v>1.3128168793230615</v>
      </c>
      <c r="X38" s="274">
        <f t="shared" ref="X38:X45" si="22">M38/H38</f>
        <v>1.7989274795770058</v>
      </c>
      <c r="Y38" s="147"/>
      <c r="Z38" s="147"/>
      <c r="AA38" s="147"/>
      <c r="AB38" s="147"/>
      <c r="AC38" s="147"/>
      <c r="AD38" s="254"/>
      <c r="AE38" s="310"/>
      <c r="AF38" s="147"/>
      <c r="AG38" s="321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</row>
    <row r="39" spans="1:47" x14ac:dyDescent="0.25">
      <c r="A39" s="150"/>
      <c r="B39" s="248" t="s">
        <v>27</v>
      </c>
      <c r="C39" s="150">
        <v>-27</v>
      </c>
      <c r="D39" s="146">
        <v>10</v>
      </c>
      <c r="E39" s="147">
        <v>-51</v>
      </c>
      <c r="F39" s="146">
        <v>11</v>
      </c>
      <c r="G39" s="145">
        <v>48</v>
      </c>
      <c r="H39" s="232">
        <f t="shared" si="16"/>
        <v>1.8888888888888888</v>
      </c>
      <c r="I39" s="150">
        <v>-10.6</v>
      </c>
      <c r="J39" s="145">
        <v>7</v>
      </c>
      <c r="K39" s="145">
        <v>-36</v>
      </c>
      <c r="L39" s="145">
        <v>10</v>
      </c>
      <c r="M39" s="148">
        <f t="shared" si="17"/>
        <v>3.3962264150943398</v>
      </c>
      <c r="N39" s="248">
        <v>58</v>
      </c>
      <c r="O39" s="150">
        <v>-10</v>
      </c>
      <c r="P39" s="145">
        <v>6</v>
      </c>
      <c r="Q39" s="145">
        <v>-33</v>
      </c>
      <c r="R39" s="145">
        <v>8.5</v>
      </c>
      <c r="S39" s="148">
        <f t="shared" si="20"/>
        <v>3.3</v>
      </c>
      <c r="T39" s="248">
        <v>37</v>
      </c>
      <c r="U39" s="274">
        <f t="shared" si="18"/>
        <v>0.3925925925925926</v>
      </c>
      <c r="V39" s="274">
        <f t="shared" si="21"/>
        <v>0.37037037037037035</v>
      </c>
      <c r="W39" s="274">
        <f t="shared" si="19"/>
        <v>1.7470588235294118</v>
      </c>
      <c r="X39" s="274">
        <f t="shared" si="22"/>
        <v>1.798002219755827</v>
      </c>
      <c r="Y39" s="147"/>
      <c r="Z39" s="147"/>
      <c r="AA39" s="147"/>
      <c r="AB39" s="147"/>
      <c r="AC39" s="147"/>
      <c r="AD39" s="254"/>
      <c r="AE39" s="310"/>
      <c r="AF39" s="147"/>
      <c r="AG39" s="321">
        <v>2.79</v>
      </c>
      <c r="AH39" s="47">
        <v>0.34</v>
      </c>
      <c r="AI39" s="3">
        <v>1.77</v>
      </c>
      <c r="AJ39" s="3">
        <v>5.56</v>
      </c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</row>
    <row r="40" spans="1:47" x14ac:dyDescent="0.25">
      <c r="A40" s="150"/>
      <c r="B40" s="248" t="s">
        <v>28</v>
      </c>
      <c r="C40" s="150">
        <v>-45.2</v>
      </c>
      <c r="D40" s="146">
        <v>11</v>
      </c>
      <c r="E40" s="147">
        <v>-65.900000000000006</v>
      </c>
      <c r="F40" s="146">
        <v>11</v>
      </c>
      <c r="G40" s="145">
        <v>54</v>
      </c>
      <c r="H40" s="232">
        <f t="shared" si="16"/>
        <v>1.4579646017699115</v>
      </c>
      <c r="I40" s="150">
        <v>-45</v>
      </c>
      <c r="J40" s="145">
        <v>17</v>
      </c>
      <c r="K40" s="145">
        <v>-69</v>
      </c>
      <c r="L40" s="145">
        <v>13</v>
      </c>
      <c r="M40" s="148">
        <f t="shared" si="17"/>
        <v>1.5333333333333334</v>
      </c>
      <c r="N40" s="248">
        <v>60</v>
      </c>
      <c r="O40" s="150">
        <v>-30</v>
      </c>
      <c r="P40" s="145">
        <v>23</v>
      </c>
      <c r="Q40" s="145">
        <v>-63</v>
      </c>
      <c r="R40" s="145">
        <v>27</v>
      </c>
      <c r="S40" s="148">
        <f t="shared" si="20"/>
        <v>2.1</v>
      </c>
      <c r="T40" s="248">
        <v>50</v>
      </c>
      <c r="U40" s="274">
        <f t="shared" si="18"/>
        <v>0.99557522123893794</v>
      </c>
      <c r="V40" s="274">
        <f t="shared" si="21"/>
        <v>0.66371681415929196</v>
      </c>
      <c r="W40" s="274">
        <f t="shared" si="19"/>
        <v>1.4403641881638847</v>
      </c>
      <c r="X40" s="274">
        <f t="shared" si="22"/>
        <v>1.0516944865958524</v>
      </c>
      <c r="Y40" s="202"/>
      <c r="Z40" s="147"/>
      <c r="AA40" s="147"/>
      <c r="AB40" s="147"/>
      <c r="AC40" s="147"/>
      <c r="AD40" s="254"/>
      <c r="AE40" s="310"/>
      <c r="AF40" s="147"/>
      <c r="AG40" s="321">
        <v>3.35</v>
      </c>
      <c r="AH40" s="47">
        <v>0.12</v>
      </c>
      <c r="AI40" s="3">
        <v>0.7</v>
      </c>
      <c r="AJ40" s="3">
        <v>3.42</v>
      </c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</row>
    <row r="41" spans="1:47" x14ac:dyDescent="0.25">
      <c r="A41" s="150"/>
      <c r="B41" s="248" t="s">
        <v>29</v>
      </c>
      <c r="C41" s="150">
        <v>-53</v>
      </c>
      <c r="D41" s="146">
        <v>12</v>
      </c>
      <c r="E41" s="147">
        <v>-76.400000000000006</v>
      </c>
      <c r="F41" s="146">
        <v>12</v>
      </c>
      <c r="G41" s="145">
        <v>63</v>
      </c>
      <c r="H41" s="232">
        <f t="shared" si="16"/>
        <v>1.4415094339622643</v>
      </c>
      <c r="I41" s="150">
        <v>-45.3</v>
      </c>
      <c r="J41" s="145">
        <v>14</v>
      </c>
      <c r="K41" s="145">
        <v>-78</v>
      </c>
      <c r="L41" s="145">
        <v>15</v>
      </c>
      <c r="M41" s="148">
        <f t="shared" si="17"/>
        <v>1.7218543046357617</v>
      </c>
      <c r="N41" s="248">
        <v>62</v>
      </c>
      <c r="O41" s="150">
        <v>-34</v>
      </c>
      <c r="P41" s="145">
        <v>10</v>
      </c>
      <c r="Q41" s="145">
        <v>-67</v>
      </c>
      <c r="R41" s="145">
        <v>15</v>
      </c>
      <c r="S41" s="148">
        <f t="shared" si="20"/>
        <v>1.9705882352941178</v>
      </c>
      <c r="T41" s="248">
        <v>59</v>
      </c>
      <c r="U41" s="274">
        <f t="shared" si="18"/>
        <v>0.85471698113207539</v>
      </c>
      <c r="V41" s="274">
        <f t="shared" si="21"/>
        <v>0.64150943396226412</v>
      </c>
      <c r="W41" s="274">
        <f t="shared" si="19"/>
        <v>1.3670311056359716</v>
      </c>
      <c r="X41" s="274">
        <f t="shared" si="22"/>
        <v>1.1944800804410387</v>
      </c>
      <c r="Y41" s="202"/>
      <c r="Z41" s="147"/>
      <c r="AA41" s="147"/>
      <c r="AB41" s="147"/>
      <c r="AC41" s="147"/>
      <c r="AD41" s="254"/>
      <c r="AE41" s="310"/>
      <c r="AF41" s="147"/>
      <c r="AG41" s="321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</row>
    <row r="42" spans="1:47" s="85" customFormat="1" x14ac:dyDescent="0.25">
      <c r="A42" s="152" t="s">
        <v>30</v>
      </c>
      <c r="B42" s="249" t="s">
        <v>32</v>
      </c>
      <c r="C42" s="201">
        <v>-40</v>
      </c>
      <c r="D42" s="151">
        <v>13</v>
      </c>
      <c r="E42" s="153">
        <v>-65</v>
      </c>
      <c r="F42" s="151">
        <v>13</v>
      </c>
      <c r="G42" s="152">
        <v>62</v>
      </c>
      <c r="H42" s="233">
        <f t="shared" si="16"/>
        <v>1.625</v>
      </c>
      <c r="I42" s="201">
        <v>-38</v>
      </c>
      <c r="J42" s="152">
        <v>14</v>
      </c>
      <c r="K42" s="152">
        <v>-70</v>
      </c>
      <c r="L42" s="152">
        <v>13</v>
      </c>
      <c r="M42" s="154">
        <f t="shared" si="17"/>
        <v>1.8421052631578947</v>
      </c>
      <c r="N42" s="249">
        <v>63</v>
      </c>
      <c r="O42" s="201">
        <v>-46</v>
      </c>
      <c r="P42" s="152">
        <v>16</v>
      </c>
      <c r="Q42" s="152">
        <v>-77</v>
      </c>
      <c r="R42" s="152">
        <v>13</v>
      </c>
      <c r="S42" s="154">
        <f t="shared" si="20"/>
        <v>1.673913043478261</v>
      </c>
      <c r="T42" s="249">
        <v>63</v>
      </c>
      <c r="U42" s="275">
        <f t="shared" si="18"/>
        <v>0.95</v>
      </c>
      <c r="V42" s="275">
        <f t="shared" si="21"/>
        <v>1.1499999999999999</v>
      </c>
      <c r="W42" s="274">
        <f t="shared" si="19"/>
        <v>1.0301003344481605</v>
      </c>
      <c r="X42" s="274">
        <f t="shared" si="22"/>
        <v>1.1336032388663968</v>
      </c>
      <c r="Y42" s="209"/>
      <c r="Z42" s="147"/>
      <c r="AA42" s="147"/>
      <c r="AB42" s="147"/>
      <c r="AC42" s="147"/>
      <c r="AD42" s="254"/>
      <c r="AE42" s="310"/>
      <c r="AF42" s="147"/>
      <c r="AG42" s="321">
        <v>3.08</v>
      </c>
      <c r="AH42" s="47">
        <v>0.17</v>
      </c>
      <c r="AI42" s="3">
        <v>0.64</v>
      </c>
      <c r="AJ42" s="3">
        <v>5.44</v>
      </c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</row>
    <row r="43" spans="1:47" x14ac:dyDescent="0.25">
      <c r="A43" s="150"/>
      <c r="B43" s="254" t="s">
        <v>33</v>
      </c>
      <c r="C43" s="150">
        <v>-31</v>
      </c>
      <c r="D43" s="146">
        <v>12</v>
      </c>
      <c r="E43" s="147">
        <v>-70</v>
      </c>
      <c r="F43" s="146">
        <v>15</v>
      </c>
      <c r="G43" s="145">
        <v>41</v>
      </c>
      <c r="H43" s="232">
        <f t="shared" si="16"/>
        <v>2.2580645161290325</v>
      </c>
      <c r="I43" s="150">
        <v>-33</v>
      </c>
      <c r="J43" s="145">
        <v>13</v>
      </c>
      <c r="K43" s="145">
        <v>-85</v>
      </c>
      <c r="L43" s="145">
        <v>16</v>
      </c>
      <c r="M43" s="148">
        <f t="shared" si="17"/>
        <v>2.5757575757575757</v>
      </c>
      <c r="N43" s="248">
        <v>42</v>
      </c>
      <c r="O43" s="150">
        <v>-29</v>
      </c>
      <c r="P43" s="145">
        <v>10</v>
      </c>
      <c r="Q43" s="145">
        <v>-82</v>
      </c>
      <c r="R43" s="145">
        <v>13</v>
      </c>
      <c r="S43" s="148">
        <f t="shared" si="20"/>
        <v>2.8275862068965516</v>
      </c>
      <c r="T43" s="248">
        <v>21</v>
      </c>
      <c r="U43" s="274">
        <f t="shared" si="18"/>
        <v>1.064516129032258</v>
      </c>
      <c r="V43" s="274">
        <f t="shared" si="21"/>
        <v>0.93548387096774188</v>
      </c>
      <c r="W43" s="274">
        <f t="shared" si="19"/>
        <v>1.2522167487684728</v>
      </c>
      <c r="X43" s="274">
        <f t="shared" si="22"/>
        <v>1.1406926406926405</v>
      </c>
      <c r="Y43" s="202"/>
      <c r="Z43" s="202"/>
      <c r="AA43" s="147"/>
      <c r="AB43" s="147"/>
      <c r="AC43" s="147"/>
      <c r="AD43" s="254"/>
      <c r="AE43" s="310"/>
      <c r="AF43" s="150"/>
      <c r="AG43" s="320">
        <v>3.88</v>
      </c>
      <c r="AH43" s="47">
        <v>0.26</v>
      </c>
      <c r="AI43" s="3">
        <v>0.99</v>
      </c>
      <c r="AJ43" s="3">
        <v>6.07</v>
      </c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</row>
    <row r="44" spans="1:47" x14ac:dyDescent="0.25">
      <c r="A44" s="150"/>
      <c r="B44" s="254" t="s">
        <v>34</v>
      </c>
      <c r="C44" s="150">
        <v>-49</v>
      </c>
      <c r="D44" s="146">
        <v>9</v>
      </c>
      <c r="E44" s="147">
        <v>-56</v>
      </c>
      <c r="F44" s="146">
        <v>11</v>
      </c>
      <c r="G44" s="145">
        <v>64</v>
      </c>
      <c r="H44" s="232">
        <f t="shared" si="16"/>
        <v>1.1428571428571428</v>
      </c>
      <c r="I44" s="150">
        <v>-42.1</v>
      </c>
      <c r="J44" s="145">
        <v>11</v>
      </c>
      <c r="K44" s="145">
        <v>-42</v>
      </c>
      <c r="L44" s="145">
        <v>12</v>
      </c>
      <c r="M44" s="148">
        <f t="shared" si="17"/>
        <v>0.99762470308788598</v>
      </c>
      <c r="N44" s="248">
        <v>57</v>
      </c>
      <c r="O44" s="150">
        <v>-47</v>
      </c>
      <c r="P44" s="145">
        <v>10</v>
      </c>
      <c r="Q44" s="145">
        <v>-42</v>
      </c>
      <c r="R44" s="145">
        <v>10</v>
      </c>
      <c r="S44" s="148">
        <f t="shared" si="20"/>
        <v>0.8936170212765957</v>
      </c>
      <c r="T44" s="248">
        <v>56</v>
      </c>
      <c r="U44" s="274">
        <f t="shared" si="18"/>
        <v>0.85918367346938773</v>
      </c>
      <c r="V44" s="274">
        <f t="shared" si="21"/>
        <v>0.95918367346938771</v>
      </c>
      <c r="W44" s="274">
        <f t="shared" si="19"/>
        <v>0.78191489361702127</v>
      </c>
      <c r="X44" s="274">
        <f t="shared" si="22"/>
        <v>0.87292161520190026</v>
      </c>
      <c r="Y44" s="202"/>
      <c r="Z44" s="202"/>
      <c r="AA44" s="147"/>
      <c r="AB44" s="147"/>
      <c r="AC44" s="147"/>
      <c r="AD44" s="254"/>
      <c r="AE44" s="310"/>
      <c r="AF44" s="150"/>
      <c r="AG44" s="320">
        <v>3.93</v>
      </c>
      <c r="AH44" s="47">
        <v>0.18</v>
      </c>
      <c r="AI44">
        <v>2.44</v>
      </c>
      <c r="AJ44">
        <v>3.86</v>
      </c>
    </row>
    <row r="45" spans="1:47" x14ac:dyDescent="0.25">
      <c r="A45" s="150"/>
      <c r="B45" s="254" t="s">
        <v>35</v>
      </c>
      <c r="C45" s="150">
        <v>-32</v>
      </c>
      <c r="D45" s="146">
        <v>14</v>
      </c>
      <c r="E45" s="147">
        <v>-47</v>
      </c>
      <c r="F45" s="146">
        <v>11</v>
      </c>
      <c r="G45" s="145">
        <v>60</v>
      </c>
      <c r="H45" s="232">
        <f t="shared" si="16"/>
        <v>1.46875</v>
      </c>
      <c r="I45" s="150">
        <v>-12</v>
      </c>
      <c r="J45" s="145">
        <v>12</v>
      </c>
      <c r="K45" s="145">
        <v>-32</v>
      </c>
      <c r="L45" s="145">
        <v>19</v>
      </c>
      <c r="M45" s="148">
        <f t="shared" si="17"/>
        <v>2.6666666666666665</v>
      </c>
      <c r="N45" s="248">
        <v>42</v>
      </c>
      <c r="O45" s="150">
        <v>-7</v>
      </c>
      <c r="P45" s="145">
        <v>7</v>
      </c>
      <c r="Q45" s="145">
        <v>-21</v>
      </c>
      <c r="R45" s="145">
        <v>8</v>
      </c>
      <c r="S45" s="148">
        <f t="shared" si="20"/>
        <v>3</v>
      </c>
      <c r="T45" s="248">
        <v>46</v>
      </c>
      <c r="U45" s="274">
        <f t="shared" si="18"/>
        <v>0.375</v>
      </c>
      <c r="V45" s="274">
        <f t="shared" si="21"/>
        <v>0.21875</v>
      </c>
      <c r="W45" s="285">
        <f t="shared" si="19"/>
        <v>2.0425531914893615</v>
      </c>
      <c r="X45" s="285">
        <f t="shared" si="22"/>
        <v>1.8156028368794326</v>
      </c>
      <c r="Y45" s="203"/>
      <c r="Z45" s="203"/>
      <c r="AA45" s="210"/>
      <c r="AB45" s="210"/>
      <c r="AC45" s="210"/>
      <c r="AD45" s="298"/>
      <c r="AE45" s="311"/>
      <c r="AF45" s="155"/>
      <c r="AG45" s="320">
        <v>3.3</v>
      </c>
      <c r="AH45" s="47">
        <v>0.23</v>
      </c>
      <c r="AI45">
        <v>0.89</v>
      </c>
      <c r="AJ45">
        <v>4.3099999999999996</v>
      </c>
    </row>
    <row r="46" spans="1:47" x14ac:dyDescent="0.25">
      <c r="A46" s="40"/>
      <c r="B46" s="255"/>
      <c r="C46" s="176"/>
      <c r="D46" s="176"/>
      <c r="E46" s="176"/>
      <c r="F46" s="176"/>
      <c r="G46" s="176"/>
      <c r="H46" s="231"/>
      <c r="I46" s="183"/>
      <c r="J46" s="183"/>
      <c r="K46" s="183"/>
      <c r="L46" s="183"/>
      <c r="M46" s="184"/>
      <c r="N46" s="247"/>
      <c r="O46" s="185"/>
      <c r="P46" s="185"/>
      <c r="Q46" s="185"/>
      <c r="R46" s="185"/>
      <c r="S46" s="186"/>
      <c r="T46" s="259"/>
      <c r="U46" s="273"/>
      <c r="V46" s="273"/>
      <c r="W46" s="282"/>
      <c r="X46" s="282"/>
      <c r="Y46" s="207"/>
      <c r="Z46" s="208"/>
      <c r="AA46" s="192"/>
      <c r="AB46" s="192"/>
      <c r="AC46" s="192"/>
      <c r="AD46" s="287"/>
      <c r="AE46" s="260"/>
      <c r="AF46" s="216"/>
      <c r="AG46" s="324" t="s">
        <v>67</v>
      </c>
    </row>
    <row r="47" spans="1:47" x14ac:dyDescent="0.25">
      <c r="A47" s="106" t="s">
        <v>65</v>
      </c>
      <c r="B47" s="165">
        <v>240423</v>
      </c>
      <c r="C47" s="163">
        <v>-55</v>
      </c>
      <c r="D47" s="97">
        <v>9</v>
      </c>
      <c r="E47" s="98"/>
      <c r="F47" s="97"/>
      <c r="G47" s="99">
        <v>35</v>
      </c>
      <c r="H47" s="234"/>
      <c r="I47" s="163">
        <v>-63</v>
      </c>
      <c r="J47" s="99">
        <v>13</v>
      </c>
      <c r="K47" s="101"/>
      <c r="L47" s="99"/>
      <c r="M47" s="100"/>
      <c r="N47" s="250">
        <v>32</v>
      </c>
      <c r="O47" s="163"/>
      <c r="P47" s="99"/>
      <c r="Q47" s="101"/>
      <c r="R47" s="99"/>
      <c r="S47" s="100"/>
      <c r="T47" s="250"/>
      <c r="U47" s="276">
        <f>I47/C47</f>
        <v>1.1454545454545455</v>
      </c>
      <c r="V47" s="319"/>
      <c r="W47" s="319"/>
      <c r="X47" s="319"/>
      <c r="Y47" s="163">
        <v>-75</v>
      </c>
      <c r="Z47" s="99">
        <v>15</v>
      </c>
      <c r="AA47" s="101"/>
      <c r="AB47" s="99"/>
      <c r="AC47" s="100"/>
      <c r="AD47" s="250">
        <v>36</v>
      </c>
      <c r="AE47" s="276">
        <f>Y47/C47</f>
        <v>1.3636363636363635</v>
      </c>
      <c r="AF47" s="142"/>
      <c r="AG47" t="s">
        <v>68</v>
      </c>
      <c r="AH47" t="s">
        <v>69</v>
      </c>
      <c r="AL47" t="s">
        <v>7</v>
      </c>
      <c r="AM47" t="s">
        <v>70</v>
      </c>
    </row>
    <row r="48" spans="1:47" x14ac:dyDescent="0.25">
      <c r="A48" s="104"/>
      <c r="B48" s="166" t="s">
        <v>59</v>
      </c>
      <c r="C48" s="164">
        <v>-90</v>
      </c>
      <c r="D48" s="97">
        <v>11</v>
      </c>
      <c r="E48" s="102"/>
      <c r="F48" s="97"/>
      <c r="G48" s="99">
        <v>16</v>
      </c>
      <c r="H48" s="234"/>
      <c r="I48" s="164">
        <v>-111</v>
      </c>
      <c r="J48" s="99">
        <v>10</v>
      </c>
      <c r="K48" s="103"/>
      <c r="L48" s="99"/>
      <c r="M48" s="100"/>
      <c r="N48" s="250">
        <v>34</v>
      </c>
      <c r="O48" s="164">
        <v>-115</v>
      </c>
      <c r="P48" s="99">
        <v>10</v>
      </c>
      <c r="Q48" s="103"/>
      <c r="R48" s="99"/>
      <c r="S48" s="100"/>
      <c r="T48" s="250">
        <v>34</v>
      </c>
      <c r="U48" s="276">
        <f>I48/C48</f>
        <v>1.2333333333333334</v>
      </c>
      <c r="V48" s="276">
        <f>O48/C48</f>
        <v>1.2777777777777777</v>
      </c>
      <c r="W48" s="276"/>
      <c r="X48" s="276"/>
      <c r="Y48" s="164">
        <v>-104</v>
      </c>
      <c r="Z48" s="99">
        <v>10</v>
      </c>
      <c r="AA48" s="103"/>
      <c r="AB48" s="99"/>
      <c r="AC48" s="100"/>
      <c r="AD48" s="250">
        <v>31</v>
      </c>
      <c r="AE48" s="276">
        <f>Y48/C48</f>
        <v>1.1555555555555554</v>
      </c>
      <c r="AF48" s="104"/>
      <c r="AG48" s="83"/>
      <c r="AH48" s="314"/>
      <c r="AI48" s="81"/>
      <c r="AJ48" s="314"/>
      <c r="AK48" s="78"/>
      <c r="AL48" s="314"/>
      <c r="AM48" s="78"/>
      <c r="AN48" s="3"/>
    </row>
    <row r="49" spans="1:39" x14ac:dyDescent="0.25">
      <c r="A49" s="104"/>
      <c r="B49" s="166">
        <v>240426</v>
      </c>
      <c r="C49" s="142">
        <v>-29</v>
      </c>
      <c r="D49" s="97">
        <v>20</v>
      </c>
      <c r="E49" s="104"/>
      <c r="F49" s="105"/>
      <c r="G49" s="106">
        <v>17</v>
      </c>
      <c r="H49" s="234"/>
      <c r="I49" s="142"/>
      <c r="J49" s="106"/>
      <c r="K49" s="106"/>
      <c r="L49" s="106"/>
      <c r="M49" s="100"/>
      <c r="N49" s="166"/>
      <c r="O49" s="142"/>
      <c r="P49" s="106"/>
      <c r="Q49" s="106"/>
      <c r="R49" s="106"/>
      <c r="S49" s="100"/>
      <c r="T49" s="166"/>
      <c r="U49" s="276"/>
      <c r="V49" s="276"/>
      <c r="W49" s="276"/>
      <c r="X49" s="276"/>
      <c r="Y49" s="142"/>
      <c r="Z49" s="106"/>
      <c r="AA49" s="106"/>
      <c r="AB49" s="106"/>
      <c r="AC49" s="100"/>
      <c r="AD49" s="166"/>
      <c r="AE49" s="276"/>
      <c r="AF49" s="142"/>
      <c r="AG49" s="164">
        <v>-15</v>
      </c>
      <c r="AH49" s="99">
        <v>15</v>
      </c>
      <c r="AI49" s="103"/>
      <c r="AJ49" s="99"/>
      <c r="AK49" s="100"/>
      <c r="AL49" s="250">
        <v>21</v>
      </c>
      <c r="AM49" s="276">
        <f>AG49/C49</f>
        <v>0.51724137931034486</v>
      </c>
    </row>
    <row r="50" spans="1:39" x14ac:dyDescent="0.25">
      <c r="A50" s="104"/>
      <c r="B50" s="166" t="s">
        <v>66</v>
      </c>
      <c r="C50" s="142">
        <v>-58</v>
      </c>
      <c r="D50" s="97">
        <v>13</v>
      </c>
      <c r="E50" s="104"/>
      <c r="F50" s="105"/>
      <c r="G50" s="106">
        <v>22</v>
      </c>
      <c r="H50" s="234"/>
      <c r="I50" s="142">
        <v>-71</v>
      </c>
      <c r="J50" s="106">
        <v>18</v>
      </c>
      <c r="K50" s="106"/>
      <c r="L50" s="106"/>
      <c r="M50" s="100"/>
      <c r="N50" s="166">
        <v>33</v>
      </c>
      <c r="O50" s="142">
        <v>-64</v>
      </c>
      <c r="P50" s="106">
        <v>21</v>
      </c>
      <c r="Q50" s="106"/>
      <c r="R50" s="106"/>
      <c r="S50" s="100"/>
      <c r="T50" s="166">
        <v>38</v>
      </c>
      <c r="U50" s="276">
        <f>I50/C50</f>
        <v>1.2241379310344827</v>
      </c>
      <c r="V50" s="276">
        <f>O50/C50</f>
        <v>1.103448275862069</v>
      </c>
      <c r="W50" s="276"/>
      <c r="X50" s="276"/>
      <c r="Y50" s="142">
        <v>-76</v>
      </c>
      <c r="Z50" s="106">
        <v>20</v>
      </c>
      <c r="AA50" s="106"/>
      <c r="AB50" s="106"/>
      <c r="AC50" s="100"/>
      <c r="AD50" s="166">
        <v>36</v>
      </c>
      <c r="AE50" s="276">
        <f>Y50/C50</f>
        <v>1.3103448275862069</v>
      </c>
      <c r="AF50" s="142"/>
    </row>
    <row r="51" spans="1:39" x14ac:dyDescent="0.25">
      <c r="A51" s="108"/>
      <c r="B51" s="167" t="s">
        <v>71</v>
      </c>
      <c r="C51" s="143">
        <v>-112</v>
      </c>
      <c r="D51" s="107">
        <v>16</v>
      </c>
      <c r="E51" s="108"/>
      <c r="F51" s="107"/>
      <c r="G51" s="109">
        <v>21</v>
      </c>
      <c r="H51" s="235"/>
      <c r="I51" s="143"/>
      <c r="J51" s="109"/>
      <c r="K51" s="109"/>
      <c r="L51" s="109"/>
      <c r="M51" s="110"/>
      <c r="N51" s="167"/>
      <c r="O51" s="143"/>
      <c r="P51" s="109"/>
      <c r="Q51" s="109"/>
      <c r="R51" s="109"/>
      <c r="S51" s="110"/>
      <c r="T51" s="167"/>
      <c r="U51" s="277"/>
      <c r="V51" s="277"/>
      <c r="W51" s="277"/>
      <c r="X51" s="277"/>
      <c r="Y51" s="143">
        <v>-52</v>
      </c>
      <c r="Z51" s="109">
        <v>17</v>
      </c>
      <c r="AA51" s="109"/>
      <c r="AB51" s="109"/>
      <c r="AC51" s="110"/>
      <c r="AD51" s="167">
        <v>29</v>
      </c>
      <c r="AE51" s="277">
        <f>Y51/C51</f>
        <v>0.4642857142857143</v>
      </c>
      <c r="AF51" s="143"/>
    </row>
    <row r="52" spans="1:39" x14ac:dyDescent="0.25">
      <c r="A52" s="47"/>
      <c r="B52" s="47"/>
      <c r="C52" s="81"/>
      <c r="D52" s="314"/>
      <c r="E52" s="81"/>
      <c r="F52" s="314"/>
      <c r="G52" s="314"/>
      <c r="H52" s="78"/>
      <c r="I52" s="81"/>
      <c r="J52" s="314"/>
      <c r="K52" s="81"/>
      <c r="L52" s="314"/>
      <c r="M52" s="78"/>
      <c r="N52" s="78"/>
      <c r="O52" s="78"/>
      <c r="P52" s="78"/>
      <c r="Q52" s="47"/>
      <c r="R52" s="315"/>
      <c r="S52" s="81"/>
      <c r="T52" s="314"/>
      <c r="U52" s="81"/>
      <c r="V52" s="314"/>
      <c r="W52" s="47"/>
      <c r="X52" s="47"/>
      <c r="Y52" s="47"/>
      <c r="Z52" s="316"/>
      <c r="AA52" s="47"/>
      <c r="AB52" s="47"/>
      <c r="AC52" s="47"/>
      <c r="AD52" s="47"/>
      <c r="AE52" s="47"/>
      <c r="AF52" s="47"/>
    </row>
    <row r="53" spans="1:39" x14ac:dyDescent="0.25">
      <c r="A53" s="47"/>
      <c r="B53" s="47"/>
      <c r="C53" s="80"/>
      <c r="D53" s="314"/>
      <c r="E53" s="80"/>
      <c r="F53" s="314"/>
      <c r="G53" s="314"/>
      <c r="H53" s="78"/>
      <c r="I53" s="80"/>
      <c r="J53" s="314"/>
      <c r="K53" s="80"/>
      <c r="L53" s="314"/>
      <c r="M53" s="78"/>
      <c r="N53" s="314"/>
      <c r="O53" s="80"/>
      <c r="P53" s="314"/>
      <c r="Q53" s="80"/>
      <c r="R53" s="314"/>
      <c r="S53" s="78"/>
      <c r="T53" s="314"/>
      <c r="U53" s="78"/>
      <c r="V53" s="78"/>
      <c r="W53" s="47"/>
      <c r="X53" s="47"/>
      <c r="Y53" s="47"/>
      <c r="Z53" s="78"/>
      <c r="AA53" s="47"/>
      <c r="AB53" s="317"/>
      <c r="AC53" s="47"/>
      <c r="AD53" s="47"/>
      <c r="AE53" s="47"/>
      <c r="AF53" s="47"/>
    </row>
    <row r="54" spans="1:39" x14ac:dyDescent="0.25">
      <c r="A54" s="47"/>
      <c r="B54" s="47"/>
      <c r="C54" s="318"/>
      <c r="D54" s="314"/>
      <c r="E54" s="318"/>
      <c r="F54" s="314"/>
      <c r="G54" s="314"/>
      <c r="H54" s="78"/>
      <c r="I54" s="318"/>
      <c r="J54" s="314"/>
      <c r="K54" s="318"/>
      <c r="L54" s="314"/>
      <c r="M54" s="78"/>
      <c r="N54" s="78"/>
      <c r="O54" s="78"/>
      <c r="P54" s="78"/>
      <c r="Q54" s="315"/>
      <c r="R54" s="317"/>
      <c r="S54" s="318"/>
      <c r="T54" s="314"/>
      <c r="U54" s="318"/>
      <c r="V54" s="314"/>
      <c r="W54" s="47"/>
      <c r="X54" s="47"/>
      <c r="Y54" s="47"/>
      <c r="Z54" s="47"/>
      <c r="AA54" s="47"/>
      <c r="AB54" s="47"/>
      <c r="AC54" s="47"/>
      <c r="AD54" s="47"/>
      <c r="AE54" s="47"/>
      <c r="AF54" s="47"/>
    </row>
    <row r="55" spans="1:39" x14ac:dyDescent="0.25">
      <c r="A55" s="47"/>
      <c r="B55" s="47"/>
      <c r="C55" s="81"/>
      <c r="D55" s="314"/>
      <c r="E55" s="81"/>
      <c r="F55" s="314"/>
      <c r="G55" s="314"/>
      <c r="H55" s="78"/>
      <c r="I55" s="81"/>
      <c r="J55" s="314"/>
      <c r="K55" s="81"/>
      <c r="L55" s="314"/>
      <c r="M55" s="78"/>
      <c r="N55" s="78"/>
      <c r="O55" s="78"/>
      <c r="P55" s="78"/>
      <c r="Q55" s="47"/>
      <c r="R55" s="47"/>
      <c r="S55" s="81"/>
      <c r="T55" s="314"/>
      <c r="U55" s="81"/>
      <c r="V55" s="314"/>
      <c r="W55" s="47"/>
      <c r="X55" s="47"/>
      <c r="Y55" s="47"/>
      <c r="Z55" s="47"/>
      <c r="AA55" s="47"/>
      <c r="AB55" s="47"/>
      <c r="AC55" s="47"/>
      <c r="AD55" s="47"/>
      <c r="AE55" s="47"/>
      <c r="AF55" s="47"/>
    </row>
    <row r="56" spans="1:39" x14ac:dyDescent="0.25">
      <c r="A56" s="47"/>
      <c r="B56" s="47"/>
      <c r="C56" s="318"/>
      <c r="D56" s="314"/>
      <c r="E56" s="318"/>
      <c r="F56" s="314"/>
      <c r="G56" s="314"/>
      <c r="H56" s="78"/>
      <c r="I56" s="318"/>
      <c r="J56" s="314"/>
      <c r="K56" s="318"/>
      <c r="L56" s="314"/>
      <c r="M56" s="78"/>
      <c r="N56" s="78"/>
      <c r="O56" s="78"/>
      <c r="P56" s="78"/>
      <c r="Q56" s="47"/>
      <c r="R56" s="47"/>
      <c r="S56" s="318"/>
      <c r="T56" s="314"/>
      <c r="U56" s="318"/>
      <c r="V56" s="314"/>
      <c r="W56" s="47"/>
      <c r="X56" s="47"/>
      <c r="Y56" s="47"/>
      <c r="Z56" s="47"/>
      <c r="AA56" s="47"/>
      <c r="AB56" s="47"/>
      <c r="AC56" s="47"/>
      <c r="AD56" s="47"/>
      <c r="AE56" s="47"/>
      <c r="AF56" s="47"/>
    </row>
    <row r="57" spans="1:39" x14ac:dyDescent="0.25">
      <c r="A57" s="47"/>
      <c r="B57" s="47"/>
      <c r="C57" s="47"/>
      <c r="D57" s="47"/>
      <c r="E57" s="47"/>
      <c r="F57" s="47"/>
      <c r="G57" s="47"/>
      <c r="H57" s="316"/>
      <c r="I57" s="47"/>
      <c r="J57" s="47"/>
      <c r="K57" s="47"/>
      <c r="L57" s="47"/>
      <c r="M57" s="316"/>
      <c r="N57" s="47"/>
      <c r="O57" s="316"/>
      <c r="P57" s="316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</row>
    <row r="58" spans="1:39" x14ac:dyDescent="0.25">
      <c r="A58" s="47"/>
      <c r="B58" s="47"/>
      <c r="C58" s="47"/>
      <c r="D58" s="47"/>
      <c r="E58" s="47"/>
      <c r="F58" s="47"/>
      <c r="G58" s="47"/>
      <c r="H58" s="316"/>
      <c r="I58" s="47"/>
      <c r="J58" s="47"/>
      <c r="K58" s="47"/>
      <c r="L58" s="47"/>
      <c r="M58" s="316"/>
      <c r="N58" s="47"/>
      <c r="O58" s="47"/>
      <c r="P58" s="316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</row>
    <row r="59" spans="1:39" x14ac:dyDescent="0.25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</row>
    <row r="60" spans="1:39" x14ac:dyDescent="0.25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</row>
    <row r="61" spans="1:39" x14ac:dyDescent="0.25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317"/>
      <c r="AC61" s="47"/>
      <c r="AD61" s="47"/>
      <c r="AE61" s="47"/>
      <c r="AF61" s="47"/>
    </row>
    <row r="62" spans="1:39" x14ac:dyDescent="0.25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315"/>
      <c r="AC62" s="47"/>
      <c r="AD62" s="47"/>
      <c r="AE62" s="47"/>
      <c r="AF62" s="47"/>
    </row>
    <row r="63" spans="1:39" x14ac:dyDescent="0.25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</row>
    <row r="64" spans="1:39" x14ac:dyDescent="0.25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</row>
    <row r="65" spans="1:32" x14ac:dyDescent="0.25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</row>
    <row r="66" spans="1:32" x14ac:dyDescent="0.25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</row>
    <row r="67" spans="1:32" x14ac:dyDescent="0.25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</row>
    <row r="68" spans="1:32" x14ac:dyDescent="0.25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</row>
    <row r="69" spans="1:32" x14ac:dyDescent="0.25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</row>
    <row r="70" spans="1:32" x14ac:dyDescent="0.25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</row>
    <row r="71" spans="1:32" x14ac:dyDescent="0.25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</row>
    <row r="72" spans="1:32" x14ac:dyDescent="0.25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</row>
    <row r="73" spans="1:32" x14ac:dyDescent="0.25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</row>
    <row r="74" spans="1:32" x14ac:dyDescent="0.25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</row>
    <row r="75" spans="1:32" x14ac:dyDescent="0.25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</row>
    <row r="76" spans="1:32" x14ac:dyDescent="0.25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</row>
    <row r="77" spans="1:32" x14ac:dyDescent="0.25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</row>
    <row r="78" spans="1:32" x14ac:dyDescent="0.25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</row>
    <row r="79" spans="1:32" x14ac:dyDescent="0.25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</row>
    <row r="80" spans="1:32" x14ac:dyDescent="0.25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</row>
    <row r="81" spans="1:32" x14ac:dyDescent="0.25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</row>
    <row r="82" spans="1:32" x14ac:dyDescent="0.25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</row>
    <row r="83" spans="1:32" x14ac:dyDescent="0.25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</row>
    <row r="84" spans="1:32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</row>
    <row r="85" spans="1:32" x14ac:dyDescent="0.25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</row>
    <row r="86" spans="1:32" x14ac:dyDescent="0.25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</row>
    <row r="87" spans="1:32" x14ac:dyDescent="0.25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</row>
    <row r="88" spans="1:32" x14ac:dyDescent="0.25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</row>
    <row r="89" spans="1:32" x14ac:dyDescent="0.25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</row>
    <row r="90" spans="1:32" x14ac:dyDescent="0.25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</row>
    <row r="91" spans="1:32" x14ac:dyDescent="0.25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</row>
    <row r="92" spans="1:32" x14ac:dyDescent="0.25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</row>
    <row r="93" spans="1:32" x14ac:dyDescent="0.25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</row>
    <row r="94" spans="1:32" x14ac:dyDescent="0.25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</row>
    <row r="95" spans="1:32" x14ac:dyDescent="0.25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</row>
    <row r="96" spans="1:32" x14ac:dyDescent="0.25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</row>
    <row r="97" spans="1:32" x14ac:dyDescent="0.25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</row>
    <row r="98" spans="1:32" x14ac:dyDescent="0.25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</row>
    <row r="99" spans="1:32" x14ac:dyDescent="0.25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</row>
    <row r="100" spans="1:32" x14ac:dyDescent="0.25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</row>
    <row r="101" spans="1:32" x14ac:dyDescent="0.25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</row>
    <row r="102" spans="1:32" x14ac:dyDescent="0.25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</row>
    <row r="103" spans="1:32" x14ac:dyDescent="0.25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</row>
    <row r="104" spans="1:32" x14ac:dyDescent="0.25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</row>
    <row r="105" spans="1:32" x14ac:dyDescent="0.25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</row>
    <row r="106" spans="1:32" x14ac:dyDescent="0.25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</row>
    <row r="107" spans="1:32" x14ac:dyDescent="0.25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</row>
    <row r="108" spans="1:32" x14ac:dyDescent="0.25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</row>
    <row r="109" spans="1:32" x14ac:dyDescent="0.25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</row>
    <row r="110" spans="1:32" x14ac:dyDescent="0.25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</row>
    <row r="111" spans="1:32" x14ac:dyDescent="0.25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</row>
    <row r="112" spans="1:32" x14ac:dyDescent="0.25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</row>
    <row r="113" spans="1:32" x14ac:dyDescent="0.25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</row>
    <row r="114" spans="1:32" x14ac:dyDescent="0.25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</row>
    <row r="115" spans="1:32" x14ac:dyDescent="0.25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</row>
    <row r="116" spans="1:32" x14ac:dyDescent="0.25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</row>
    <row r="117" spans="1:32" x14ac:dyDescent="0.25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</row>
    <row r="118" spans="1:32" x14ac:dyDescent="0.25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</row>
    <row r="119" spans="1:32" x14ac:dyDescent="0.25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</row>
    <row r="120" spans="1:32" x14ac:dyDescent="0.25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</row>
    <row r="121" spans="1:32" x14ac:dyDescent="0.25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</row>
    <row r="122" spans="1:32" x14ac:dyDescent="0.25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</row>
    <row r="123" spans="1:32" x14ac:dyDescent="0.25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</row>
    <row r="124" spans="1:32" x14ac:dyDescent="0.25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</row>
    <row r="125" spans="1:32" x14ac:dyDescent="0.25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</row>
    <row r="126" spans="1:32" x14ac:dyDescent="0.25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</row>
    <row r="127" spans="1:32" x14ac:dyDescent="0.25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</row>
    <row r="128" spans="1:32" x14ac:dyDescent="0.25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</row>
    <row r="129" spans="1:32" x14ac:dyDescent="0.25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</row>
    <row r="130" spans="1:32" x14ac:dyDescent="0.25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</row>
    <row r="131" spans="1:32" x14ac:dyDescent="0.25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</row>
    <row r="132" spans="1:32" x14ac:dyDescent="0.25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</row>
    <row r="133" spans="1:32" x14ac:dyDescent="0.25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</row>
    <row r="134" spans="1:32" x14ac:dyDescent="0.25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</row>
    <row r="135" spans="1:32" x14ac:dyDescent="0.25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</row>
    <row r="136" spans="1:32" x14ac:dyDescent="0.25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</row>
    <row r="137" spans="1:32" x14ac:dyDescent="0.25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</row>
    <row r="138" spans="1:32" x14ac:dyDescent="0.25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</row>
    <row r="139" spans="1:32" x14ac:dyDescent="0.25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</row>
    <row r="140" spans="1:32" x14ac:dyDescent="0.25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</row>
    <row r="141" spans="1:32" x14ac:dyDescent="0.25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</row>
    <row r="142" spans="1:32" x14ac:dyDescent="0.25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</row>
    <row r="143" spans="1:32" x14ac:dyDescent="0.25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</row>
    <row r="144" spans="1:32" x14ac:dyDescent="0.25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</row>
    <row r="145" spans="1:32" x14ac:dyDescent="0.25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</row>
    <row r="146" spans="1:32" x14ac:dyDescent="0.25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</row>
    <row r="147" spans="1:32" x14ac:dyDescent="0.25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</row>
    <row r="148" spans="1:32" x14ac:dyDescent="0.25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</row>
    <row r="149" spans="1:32" x14ac:dyDescent="0.25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</row>
    <row r="150" spans="1:32" x14ac:dyDescent="0.25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</row>
    <row r="151" spans="1:32" x14ac:dyDescent="0.25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</row>
    <row r="152" spans="1:32" x14ac:dyDescent="0.25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</row>
    <row r="153" spans="1:32" x14ac:dyDescent="0.25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</row>
    <row r="154" spans="1:32" x14ac:dyDescent="0.25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</row>
    <row r="155" spans="1:32" x14ac:dyDescent="0.25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</row>
    <row r="156" spans="1:32" x14ac:dyDescent="0.25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</row>
    <row r="157" spans="1:32" x14ac:dyDescent="0.25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</row>
    <row r="158" spans="1:32" x14ac:dyDescent="0.25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</row>
    <row r="159" spans="1:32" x14ac:dyDescent="0.25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</row>
    <row r="160" spans="1:32" x14ac:dyDescent="0.25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</row>
    <row r="161" spans="1:32" x14ac:dyDescent="0.25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</row>
    <row r="162" spans="1:32" x14ac:dyDescent="0.25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</row>
    <row r="163" spans="1:32" x14ac:dyDescent="0.25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</row>
    <row r="164" spans="1:32" x14ac:dyDescent="0.25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</row>
    <row r="165" spans="1:32" x14ac:dyDescent="0.25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</row>
    <row r="166" spans="1:32" x14ac:dyDescent="0.25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</row>
    <row r="167" spans="1:32" x14ac:dyDescent="0.25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</row>
    <row r="168" spans="1:32" x14ac:dyDescent="0.25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</row>
    <row r="169" spans="1:32" x14ac:dyDescent="0.25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</row>
    <row r="170" spans="1:32" x14ac:dyDescent="0.25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</row>
    <row r="171" spans="1:32" x14ac:dyDescent="0.25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</row>
    <row r="172" spans="1:32" x14ac:dyDescent="0.25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</row>
    <row r="173" spans="1:32" x14ac:dyDescent="0.25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</row>
    <row r="174" spans="1:32" x14ac:dyDescent="0.25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</row>
    <row r="175" spans="1:32" x14ac:dyDescent="0.25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</row>
    <row r="176" spans="1:32" x14ac:dyDescent="0.25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</row>
    <row r="177" spans="1:32" x14ac:dyDescent="0.25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</row>
    <row r="178" spans="1:32" x14ac:dyDescent="0.25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</row>
    <row r="179" spans="1:32" x14ac:dyDescent="0.25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</row>
    <row r="180" spans="1:32" x14ac:dyDescent="0.25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</row>
    <row r="181" spans="1:32" x14ac:dyDescent="0.25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</row>
    <row r="182" spans="1:32" x14ac:dyDescent="0.25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</row>
    <row r="183" spans="1:32" x14ac:dyDescent="0.25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</row>
    <row r="184" spans="1:32" x14ac:dyDescent="0.25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</row>
    <row r="185" spans="1:32" x14ac:dyDescent="0.25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</row>
    <row r="186" spans="1:32" x14ac:dyDescent="0.25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</row>
    <row r="187" spans="1:32" x14ac:dyDescent="0.25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</row>
    <row r="188" spans="1:32" x14ac:dyDescent="0.25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</row>
    <row r="189" spans="1:32" x14ac:dyDescent="0.25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</row>
    <row r="190" spans="1:32" x14ac:dyDescent="0.25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</row>
    <row r="191" spans="1:32" x14ac:dyDescent="0.25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</row>
    <row r="192" spans="1:32" x14ac:dyDescent="0.25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</row>
    <row r="193" spans="1:32" x14ac:dyDescent="0.25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</row>
    <row r="194" spans="1:32" x14ac:dyDescent="0.25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</row>
    <row r="195" spans="1:32" x14ac:dyDescent="0.25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</row>
    <row r="196" spans="1:32" x14ac:dyDescent="0.25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</row>
    <row r="197" spans="1:32" x14ac:dyDescent="0.25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</row>
    <row r="198" spans="1:32" x14ac:dyDescent="0.25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</row>
    <row r="199" spans="1:32" x14ac:dyDescent="0.25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</row>
    <row r="200" spans="1:32" x14ac:dyDescent="0.25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</row>
    <row r="201" spans="1:32" x14ac:dyDescent="0.25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</row>
    <row r="202" spans="1:32" x14ac:dyDescent="0.25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</row>
    <row r="203" spans="1:32" x14ac:dyDescent="0.25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</row>
    <row r="204" spans="1:32" x14ac:dyDescent="0.25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</row>
    <row r="205" spans="1:32" x14ac:dyDescent="0.25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</row>
    <row r="206" spans="1:32" x14ac:dyDescent="0.25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</row>
    <row r="207" spans="1:32" x14ac:dyDescent="0.25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</row>
    <row r="208" spans="1:32" x14ac:dyDescent="0.25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</row>
    <row r="209" spans="1:32" x14ac:dyDescent="0.25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</row>
    <row r="210" spans="1:32" x14ac:dyDescent="0.25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</row>
    <row r="211" spans="1:32" x14ac:dyDescent="0.25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</row>
    <row r="212" spans="1:32" x14ac:dyDescent="0.25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</row>
    <row r="213" spans="1:32" x14ac:dyDescent="0.25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</row>
    <row r="214" spans="1:32" x14ac:dyDescent="0.25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</row>
    <row r="215" spans="1:32" x14ac:dyDescent="0.25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</row>
    <row r="216" spans="1:32" x14ac:dyDescent="0.25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</row>
    <row r="217" spans="1:32" x14ac:dyDescent="0.25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</row>
    <row r="218" spans="1:32" x14ac:dyDescent="0.25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</row>
    <row r="219" spans="1:32" x14ac:dyDescent="0.25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</row>
    <row r="220" spans="1:32" x14ac:dyDescent="0.25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</row>
    <row r="221" spans="1:32" x14ac:dyDescent="0.25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</row>
    <row r="222" spans="1:32" x14ac:dyDescent="0.25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</row>
    <row r="223" spans="1:32" x14ac:dyDescent="0.25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</row>
    <row r="224" spans="1:32" x14ac:dyDescent="0.25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</row>
    <row r="225" spans="1:32" x14ac:dyDescent="0.25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</row>
    <row r="226" spans="1:32" x14ac:dyDescent="0.25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</row>
    <row r="227" spans="1:32" x14ac:dyDescent="0.25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</row>
    <row r="228" spans="1:32" x14ac:dyDescent="0.25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</row>
    <row r="229" spans="1:32" x14ac:dyDescent="0.25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</row>
    <row r="230" spans="1:32" x14ac:dyDescent="0.25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</row>
    <row r="231" spans="1:32" x14ac:dyDescent="0.25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</row>
    <row r="232" spans="1:32" x14ac:dyDescent="0.25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</row>
    <row r="233" spans="1:32" x14ac:dyDescent="0.25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</row>
    <row r="234" spans="1:32" x14ac:dyDescent="0.25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</row>
    <row r="235" spans="1:32" x14ac:dyDescent="0.25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</row>
    <row r="236" spans="1:32" x14ac:dyDescent="0.25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</row>
    <row r="237" spans="1:32" x14ac:dyDescent="0.25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</row>
    <row r="238" spans="1:32" x14ac:dyDescent="0.25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</row>
    <row r="239" spans="1:32" x14ac:dyDescent="0.25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</row>
    <row r="240" spans="1:32" x14ac:dyDescent="0.25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</row>
    <row r="241" spans="1:32" x14ac:dyDescent="0.25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</row>
    <row r="242" spans="1:32" x14ac:dyDescent="0.25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</row>
    <row r="243" spans="1:32" x14ac:dyDescent="0.25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</row>
    <row r="244" spans="1:32" x14ac:dyDescent="0.25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</row>
    <row r="245" spans="1:32" x14ac:dyDescent="0.25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</row>
    <row r="246" spans="1:32" x14ac:dyDescent="0.25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</row>
    <row r="247" spans="1:32" x14ac:dyDescent="0.25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</row>
    <row r="248" spans="1:32" x14ac:dyDescent="0.25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</row>
    <row r="249" spans="1:32" x14ac:dyDescent="0.25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</row>
    <row r="250" spans="1:32" x14ac:dyDescent="0.25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</row>
    <row r="251" spans="1:32" x14ac:dyDescent="0.25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</row>
    <row r="252" spans="1:32" x14ac:dyDescent="0.25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</row>
    <row r="253" spans="1:32" x14ac:dyDescent="0.25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</row>
    <row r="254" spans="1:32" x14ac:dyDescent="0.25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</row>
    <row r="255" spans="1:32" x14ac:dyDescent="0.25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</row>
    <row r="256" spans="1:32" x14ac:dyDescent="0.25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</row>
    <row r="257" spans="1:32" x14ac:dyDescent="0.25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</row>
    <row r="258" spans="1:32" x14ac:dyDescent="0.25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</row>
    <row r="259" spans="1:32" x14ac:dyDescent="0.25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</row>
    <row r="260" spans="1:32" x14ac:dyDescent="0.25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</row>
    <row r="261" spans="1:32" x14ac:dyDescent="0.25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</row>
    <row r="262" spans="1:32" x14ac:dyDescent="0.25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</row>
    <row r="263" spans="1:32" x14ac:dyDescent="0.25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</row>
    <row r="264" spans="1:32" x14ac:dyDescent="0.25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</row>
    <row r="265" spans="1:32" x14ac:dyDescent="0.25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</row>
    <row r="266" spans="1:32" x14ac:dyDescent="0.25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</row>
    <row r="267" spans="1:32" x14ac:dyDescent="0.25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</row>
    <row r="268" spans="1:32" x14ac:dyDescent="0.25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</row>
    <row r="269" spans="1:32" x14ac:dyDescent="0.25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</row>
    <row r="270" spans="1:32" x14ac:dyDescent="0.25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</row>
    <row r="271" spans="1:32" x14ac:dyDescent="0.25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</row>
    <row r="272" spans="1:32" x14ac:dyDescent="0.25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</row>
    <row r="273" spans="1:32" x14ac:dyDescent="0.25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</row>
    <row r="274" spans="1:32" x14ac:dyDescent="0.25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</row>
    <row r="275" spans="1:32" x14ac:dyDescent="0.25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</row>
    <row r="276" spans="1:32" x14ac:dyDescent="0.25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</row>
    <row r="277" spans="1:32" x14ac:dyDescent="0.25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</row>
    <row r="278" spans="1:32" x14ac:dyDescent="0.25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</row>
    <row r="279" spans="1:32" x14ac:dyDescent="0.25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</row>
    <row r="280" spans="1:32" x14ac:dyDescent="0.25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</row>
    <row r="281" spans="1:32" x14ac:dyDescent="0.25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</row>
    <row r="282" spans="1:32" x14ac:dyDescent="0.25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</row>
    <row r="283" spans="1:32" x14ac:dyDescent="0.25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</row>
    <row r="284" spans="1:32" x14ac:dyDescent="0.25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</row>
    <row r="285" spans="1:32" x14ac:dyDescent="0.25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</row>
    <row r="286" spans="1:32" x14ac:dyDescent="0.25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</row>
    <row r="287" spans="1:32" x14ac:dyDescent="0.25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</row>
    <row r="288" spans="1:32" x14ac:dyDescent="0.25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</row>
    <row r="289" spans="1:32" x14ac:dyDescent="0.25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</row>
    <row r="290" spans="1:32" x14ac:dyDescent="0.25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</row>
    <row r="291" spans="1:32" x14ac:dyDescent="0.25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</row>
    <row r="292" spans="1:32" x14ac:dyDescent="0.25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</row>
    <row r="293" spans="1:32" x14ac:dyDescent="0.25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</row>
    <row r="294" spans="1:32" x14ac:dyDescent="0.25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</row>
    <row r="295" spans="1:32" x14ac:dyDescent="0.25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</row>
    <row r="296" spans="1:32" x14ac:dyDescent="0.25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</row>
    <row r="297" spans="1:32" x14ac:dyDescent="0.25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</row>
    <row r="298" spans="1:32" x14ac:dyDescent="0.25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</row>
    <row r="299" spans="1:32" x14ac:dyDescent="0.25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</row>
    <row r="300" spans="1:32" x14ac:dyDescent="0.25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</row>
    <row r="301" spans="1:32" x14ac:dyDescent="0.25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</row>
    <row r="302" spans="1:32" x14ac:dyDescent="0.25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</row>
    <row r="303" spans="1:32" x14ac:dyDescent="0.25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</row>
    <row r="304" spans="1:32" x14ac:dyDescent="0.25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</row>
    <row r="305" spans="1:32" x14ac:dyDescent="0.25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</row>
    <row r="306" spans="1:32" x14ac:dyDescent="0.25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</row>
    <row r="307" spans="1:32" x14ac:dyDescent="0.25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</row>
    <row r="308" spans="1:32" x14ac:dyDescent="0.25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</row>
    <row r="309" spans="1:32" x14ac:dyDescent="0.25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</row>
    <row r="310" spans="1:32" x14ac:dyDescent="0.25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</row>
    <row r="311" spans="1:32" x14ac:dyDescent="0.25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</row>
    <row r="312" spans="1:32" x14ac:dyDescent="0.25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</row>
    <row r="313" spans="1:32" x14ac:dyDescent="0.25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</row>
    <row r="314" spans="1:32" x14ac:dyDescent="0.25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</row>
    <row r="315" spans="1:32" x14ac:dyDescent="0.25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</row>
    <row r="316" spans="1:32" x14ac:dyDescent="0.25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</row>
    <row r="317" spans="1:32" x14ac:dyDescent="0.25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</row>
    <row r="318" spans="1:32" x14ac:dyDescent="0.25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</row>
    <row r="319" spans="1:32" x14ac:dyDescent="0.25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</row>
    <row r="320" spans="1:32" x14ac:dyDescent="0.25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</row>
    <row r="321" spans="1:32" x14ac:dyDescent="0.25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</row>
    <row r="322" spans="1:32" x14ac:dyDescent="0.25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</row>
    <row r="323" spans="1:32" x14ac:dyDescent="0.25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</row>
    <row r="324" spans="1:32" x14ac:dyDescent="0.25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</row>
    <row r="325" spans="1:32" x14ac:dyDescent="0.25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</row>
    <row r="326" spans="1:32" x14ac:dyDescent="0.25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</row>
    <row r="327" spans="1:32" x14ac:dyDescent="0.25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</row>
    <row r="328" spans="1:32" x14ac:dyDescent="0.25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</row>
    <row r="329" spans="1:32" x14ac:dyDescent="0.25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</row>
    <row r="330" spans="1:32" x14ac:dyDescent="0.25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</row>
    <row r="331" spans="1:32" x14ac:dyDescent="0.25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</row>
    <row r="332" spans="1:32" x14ac:dyDescent="0.25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</row>
    <row r="333" spans="1:32" x14ac:dyDescent="0.25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</row>
    <row r="334" spans="1:32" x14ac:dyDescent="0.25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</row>
    <row r="335" spans="1:32" x14ac:dyDescent="0.25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</row>
    <row r="336" spans="1:32" x14ac:dyDescent="0.25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</row>
    <row r="337" spans="1:32" x14ac:dyDescent="0.25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</row>
    <row r="338" spans="1:32" x14ac:dyDescent="0.25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</row>
    <row r="339" spans="1:32" x14ac:dyDescent="0.25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</row>
    <row r="340" spans="1:32" x14ac:dyDescent="0.25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</row>
    <row r="341" spans="1:32" x14ac:dyDescent="0.25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</row>
    <row r="342" spans="1:32" x14ac:dyDescent="0.25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</row>
    <row r="343" spans="1:32" x14ac:dyDescent="0.25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</row>
    <row r="344" spans="1:32" x14ac:dyDescent="0.25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</row>
    <row r="345" spans="1:32" x14ac:dyDescent="0.25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</row>
    <row r="346" spans="1:32" x14ac:dyDescent="0.25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</row>
    <row r="347" spans="1:32" x14ac:dyDescent="0.25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</row>
    <row r="348" spans="1:32" x14ac:dyDescent="0.25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</row>
    <row r="349" spans="1:32" x14ac:dyDescent="0.25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</row>
    <row r="350" spans="1:32" x14ac:dyDescent="0.25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</row>
    <row r="351" spans="1:32" x14ac:dyDescent="0.25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</row>
    <row r="352" spans="1:32" x14ac:dyDescent="0.25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</row>
    <row r="353" spans="1:32" x14ac:dyDescent="0.25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</row>
    <row r="354" spans="1:32" x14ac:dyDescent="0.25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</row>
    <row r="355" spans="1:32" x14ac:dyDescent="0.25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</row>
    <row r="356" spans="1:32" x14ac:dyDescent="0.25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</row>
    <row r="357" spans="1:32" x14ac:dyDescent="0.25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</row>
    <row r="358" spans="1:32" x14ac:dyDescent="0.25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</row>
    <row r="359" spans="1:32" x14ac:dyDescent="0.25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</row>
    <row r="360" spans="1:32" x14ac:dyDescent="0.25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</row>
    <row r="361" spans="1:32" x14ac:dyDescent="0.25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</row>
    <row r="362" spans="1:32" x14ac:dyDescent="0.25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</row>
    <row r="363" spans="1:32" x14ac:dyDescent="0.25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</row>
    <row r="364" spans="1:32" x14ac:dyDescent="0.25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</row>
    <row r="365" spans="1:32" x14ac:dyDescent="0.25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</row>
    <row r="366" spans="1:32" x14ac:dyDescent="0.25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</row>
    <row r="367" spans="1:32" x14ac:dyDescent="0.25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</row>
    <row r="368" spans="1:32" x14ac:dyDescent="0.25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</row>
    <row r="369" spans="1:32" x14ac:dyDescent="0.25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</row>
    <row r="370" spans="1:32" x14ac:dyDescent="0.25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</row>
    <row r="371" spans="1:32" x14ac:dyDescent="0.25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</row>
    <row r="372" spans="1:32" x14ac:dyDescent="0.25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</row>
    <row r="373" spans="1:32" x14ac:dyDescent="0.25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</row>
    <row r="374" spans="1:32" x14ac:dyDescent="0.25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</row>
    <row r="375" spans="1:32" x14ac:dyDescent="0.25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</row>
    <row r="376" spans="1:32" x14ac:dyDescent="0.25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</row>
    <row r="377" spans="1:32" x14ac:dyDescent="0.25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</row>
    <row r="378" spans="1:32" x14ac:dyDescent="0.25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</row>
    <row r="379" spans="1:32" x14ac:dyDescent="0.25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</row>
    <row r="380" spans="1:32" x14ac:dyDescent="0.25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</row>
    <row r="381" spans="1:32" x14ac:dyDescent="0.25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</row>
    <row r="382" spans="1:32" x14ac:dyDescent="0.25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</row>
    <row r="383" spans="1:32" x14ac:dyDescent="0.25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</row>
    <row r="384" spans="1:32" x14ac:dyDescent="0.25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</row>
    <row r="385" spans="1:32" x14ac:dyDescent="0.25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</row>
    <row r="386" spans="1:32" x14ac:dyDescent="0.25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</row>
    <row r="387" spans="1:32" x14ac:dyDescent="0.25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</row>
    <row r="388" spans="1:32" x14ac:dyDescent="0.25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</row>
    <row r="389" spans="1:32" x14ac:dyDescent="0.25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</row>
    <row r="390" spans="1:32" x14ac:dyDescent="0.25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</row>
    <row r="391" spans="1:32" x14ac:dyDescent="0.25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</row>
    <row r="392" spans="1:32" x14ac:dyDescent="0.25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</row>
    <row r="393" spans="1:32" x14ac:dyDescent="0.25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</row>
    <row r="394" spans="1:32" x14ac:dyDescent="0.25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</row>
    <row r="395" spans="1:32" x14ac:dyDescent="0.25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</row>
    <row r="396" spans="1:32" x14ac:dyDescent="0.25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</row>
    <row r="397" spans="1:32" x14ac:dyDescent="0.25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</row>
    <row r="398" spans="1:32" x14ac:dyDescent="0.25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</row>
    <row r="399" spans="1:32" x14ac:dyDescent="0.25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</row>
    <row r="400" spans="1:32" x14ac:dyDescent="0.25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</row>
    <row r="401" spans="1:32" x14ac:dyDescent="0.25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  <c r="AD401" s="47"/>
      <c r="AE401" s="47"/>
      <c r="AF401" s="47"/>
    </row>
    <row r="402" spans="1:32" x14ac:dyDescent="0.25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</row>
    <row r="403" spans="1:32" x14ac:dyDescent="0.25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  <c r="AD403" s="47"/>
      <c r="AE403" s="47"/>
      <c r="AF403" s="47"/>
    </row>
    <row r="404" spans="1:32" x14ac:dyDescent="0.25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</row>
    <row r="405" spans="1:32" x14ac:dyDescent="0.25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  <c r="AD405" s="47"/>
      <c r="AE405" s="47"/>
      <c r="AF405" s="47"/>
    </row>
    <row r="406" spans="1:32" x14ac:dyDescent="0.25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  <c r="AB406" s="47"/>
      <c r="AC406" s="47"/>
      <c r="AD406" s="47"/>
      <c r="AE406" s="47"/>
      <c r="AF406" s="47"/>
    </row>
    <row r="407" spans="1:32" x14ac:dyDescent="0.25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  <c r="AB407" s="47"/>
      <c r="AC407" s="47"/>
      <c r="AD407" s="47"/>
      <c r="AE407" s="47"/>
      <c r="AF407" s="47"/>
    </row>
    <row r="408" spans="1:32" x14ac:dyDescent="0.25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  <c r="AD408" s="47"/>
      <c r="AE408" s="47"/>
      <c r="AF408" s="47"/>
    </row>
    <row r="409" spans="1:32" x14ac:dyDescent="0.25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  <c r="AB409" s="47"/>
      <c r="AC409" s="47"/>
      <c r="AD409" s="47"/>
      <c r="AE409" s="47"/>
      <c r="AF409" s="47"/>
    </row>
    <row r="410" spans="1:32" x14ac:dyDescent="0.25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  <c r="AD410" s="47"/>
      <c r="AE410" s="47"/>
      <c r="AF410" s="47"/>
    </row>
    <row r="411" spans="1:32" x14ac:dyDescent="0.25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  <c r="AD411" s="47"/>
      <c r="AE411" s="47"/>
      <c r="AF411" s="47"/>
    </row>
    <row r="412" spans="1:32" x14ac:dyDescent="0.25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  <c r="AD412" s="47"/>
      <c r="AE412" s="47"/>
      <c r="AF412" s="47"/>
    </row>
    <row r="413" spans="1:32" x14ac:dyDescent="0.25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  <c r="AD413" s="47"/>
      <c r="AE413" s="47"/>
      <c r="AF413" s="47"/>
    </row>
    <row r="414" spans="1:32" x14ac:dyDescent="0.25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  <c r="AB414" s="47"/>
      <c r="AC414" s="47"/>
      <c r="AD414" s="47"/>
      <c r="AE414" s="47"/>
      <c r="AF414" s="47"/>
    </row>
    <row r="415" spans="1:32" x14ac:dyDescent="0.25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  <c r="AA415" s="47"/>
      <c r="AB415" s="47"/>
      <c r="AC415" s="47"/>
      <c r="AD415" s="47"/>
      <c r="AE415" s="47"/>
      <c r="AF415" s="47"/>
    </row>
    <row r="416" spans="1:32" x14ac:dyDescent="0.25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  <c r="AB416" s="47"/>
      <c r="AC416" s="47"/>
      <c r="AD416" s="47"/>
      <c r="AE416" s="47"/>
      <c r="AF416" s="47"/>
    </row>
    <row r="417" spans="1:32" x14ac:dyDescent="0.25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  <c r="AA417" s="47"/>
      <c r="AB417" s="47"/>
      <c r="AC417" s="47"/>
      <c r="AD417" s="47"/>
      <c r="AE417" s="47"/>
      <c r="AF417" s="47"/>
    </row>
    <row r="418" spans="1:32" x14ac:dyDescent="0.25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  <c r="AA418" s="47"/>
      <c r="AB418" s="47"/>
      <c r="AC418" s="47"/>
      <c r="AD418" s="47"/>
      <c r="AE418" s="47"/>
      <c r="AF418" s="47"/>
    </row>
    <row r="419" spans="1:32" x14ac:dyDescent="0.25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  <c r="AA419" s="47"/>
      <c r="AB419" s="47"/>
      <c r="AC419" s="47"/>
      <c r="AD419" s="47"/>
      <c r="AE419" s="47"/>
      <c r="AF419" s="47"/>
    </row>
    <row r="420" spans="1:32" x14ac:dyDescent="0.25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  <c r="AA420" s="47"/>
      <c r="AB420" s="47"/>
      <c r="AC420" s="47"/>
      <c r="AD420" s="47"/>
      <c r="AE420" s="47"/>
      <c r="AF420" s="47"/>
    </row>
    <row r="421" spans="1:32" x14ac:dyDescent="0.25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  <c r="AA421" s="47"/>
      <c r="AB421" s="47"/>
      <c r="AC421" s="47"/>
      <c r="AD421" s="47"/>
      <c r="AE421" s="47"/>
      <c r="AF421" s="47"/>
    </row>
    <row r="422" spans="1:32" x14ac:dyDescent="0.25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  <c r="AA422" s="47"/>
      <c r="AB422" s="47"/>
      <c r="AC422" s="47"/>
      <c r="AD422" s="47"/>
      <c r="AE422" s="47"/>
      <c r="AF422" s="47"/>
    </row>
    <row r="423" spans="1:32" x14ac:dyDescent="0.25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  <c r="AD423" s="47"/>
      <c r="AE423" s="47"/>
      <c r="AF423" s="47"/>
    </row>
    <row r="424" spans="1:32" x14ac:dyDescent="0.25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  <c r="AD424" s="47"/>
      <c r="AE424" s="47"/>
      <c r="AF424" s="47"/>
    </row>
    <row r="425" spans="1:32" x14ac:dyDescent="0.25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  <c r="AD425" s="47"/>
      <c r="AE425" s="47"/>
      <c r="AF425" s="47"/>
    </row>
    <row r="426" spans="1:32" x14ac:dyDescent="0.25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</row>
    <row r="427" spans="1:32" x14ac:dyDescent="0.25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  <c r="AD427" s="47"/>
      <c r="AE427" s="47"/>
      <c r="AF427" s="47"/>
    </row>
    <row r="428" spans="1:32" x14ac:dyDescent="0.25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  <c r="AA428" s="47"/>
      <c r="AB428" s="47"/>
      <c r="AC428" s="47"/>
      <c r="AD428" s="47"/>
      <c r="AE428" s="47"/>
      <c r="AF428" s="47"/>
    </row>
    <row r="429" spans="1:32" x14ac:dyDescent="0.25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  <c r="AA429" s="47"/>
      <c r="AB429" s="47"/>
      <c r="AC429" s="47"/>
      <c r="AD429" s="47"/>
      <c r="AE429" s="47"/>
      <c r="AF429" s="47"/>
    </row>
    <row r="430" spans="1:32" x14ac:dyDescent="0.25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  <c r="AD430" s="47"/>
      <c r="AE430" s="47"/>
      <c r="AF430" s="47"/>
    </row>
    <row r="431" spans="1:32" x14ac:dyDescent="0.25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  <c r="AD431" s="47"/>
      <c r="AE431" s="47"/>
      <c r="AF431" s="47"/>
    </row>
    <row r="432" spans="1:32" x14ac:dyDescent="0.25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  <c r="AD432" s="47"/>
      <c r="AE432" s="47"/>
      <c r="AF432" s="47"/>
    </row>
    <row r="433" spans="1:32" x14ac:dyDescent="0.25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  <c r="AD433" s="47"/>
      <c r="AE433" s="47"/>
      <c r="AF433" s="47"/>
    </row>
    <row r="434" spans="1:32" x14ac:dyDescent="0.25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</row>
    <row r="435" spans="1:32" x14ac:dyDescent="0.25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  <c r="AD435" s="47"/>
      <c r="AE435" s="47"/>
      <c r="AF435" s="47"/>
    </row>
    <row r="436" spans="1:32" x14ac:dyDescent="0.25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  <c r="AD436" s="47"/>
      <c r="AE436" s="47"/>
      <c r="AF436" s="47"/>
    </row>
    <row r="437" spans="1:32" x14ac:dyDescent="0.25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  <c r="AD437" s="47"/>
      <c r="AE437" s="47"/>
      <c r="AF437" s="47"/>
    </row>
    <row r="438" spans="1:32" x14ac:dyDescent="0.25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  <c r="AD438" s="47"/>
      <c r="AE438" s="47"/>
      <c r="AF438" s="47"/>
    </row>
    <row r="439" spans="1:32" x14ac:dyDescent="0.25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  <c r="AD439" s="47"/>
      <c r="AE439" s="47"/>
      <c r="AF439" s="47"/>
    </row>
    <row r="440" spans="1:32" x14ac:dyDescent="0.25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  <c r="AD440" s="47"/>
      <c r="AE440" s="47"/>
      <c r="AF440" s="47"/>
    </row>
    <row r="441" spans="1:32" x14ac:dyDescent="0.25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  <c r="AD441" s="47"/>
      <c r="AE441" s="47"/>
      <c r="AF441" s="47"/>
    </row>
    <row r="442" spans="1:32" x14ac:dyDescent="0.25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  <c r="AD442" s="47"/>
      <c r="AE442" s="47"/>
      <c r="AF442" s="47"/>
    </row>
    <row r="443" spans="1:32" x14ac:dyDescent="0.25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  <c r="AD443" s="47"/>
      <c r="AE443" s="47"/>
      <c r="AF443" s="47"/>
    </row>
    <row r="444" spans="1:32" x14ac:dyDescent="0.25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  <c r="AD444" s="47"/>
      <c r="AE444" s="47"/>
      <c r="AF444" s="47"/>
    </row>
    <row r="445" spans="1:32" x14ac:dyDescent="0.25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  <c r="AD445" s="47"/>
      <c r="AE445" s="47"/>
      <c r="AF445" s="47"/>
    </row>
    <row r="446" spans="1:32" x14ac:dyDescent="0.25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  <c r="AD446" s="47"/>
      <c r="AE446" s="47"/>
      <c r="AF446" s="47"/>
    </row>
    <row r="447" spans="1:32" x14ac:dyDescent="0.25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  <c r="AD447" s="47"/>
      <c r="AE447" s="47"/>
      <c r="AF447" s="47"/>
    </row>
    <row r="448" spans="1:32" x14ac:dyDescent="0.25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  <c r="AD448" s="47"/>
      <c r="AE448" s="47"/>
      <c r="AF448" s="47"/>
    </row>
    <row r="449" spans="1:32" x14ac:dyDescent="0.25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  <c r="AD449" s="47"/>
      <c r="AE449" s="47"/>
      <c r="AF449" s="47"/>
    </row>
    <row r="450" spans="1:32" x14ac:dyDescent="0.25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  <c r="AD450" s="47"/>
      <c r="AE450" s="47"/>
      <c r="AF450" s="47"/>
    </row>
    <row r="451" spans="1:32" x14ac:dyDescent="0.25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  <c r="AD451" s="47"/>
      <c r="AE451" s="47"/>
      <c r="AF451" s="47"/>
    </row>
    <row r="452" spans="1:32" x14ac:dyDescent="0.25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  <c r="AD452" s="47"/>
      <c r="AE452" s="47"/>
      <c r="AF452" s="47"/>
    </row>
    <row r="453" spans="1:32" x14ac:dyDescent="0.25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  <c r="AD453" s="47"/>
      <c r="AE453" s="47"/>
      <c r="AF453" s="47"/>
    </row>
    <row r="454" spans="1:32" x14ac:dyDescent="0.25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  <c r="AD454" s="47"/>
      <c r="AE454" s="47"/>
      <c r="AF454" s="47"/>
    </row>
    <row r="455" spans="1:32" x14ac:dyDescent="0.25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  <c r="AD455" s="47"/>
      <c r="AE455" s="47"/>
      <c r="AF455" s="47"/>
    </row>
    <row r="456" spans="1:32" x14ac:dyDescent="0.25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</row>
    <row r="457" spans="1:32" x14ac:dyDescent="0.25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  <c r="AD457" s="47"/>
      <c r="AE457" s="47"/>
      <c r="AF457" s="47"/>
    </row>
    <row r="458" spans="1:32" x14ac:dyDescent="0.25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</row>
    <row r="459" spans="1:32" x14ac:dyDescent="0.25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  <c r="AD459" s="47"/>
      <c r="AE459" s="47"/>
      <c r="AF459" s="47"/>
    </row>
    <row r="460" spans="1:32" x14ac:dyDescent="0.25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  <c r="AD460" s="47"/>
      <c r="AE460" s="47"/>
      <c r="AF460" s="47"/>
    </row>
    <row r="461" spans="1:32" x14ac:dyDescent="0.25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  <c r="AD461" s="47"/>
      <c r="AE461" s="47"/>
      <c r="AF461" s="47"/>
    </row>
    <row r="462" spans="1:32" x14ac:dyDescent="0.25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  <c r="AD462" s="47"/>
      <c r="AE462" s="47"/>
      <c r="AF462" s="47"/>
    </row>
    <row r="463" spans="1:32" x14ac:dyDescent="0.25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</row>
    <row r="464" spans="1:32" x14ac:dyDescent="0.25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  <c r="AD464" s="47"/>
      <c r="AE464" s="47"/>
      <c r="AF464" s="47"/>
    </row>
    <row r="465" spans="1:32" x14ac:dyDescent="0.25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  <c r="AD465" s="47"/>
      <c r="AE465" s="47"/>
      <c r="AF465" s="47"/>
    </row>
    <row r="466" spans="1:32" x14ac:dyDescent="0.25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  <c r="AD466" s="47"/>
      <c r="AE466" s="47"/>
      <c r="AF466" s="47"/>
    </row>
    <row r="467" spans="1:32" x14ac:dyDescent="0.25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  <c r="AD467" s="47"/>
      <c r="AE467" s="47"/>
      <c r="AF467" s="47"/>
    </row>
    <row r="468" spans="1:32" x14ac:dyDescent="0.25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  <c r="AD468" s="47"/>
      <c r="AE468" s="47"/>
      <c r="AF468" s="47"/>
    </row>
    <row r="469" spans="1:32" x14ac:dyDescent="0.25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  <c r="AD469" s="47"/>
      <c r="AE469" s="47"/>
      <c r="AF469" s="47"/>
    </row>
    <row r="470" spans="1:32" x14ac:dyDescent="0.25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  <c r="AD470" s="47"/>
      <c r="AE470" s="47"/>
      <c r="AF470" s="47"/>
    </row>
    <row r="471" spans="1:32" x14ac:dyDescent="0.25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  <c r="AD471" s="47"/>
      <c r="AE471" s="47"/>
      <c r="AF471" s="47"/>
    </row>
    <row r="472" spans="1:32" x14ac:dyDescent="0.25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  <c r="AA472" s="47"/>
      <c r="AB472" s="47"/>
      <c r="AC472" s="47"/>
      <c r="AD472" s="47"/>
      <c r="AE472" s="47"/>
      <c r="AF472" s="47"/>
    </row>
    <row r="473" spans="1:32" x14ac:dyDescent="0.25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</row>
    <row r="474" spans="1:32" x14ac:dyDescent="0.25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  <c r="AA474" s="47"/>
      <c r="AB474" s="47"/>
      <c r="AC474" s="47"/>
      <c r="AD474" s="47"/>
      <c r="AE474" s="47"/>
      <c r="AF474" s="47"/>
    </row>
    <row r="475" spans="1:32" x14ac:dyDescent="0.25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  <c r="AA475" s="47"/>
      <c r="AB475" s="47"/>
      <c r="AC475" s="47"/>
      <c r="AD475" s="47"/>
      <c r="AE475" s="47"/>
      <c r="AF475" s="47"/>
    </row>
    <row r="476" spans="1:32" x14ac:dyDescent="0.25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  <c r="AA476" s="47"/>
      <c r="AB476" s="47"/>
      <c r="AC476" s="47"/>
      <c r="AD476" s="47"/>
      <c r="AE476" s="47"/>
      <c r="AF476" s="47"/>
    </row>
    <row r="477" spans="1:32" x14ac:dyDescent="0.25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  <c r="AD477" s="47"/>
      <c r="AE477" s="47"/>
      <c r="AF477" s="47"/>
    </row>
    <row r="478" spans="1:32" x14ac:dyDescent="0.25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  <c r="AA478" s="47"/>
      <c r="AB478" s="47"/>
      <c r="AC478" s="47"/>
      <c r="AD478" s="47"/>
      <c r="AE478" s="47"/>
      <c r="AF478" s="47"/>
    </row>
    <row r="479" spans="1:32" x14ac:dyDescent="0.25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  <c r="AA479" s="47"/>
      <c r="AB479" s="47"/>
      <c r="AC479" s="47"/>
      <c r="AD479" s="47"/>
      <c r="AE479" s="47"/>
      <c r="AF479" s="47"/>
    </row>
    <row r="480" spans="1:32" x14ac:dyDescent="0.25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  <c r="AA480" s="47"/>
      <c r="AB480" s="47"/>
      <c r="AC480" s="47"/>
      <c r="AD480" s="47"/>
      <c r="AE480" s="47"/>
      <c r="AF480" s="47"/>
    </row>
    <row r="481" spans="1:32" x14ac:dyDescent="0.25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  <c r="AA481" s="47"/>
      <c r="AB481" s="47"/>
      <c r="AC481" s="47"/>
      <c r="AD481" s="47"/>
      <c r="AE481" s="47"/>
      <c r="AF481" s="47"/>
    </row>
    <row r="482" spans="1:32" x14ac:dyDescent="0.25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  <c r="AA482" s="47"/>
      <c r="AB482" s="47"/>
      <c r="AC482" s="47"/>
      <c r="AD482" s="47"/>
      <c r="AE482" s="47"/>
      <c r="AF482" s="47"/>
    </row>
    <row r="483" spans="1:32" x14ac:dyDescent="0.25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  <c r="AA483" s="47"/>
      <c r="AB483" s="47"/>
      <c r="AC483" s="47"/>
      <c r="AD483" s="47"/>
      <c r="AE483" s="47"/>
      <c r="AF483" s="47"/>
    </row>
    <row r="484" spans="1:32" x14ac:dyDescent="0.25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  <c r="AA484" s="47"/>
      <c r="AB484" s="47"/>
      <c r="AC484" s="47"/>
      <c r="AD484" s="47"/>
      <c r="AE484" s="47"/>
      <c r="AF484" s="47"/>
    </row>
    <row r="485" spans="1:32" x14ac:dyDescent="0.25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</row>
    <row r="486" spans="1:32" x14ac:dyDescent="0.25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  <c r="AA486" s="47"/>
      <c r="AB486" s="47"/>
      <c r="AC486" s="47"/>
      <c r="AD486" s="47"/>
      <c r="AE486" s="47"/>
      <c r="AF486" s="47"/>
    </row>
    <row r="487" spans="1:32" x14ac:dyDescent="0.25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  <c r="AA487" s="47"/>
      <c r="AB487" s="47"/>
      <c r="AC487" s="47"/>
      <c r="AD487" s="47"/>
      <c r="AE487" s="47"/>
      <c r="AF487" s="47"/>
    </row>
    <row r="488" spans="1:32" x14ac:dyDescent="0.25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  <c r="AA488" s="47"/>
      <c r="AB488" s="47"/>
      <c r="AC488" s="47"/>
      <c r="AD488" s="47"/>
      <c r="AE488" s="47"/>
      <c r="AF488" s="47"/>
    </row>
    <row r="489" spans="1:32" x14ac:dyDescent="0.25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  <c r="AA489" s="47"/>
      <c r="AB489" s="47"/>
      <c r="AC489" s="47"/>
      <c r="AD489" s="47"/>
      <c r="AE489" s="47"/>
      <c r="AF489" s="47"/>
    </row>
    <row r="490" spans="1:32" x14ac:dyDescent="0.25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  <c r="Z490" s="47"/>
      <c r="AA490" s="47"/>
      <c r="AB490" s="47"/>
      <c r="AC490" s="47"/>
      <c r="AD490" s="47"/>
      <c r="AE490" s="47"/>
      <c r="AF490" s="47"/>
    </row>
    <row r="491" spans="1:32" x14ac:dyDescent="0.25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  <c r="Z491" s="47"/>
      <c r="AA491" s="47"/>
      <c r="AB491" s="47"/>
      <c r="AC491" s="47"/>
      <c r="AD491" s="47"/>
      <c r="AE491" s="47"/>
      <c r="AF491" s="47"/>
    </row>
    <row r="492" spans="1:32" x14ac:dyDescent="0.25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  <c r="Z492" s="47"/>
      <c r="AA492" s="47"/>
      <c r="AB492" s="47"/>
      <c r="AC492" s="47"/>
      <c r="AD492" s="47"/>
      <c r="AE492" s="47"/>
      <c r="AF492" s="47"/>
    </row>
    <row r="493" spans="1:32" x14ac:dyDescent="0.25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  <c r="Z493" s="47"/>
      <c r="AA493" s="47"/>
      <c r="AB493" s="47"/>
      <c r="AC493" s="47"/>
      <c r="AD493" s="47"/>
      <c r="AE493" s="47"/>
      <c r="AF493" s="47"/>
    </row>
    <row r="494" spans="1:32" x14ac:dyDescent="0.25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  <c r="Z494" s="47"/>
      <c r="AA494" s="47"/>
      <c r="AB494" s="47"/>
      <c r="AC494" s="47"/>
      <c r="AD494" s="47"/>
      <c r="AE494" s="47"/>
      <c r="AF494" s="47"/>
    </row>
    <row r="495" spans="1:32" x14ac:dyDescent="0.25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  <c r="AA495" s="47"/>
      <c r="AB495" s="47"/>
      <c r="AC495" s="47"/>
      <c r="AD495" s="47"/>
      <c r="AE495" s="47"/>
      <c r="AF495" s="47"/>
    </row>
    <row r="496" spans="1:32" x14ac:dyDescent="0.25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</row>
    <row r="497" spans="1:32" x14ac:dyDescent="0.25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  <c r="Z497" s="47"/>
      <c r="AA497" s="47"/>
      <c r="AB497" s="47"/>
      <c r="AC497" s="47"/>
      <c r="AD497" s="47"/>
      <c r="AE497" s="47"/>
      <c r="AF497" s="47"/>
    </row>
    <row r="498" spans="1:32" x14ac:dyDescent="0.25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  <c r="Z498" s="47"/>
      <c r="AA498" s="47"/>
      <c r="AB498" s="47"/>
      <c r="AC498" s="47"/>
      <c r="AD498" s="47"/>
      <c r="AE498" s="47"/>
      <c r="AF498" s="47"/>
    </row>
    <row r="499" spans="1:32" x14ac:dyDescent="0.25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  <c r="Z499" s="47"/>
      <c r="AA499" s="47"/>
      <c r="AB499" s="47"/>
      <c r="AC499" s="47"/>
      <c r="AD499" s="47"/>
      <c r="AE499" s="47"/>
      <c r="AF499" s="47"/>
    </row>
    <row r="500" spans="1:32" x14ac:dyDescent="0.25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  <c r="Z500" s="47"/>
      <c r="AA500" s="47"/>
      <c r="AB500" s="47"/>
      <c r="AC500" s="47"/>
      <c r="AD500" s="47"/>
      <c r="AE500" s="47"/>
      <c r="AF500" s="47"/>
    </row>
    <row r="501" spans="1:32" x14ac:dyDescent="0.25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</row>
    <row r="502" spans="1:32" x14ac:dyDescent="0.25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  <c r="Z502" s="47"/>
      <c r="AA502" s="47"/>
      <c r="AB502" s="47"/>
      <c r="AC502" s="47"/>
      <c r="AD502" s="47"/>
      <c r="AE502" s="47"/>
      <c r="AF502" s="47"/>
    </row>
    <row r="503" spans="1:32" x14ac:dyDescent="0.25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  <c r="Z503" s="47"/>
      <c r="AA503" s="47"/>
      <c r="AB503" s="47"/>
      <c r="AC503" s="47"/>
      <c r="AD503" s="47"/>
      <c r="AE503" s="47"/>
      <c r="AF503" s="47"/>
    </row>
    <row r="504" spans="1:32" x14ac:dyDescent="0.25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  <c r="Z504" s="47"/>
      <c r="AA504" s="47"/>
      <c r="AB504" s="47"/>
      <c r="AC504" s="47"/>
      <c r="AD504" s="47"/>
      <c r="AE504" s="47"/>
      <c r="AF504" s="47"/>
    </row>
    <row r="505" spans="1:32" x14ac:dyDescent="0.25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  <c r="Z505" s="47"/>
      <c r="AA505" s="47"/>
      <c r="AB505" s="47"/>
      <c r="AC505" s="47"/>
      <c r="AD505" s="47"/>
      <c r="AE505" s="47"/>
      <c r="AF505" s="47"/>
    </row>
    <row r="506" spans="1:32" x14ac:dyDescent="0.25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Z506" s="47"/>
      <c r="AA506" s="47"/>
      <c r="AB506" s="47"/>
      <c r="AC506" s="47"/>
      <c r="AD506" s="47"/>
      <c r="AE506" s="47"/>
      <c r="AF506" s="47"/>
    </row>
    <row r="507" spans="1:32" x14ac:dyDescent="0.25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  <c r="Z507" s="47"/>
      <c r="AA507" s="47"/>
      <c r="AB507" s="47"/>
      <c r="AC507" s="47"/>
      <c r="AD507" s="47"/>
      <c r="AE507" s="47"/>
      <c r="AF507" s="47"/>
    </row>
    <row r="508" spans="1:32" x14ac:dyDescent="0.25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  <c r="Z508" s="47"/>
      <c r="AA508" s="47"/>
      <c r="AB508" s="47"/>
      <c r="AC508" s="47"/>
      <c r="AD508" s="47"/>
      <c r="AE508" s="47"/>
      <c r="AF508" s="47"/>
    </row>
    <row r="509" spans="1:32" x14ac:dyDescent="0.25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  <c r="Z509" s="47"/>
      <c r="AA509" s="47"/>
      <c r="AB509" s="47"/>
      <c r="AC509" s="47"/>
      <c r="AD509" s="47"/>
      <c r="AE509" s="47"/>
      <c r="AF509" s="47"/>
    </row>
    <row r="510" spans="1:32" x14ac:dyDescent="0.25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  <c r="Z510" s="47"/>
      <c r="AA510" s="47"/>
      <c r="AB510" s="47"/>
      <c r="AC510" s="47"/>
      <c r="AD510" s="47"/>
      <c r="AE510" s="47"/>
      <c r="AF510" s="47"/>
    </row>
    <row r="511" spans="1:32" x14ac:dyDescent="0.25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  <c r="Z511" s="47"/>
      <c r="AA511" s="47"/>
      <c r="AB511" s="47"/>
      <c r="AC511" s="47"/>
      <c r="AD511" s="47"/>
      <c r="AE511" s="47"/>
      <c r="AF511" s="47"/>
    </row>
    <row r="512" spans="1:32" x14ac:dyDescent="0.25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  <c r="Z512" s="47"/>
      <c r="AA512" s="47"/>
      <c r="AB512" s="47"/>
      <c r="AC512" s="47"/>
      <c r="AD512" s="47"/>
      <c r="AE512" s="47"/>
      <c r="AF512" s="47"/>
    </row>
    <row r="513" spans="1:32" x14ac:dyDescent="0.25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  <c r="Z513" s="47"/>
      <c r="AA513" s="47"/>
      <c r="AB513" s="47"/>
      <c r="AC513" s="47"/>
      <c r="AD513" s="47"/>
      <c r="AE513" s="47"/>
      <c r="AF513" s="47"/>
    </row>
    <row r="514" spans="1:32" x14ac:dyDescent="0.25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</row>
    <row r="515" spans="1:32" x14ac:dyDescent="0.25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  <c r="AA515" s="47"/>
      <c r="AB515" s="47"/>
      <c r="AC515" s="47"/>
      <c r="AD515" s="47"/>
      <c r="AE515" s="47"/>
      <c r="AF515" s="47"/>
    </row>
    <row r="516" spans="1:32" x14ac:dyDescent="0.25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  <c r="Z516" s="47"/>
      <c r="AA516" s="47"/>
      <c r="AB516" s="47"/>
      <c r="AC516" s="47"/>
      <c r="AD516" s="47"/>
      <c r="AE516" s="47"/>
      <c r="AF516" s="47"/>
    </row>
    <row r="517" spans="1:32" x14ac:dyDescent="0.25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  <c r="Z517" s="47"/>
      <c r="AA517" s="47"/>
      <c r="AB517" s="47"/>
      <c r="AC517" s="47"/>
      <c r="AD517" s="47"/>
      <c r="AE517" s="47"/>
      <c r="AF517" s="47"/>
    </row>
    <row r="518" spans="1:32" x14ac:dyDescent="0.25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  <c r="Z518" s="47"/>
      <c r="AA518" s="47"/>
      <c r="AB518" s="47"/>
      <c r="AC518" s="47"/>
      <c r="AD518" s="47"/>
      <c r="AE518" s="47"/>
      <c r="AF518" s="47"/>
    </row>
    <row r="519" spans="1:32" x14ac:dyDescent="0.25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</row>
    <row r="520" spans="1:32" x14ac:dyDescent="0.25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  <c r="Z520" s="47"/>
      <c r="AA520" s="47"/>
      <c r="AB520" s="47"/>
      <c r="AC520" s="47"/>
      <c r="AD520" s="47"/>
      <c r="AE520" s="47"/>
      <c r="AF520" s="47"/>
    </row>
    <row r="521" spans="1:32" x14ac:dyDescent="0.25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  <c r="Z521" s="47"/>
      <c r="AA521" s="47"/>
      <c r="AB521" s="47"/>
      <c r="AC521" s="47"/>
      <c r="AD521" s="47"/>
      <c r="AE521" s="47"/>
      <c r="AF521" s="47"/>
    </row>
    <row r="522" spans="1:32" x14ac:dyDescent="0.25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  <c r="Z522" s="47"/>
      <c r="AA522" s="47"/>
      <c r="AB522" s="47"/>
      <c r="AC522" s="47"/>
      <c r="AD522" s="47"/>
      <c r="AE522" s="47"/>
      <c r="AF522" s="47"/>
    </row>
    <row r="523" spans="1:32" x14ac:dyDescent="0.25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  <c r="Z523" s="47"/>
      <c r="AA523" s="47"/>
      <c r="AB523" s="47"/>
      <c r="AC523" s="47"/>
      <c r="AD523" s="47"/>
      <c r="AE523" s="47"/>
      <c r="AF523" s="47"/>
    </row>
    <row r="524" spans="1:32" x14ac:dyDescent="0.25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  <c r="Z524" s="47"/>
      <c r="AA524" s="47"/>
      <c r="AB524" s="47"/>
      <c r="AC524" s="47"/>
      <c r="AD524" s="47"/>
      <c r="AE524" s="47"/>
      <c r="AF524" s="47"/>
    </row>
    <row r="525" spans="1:32" x14ac:dyDescent="0.25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  <c r="Z525" s="47"/>
      <c r="AA525" s="47"/>
      <c r="AB525" s="47"/>
      <c r="AC525" s="47"/>
      <c r="AD525" s="47"/>
      <c r="AE525" s="47"/>
      <c r="AF525" s="47"/>
    </row>
    <row r="526" spans="1:32" x14ac:dyDescent="0.25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  <c r="Z526" s="47"/>
      <c r="AA526" s="47"/>
      <c r="AB526" s="47"/>
      <c r="AC526" s="47"/>
      <c r="AD526" s="47"/>
      <c r="AE526" s="47"/>
      <c r="AF526" s="47"/>
    </row>
    <row r="527" spans="1:32" x14ac:dyDescent="0.25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</row>
    <row r="528" spans="1:32" x14ac:dyDescent="0.25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  <c r="Z528" s="47"/>
      <c r="AA528" s="47"/>
      <c r="AB528" s="47"/>
      <c r="AC528" s="47"/>
      <c r="AD528" s="47"/>
      <c r="AE528" s="47"/>
      <c r="AF528" s="47"/>
    </row>
    <row r="529" spans="1:32" x14ac:dyDescent="0.25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</row>
    <row r="530" spans="1:32" x14ac:dyDescent="0.25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  <c r="Z530" s="47"/>
      <c r="AA530" s="47"/>
      <c r="AB530" s="47"/>
      <c r="AC530" s="47"/>
      <c r="AD530" s="47"/>
      <c r="AE530" s="47"/>
      <c r="AF530" s="47"/>
    </row>
    <row r="531" spans="1:32" x14ac:dyDescent="0.25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  <c r="Z531" s="47"/>
      <c r="AA531" s="47"/>
      <c r="AB531" s="47"/>
      <c r="AC531" s="47"/>
      <c r="AD531" s="47"/>
      <c r="AE531" s="47"/>
      <c r="AF531" s="47"/>
    </row>
    <row r="532" spans="1:32" x14ac:dyDescent="0.25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  <c r="Z532" s="47"/>
      <c r="AA532" s="47"/>
      <c r="AB532" s="47"/>
      <c r="AC532" s="47"/>
      <c r="AD532" s="47"/>
      <c r="AE532" s="47"/>
      <c r="AF532" s="47"/>
    </row>
    <row r="533" spans="1:32" x14ac:dyDescent="0.25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  <c r="Z533" s="47"/>
      <c r="AA533" s="47"/>
      <c r="AB533" s="47"/>
      <c r="AC533" s="47"/>
      <c r="AD533" s="47"/>
      <c r="AE533" s="47"/>
      <c r="AF533" s="47"/>
    </row>
    <row r="534" spans="1:32" x14ac:dyDescent="0.25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  <c r="Z534" s="47"/>
      <c r="AA534" s="47"/>
      <c r="AB534" s="47"/>
      <c r="AC534" s="47"/>
      <c r="AD534" s="47"/>
      <c r="AE534" s="47"/>
      <c r="AF534" s="47"/>
    </row>
    <row r="535" spans="1:32" x14ac:dyDescent="0.25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  <c r="Z535" s="47"/>
      <c r="AA535" s="47"/>
      <c r="AB535" s="47"/>
      <c r="AC535" s="47"/>
      <c r="AD535" s="47"/>
      <c r="AE535" s="47"/>
      <c r="AF535" s="47"/>
    </row>
    <row r="536" spans="1:32" x14ac:dyDescent="0.25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  <c r="Z536" s="47"/>
      <c r="AA536" s="47"/>
      <c r="AB536" s="47"/>
      <c r="AC536" s="47"/>
      <c r="AD536" s="47"/>
      <c r="AE536" s="47"/>
      <c r="AF536" s="47"/>
    </row>
    <row r="537" spans="1:32" x14ac:dyDescent="0.25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  <c r="Z537" s="47"/>
      <c r="AA537" s="47"/>
      <c r="AB537" s="47"/>
      <c r="AC537" s="47"/>
      <c r="AD537" s="47"/>
      <c r="AE537" s="47"/>
      <c r="AF537" s="47"/>
    </row>
    <row r="538" spans="1:32" x14ac:dyDescent="0.25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</row>
    <row r="539" spans="1:32" x14ac:dyDescent="0.25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  <c r="Z539" s="47"/>
      <c r="AA539" s="47"/>
      <c r="AB539" s="47"/>
      <c r="AC539" s="47"/>
      <c r="AD539" s="47"/>
      <c r="AE539" s="47"/>
      <c r="AF539" s="47"/>
    </row>
    <row r="540" spans="1:32" x14ac:dyDescent="0.25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  <c r="Z540" s="47"/>
      <c r="AA540" s="47"/>
      <c r="AB540" s="47"/>
      <c r="AC540" s="47"/>
      <c r="AD540" s="47"/>
      <c r="AE540" s="47"/>
      <c r="AF540" s="47"/>
    </row>
    <row r="541" spans="1:32" x14ac:dyDescent="0.25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  <c r="Z541" s="47"/>
      <c r="AA541" s="47"/>
      <c r="AB541" s="47"/>
      <c r="AC541" s="47"/>
      <c r="AD541" s="47"/>
      <c r="AE541" s="47"/>
      <c r="AF541" s="47"/>
    </row>
    <row r="542" spans="1:32" x14ac:dyDescent="0.25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  <c r="Z542" s="47"/>
      <c r="AA542" s="47"/>
      <c r="AB542" s="47"/>
      <c r="AC542" s="47"/>
      <c r="AD542" s="47"/>
      <c r="AE542" s="47"/>
      <c r="AF542" s="47"/>
    </row>
    <row r="543" spans="1:32" x14ac:dyDescent="0.25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  <c r="Z543" s="47"/>
      <c r="AA543" s="47"/>
      <c r="AB543" s="47"/>
      <c r="AC543" s="47"/>
      <c r="AD543" s="47"/>
      <c r="AE543" s="47"/>
      <c r="AF543" s="47"/>
    </row>
    <row r="544" spans="1:32" x14ac:dyDescent="0.25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  <c r="Z544" s="47"/>
      <c r="AA544" s="47"/>
      <c r="AB544" s="47"/>
      <c r="AC544" s="47"/>
      <c r="AD544" s="47"/>
      <c r="AE544" s="47"/>
      <c r="AF544" s="47"/>
    </row>
    <row r="545" spans="1:32" x14ac:dyDescent="0.25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  <c r="Z545" s="47"/>
      <c r="AA545" s="47"/>
      <c r="AB545" s="47"/>
      <c r="AC545" s="47"/>
      <c r="AD545" s="47"/>
      <c r="AE545" s="47"/>
      <c r="AF545" s="47"/>
    </row>
    <row r="546" spans="1:32" x14ac:dyDescent="0.25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  <c r="Z546" s="47"/>
      <c r="AA546" s="47"/>
      <c r="AB546" s="47"/>
      <c r="AC546" s="47"/>
      <c r="AD546" s="47"/>
      <c r="AE546" s="47"/>
      <c r="AF546" s="47"/>
    </row>
    <row r="547" spans="1:32" x14ac:dyDescent="0.25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  <c r="Z547" s="47"/>
      <c r="AA547" s="47"/>
      <c r="AB547" s="47"/>
      <c r="AC547" s="47"/>
      <c r="AD547" s="47"/>
      <c r="AE547" s="47"/>
      <c r="AF547" s="47"/>
    </row>
    <row r="548" spans="1:32" x14ac:dyDescent="0.25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</row>
    <row r="549" spans="1:32" x14ac:dyDescent="0.25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  <c r="Z549" s="47"/>
      <c r="AA549" s="47"/>
      <c r="AB549" s="47"/>
      <c r="AC549" s="47"/>
      <c r="AD549" s="47"/>
      <c r="AE549" s="47"/>
      <c r="AF549" s="47"/>
    </row>
    <row r="550" spans="1:32" x14ac:dyDescent="0.25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  <c r="Z550" s="47"/>
      <c r="AA550" s="47"/>
      <c r="AB550" s="47"/>
      <c r="AC550" s="47"/>
      <c r="AD550" s="47"/>
      <c r="AE550" s="47"/>
      <c r="AF550" s="47"/>
    </row>
    <row r="551" spans="1:32" x14ac:dyDescent="0.25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  <c r="Z551" s="47"/>
      <c r="AA551" s="47"/>
      <c r="AB551" s="47"/>
      <c r="AC551" s="47"/>
      <c r="AD551" s="47"/>
      <c r="AE551" s="47"/>
      <c r="AF551" s="47"/>
    </row>
    <row r="552" spans="1:32" x14ac:dyDescent="0.25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  <c r="Z552" s="47"/>
      <c r="AA552" s="47"/>
      <c r="AB552" s="47"/>
      <c r="AC552" s="47"/>
      <c r="AD552" s="47"/>
      <c r="AE552" s="47"/>
      <c r="AF552" s="47"/>
    </row>
    <row r="553" spans="1:32" x14ac:dyDescent="0.25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  <c r="Z553" s="47"/>
      <c r="AA553" s="47"/>
      <c r="AB553" s="47"/>
      <c r="AC553" s="47"/>
      <c r="AD553" s="47"/>
      <c r="AE553" s="47"/>
      <c r="AF553" s="47"/>
    </row>
    <row r="554" spans="1:32" x14ac:dyDescent="0.25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  <c r="Z554" s="47"/>
      <c r="AA554" s="47"/>
      <c r="AB554" s="47"/>
      <c r="AC554" s="47"/>
      <c r="AD554" s="47"/>
      <c r="AE554" s="47"/>
      <c r="AF554" s="47"/>
    </row>
    <row r="555" spans="1:32" x14ac:dyDescent="0.25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  <c r="AA555" s="47"/>
      <c r="AB555" s="47"/>
      <c r="AC555" s="47"/>
      <c r="AD555" s="47"/>
      <c r="AE555" s="47"/>
      <c r="AF555" s="47"/>
    </row>
    <row r="556" spans="1:32" x14ac:dyDescent="0.25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  <c r="AA556" s="47"/>
      <c r="AB556" s="47"/>
      <c r="AC556" s="47"/>
      <c r="AD556" s="47"/>
      <c r="AE556" s="47"/>
      <c r="AF556" s="47"/>
    </row>
    <row r="557" spans="1:32" x14ac:dyDescent="0.25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  <c r="AA557" s="47"/>
      <c r="AB557" s="47"/>
      <c r="AC557" s="47"/>
      <c r="AD557" s="47"/>
      <c r="AE557" s="47"/>
      <c r="AF557" s="47"/>
    </row>
    <row r="558" spans="1:32" x14ac:dyDescent="0.25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</row>
    <row r="559" spans="1:32" x14ac:dyDescent="0.25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  <c r="AA559" s="47"/>
      <c r="AB559" s="47"/>
      <c r="AC559" s="47"/>
      <c r="AD559" s="47"/>
      <c r="AE559" s="47"/>
      <c r="AF559" s="47"/>
    </row>
    <row r="560" spans="1:32" x14ac:dyDescent="0.25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  <c r="AA560" s="47"/>
      <c r="AB560" s="47"/>
      <c r="AC560" s="47"/>
      <c r="AD560" s="47"/>
      <c r="AE560" s="47"/>
      <c r="AF560" s="47"/>
    </row>
    <row r="561" spans="1:32" x14ac:dyDescent="0.25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  <c r="AA561" s="47"/>
      <c r="AB561" s="47"/>
      <c r="AC561" s="47"/>
      <c r="AD561" s="47"/>
      <c r="AE561" s="47"/>
      <c r="AF561" s="47"/>
    </row>
    <row r="562" spans="1:32" x14ac:dyDescent="0.25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  <c r="AA562" s="47"/>
      <c r="AB562" s="47"/>
      <c r="AC562" s="47"/>
      <c r="AD562" s="47"/>
      <c r="AE562" s="47"/>
      <c r="AF562" s="47"/>
    </row>
    <row r="563" spans="1:32" x14ac:dyDescent="0.25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  <c r="AA563" s="47"/>
      <c r="AB563" s="47"/>
      <c r="AC563" s="47"/>
      <c r="AD563" s="47"/>
      <c r="AE563" s="47"/>
      <c r="AF563" s="47"/>
    </row>
    <row r="564" spans="1:32" x14ac:dyDescent="0.25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  <c r="AA564" s="47"/>
      <c r="AB564" s="47"/>
      <c r="AC564" s="47"/>
      <c r="AD564" s="47"/>
      <c r="AE564" s="47"/>
      <c r="AF564" s="47"/>
    </row>
    <row r="565" spans="1:32" x14ac:dyDescent="0.25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</row>
    <row r="566" spans="1:32" x14ac:dyDescent="0.25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  <c r="AA566" s="47"/>
      <c r="AB566" s="47"/>
      <c r="AC566" s="47"/>
      <c r="AD566" s="47"/>
      <c r="AE566" s="47"/>
      <c r="AF566" s="47"/>
    </row>
    <row r="567" spans="1:32" x14ac:dyDescent="0.25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  <c r="AA567" s="47"/>
      <c r="AB567" s="47"/>
      <c r="AC567" s="47"/>
      <c r="AD567" s="47"/>
      <c r="AE567" s="47"/>
      <c r="AF567" s="47"/>
    </row>
    <row r="568" spans="1:32" x14ac:dyDescent="0.25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  <c r="AA568" s="47"/>
      <c r="AB568" s="47"/>
      <c r="AC568" s="47"/>
      <c r="AD568" s="47"/>
      <c r="AE568" s="47"/>
      <c r="AF568" s="47"/>
    </row>
    <row r="569" spans="1:32" x14ac:dyDescent="0.25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  <c r="AA569" s="47"/>
      <c r="AB569" s="47"/>
      <c r="AC569" s="47"/>
      <c r="AD569" s="47"/>
      <c r="AE569" s="47"/>
      <c r="AF569" s="47"/>
    </row>
    <row r="570" spans="1:32" x14ac:dyDescent="0.25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  <c r="AA570" s="47"/>
      <c r="AB570" s="47"/>
      <c r="AC570" s="47"/>
      <c r="AD570" s="47"/>
      <c r="AE570" s="47"/>
      <c r="AF570" s="47"/>
    </row>
    <row r="571" spans="1:32" x14ac:dyDescent="0.25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  <c r="AA571" s="47"/>
      <c r="AB571" s="47"/>
      <c r="AC571" s="47"/>
      <c r="AD571" s="47"/>
      <c r="AE571" s="47"/>
      <c r="AF571" s="47"/>
    </row>
    <row r="572" spans="1:32" x14ac:dyDescent="0.25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  <c r="AA572" s="47"/>
      <c r="AB572" s="47"/>
      <c r="AC572" s="47"/>
      <c r="AD572" s="47"/>
      <c r="AE572" s="47"/>
      <c r="AF572" s="47"/>
    </row>
    <row r="573" spans="1:32" x14ac:dyDescent="0.25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  <c r="AA573" s="47"/>
      <c r="AB573" s="47"/>
      <c r="AC573" s="47"/>
      <c r="AD573" s="47"/>
      <c r="AE573" s="47"/>
      <c r="AF573" s="47"/>
    </row>
    <row r="574" spans="1:32" x14ac:dyDescent="0.25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  <c r="AA574" s="47"/>
      <c r="AB574" s="47"/>
      <c r="AC574" s="47"/>
      <c r="AD574" s="47"/>
      <c r="AE574" s="47"/>
      <c r="AF574" s="47"/>
    </row>
    <row r="575" spans="1:32" x14ac:dyDescent="0.25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  <c r="AA575" s="47"/>
      <c r="AB575" s="47"/>
      <c r="AC575" s="47"/>
      <c r="AD575" s="47"/>
      <c r="AE575" s="47"/>
      <c r="AF575" s="47"/>
    </row>
    <row r="576" spans="1:32" x14ac:dyDescent="0.25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  <c r="AA576" s="47"/>
      <c r="AB576" s="47"/>
      <c r="AC576" s="47"/>
      <c r="AD576" s="47"/>
      <c r="AE576" s="47"/>
      <c r="AF576" s="47"/>
    </row>
    <row r="577" spans="1:32" x14ac:dyDescent="0.25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  <c r="AA577" s="47"/>
      <c r="AB577" s="47"/>
      <c r="AC577" s="47"/>
      <c r="AD577" s="47"/>
      <c r="AE577" s="47"/>
      <c r="AF577" s="47"/>
    </row>
    <row r="578" spans="1:32" x14ac:dyDescent="0.25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  <c r="AA578" s="47"/>
      <c r="AB578" s="47"/>
      <c r="AC578" s="47"/>
      <c r="AD578" s="47"/>
      <c r="AE578" s="47"/>
      <c r="AF578" s="47"/>
    </row>
    <row r="579" spans="1:32" x14ac:dyDescent="0.25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  <c r="AA579" s="47"/>
      <c r="AB579" s="47"/>
      <c r="AC579" s="47"/>
      <c r="AD579" s="47"/>
      <c r="AE579" s="47"/>
      <c r="AF579" s="47"/>
    </row>
    <row r="580" spans="1:32" x14ac:dyDescent="0.25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  <c r="AA580" s="47"/>
      <c r="AB580" s="47"/>
      <c r="AC580" s="47"/>
      <c r="AD580" s="47"/>
      <c r="AE580" s="47"/>
      <c r="AF580" s="47"/>
    </row>
    <row r="581" spans="1:32" x14ac:dyDescent="0.25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  <c r="AA581" s="47"/>
      <c r="AB581" s="47"/>
      <c r="AC581" s="47"/>
      <c r="AD581" s="47"/>
      <c r="AE581" s="47"/>
      <c r="AF581" s="47"/>
    </row>
    <row r="582" spans="1:32" x14ac:dyDescent="0.25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  <c r="AA582" s="47"/>
      <c r="AB582" s="47"/>
      <c r="AC582" s="47"/>
      <c r="AD582" s="47"/>
      <c r="AE582" s="47"/>
      <c r="AF582" s="47"/>
    </row>
    <row r="583" spans="1:32" x14ac:dyDescent="0.25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  <c r="AA583" s="47"/>
      <c r="AB583" s="47"/>
      <c r="AC583" s="47"/>
      <c r="AD583" s="47"/>
      <c r="AE583" s="47"/>
      <c r="AF583" s="47"/>
    </row>
    <row r="584" spans="1:32" x14ac:dyDescent="0.25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  <c r="AA584" s="47"/>
      <c r="AB584" s="47"/>
      <c r="AC584" s="47"/>
      <c r="AD584" s="47"/>
      <c r="AE584" s="47"/>
      <c r="AF584" s="47"/>
    </row>
    <row r="585" spans="1:32" x14ac:dyDescent="0.25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  <c r="AA585" s="47"/>
      <c r="AB585" s="47"/>
      <c r="AC585" s="47"/>
      <c r="AD585" s="47"/>
      <c r="AE585" s="47"/>
      <c r="AF585" s="47"/>
    </row>
    <row r="586" spans="1:32" x14ac:dyDescent="0.25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  <c r="AA586" s="47"/>
      <c r="AB586" s="47"/>
      <c r="AC586" s="47"/>
      <c r="AD586" s="47"/>
      <c r="AE586" s="47"/>
      <c r="AF586" s="47"/>
    </row>
    <row r="587" spans="1:32" x14ac:dyDescent="0.25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  <c r="AA587" s="47"/>
      <c r="AB587" s="47"/>
      <c r="AC587" s="47"/>
      <c r="AD587" s="47"/>
      <c r="AE587" s="47"/>
      <c r="AF587" s="47"/>
    </row>
    <row r="588" spans="1:32" x14ac:dyDescent="0.25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  <c r="AA588" s="47"/>
      <c r="AB588" s="47"/>
      <c r="AC588" s="47"/>
      <c r="AD588" s="47"/>
      <c r="AE588" s="47"/>
      <c r="AF588" s="47"/>
    </row>
    <row r="589" spans="1:32" x14ac:dyDescent="0.25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  <c r="AA589" s="47"/>
      <c r="AB589" s="47"/>
      <c r="AC589" s="47"/>
      <c r="AD589" s="47"/>
      <c r="AE589" s="47"/>
      <c r="AF589" s="47"/>
    </row>
    <row r="590" spans="1:32" x14ac:dyDescent="0.25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  <c r="AA590" s="47"/>
      <c r="AB590" s="47"/>
      <c r="AC590" s="47"/>
      <c r="AD590" s="47"/>
      <c r="AE590" s="47"/>
      <c r="AF590" s="47"/>
    </row>
    <row r="591" spans="1:32" x14ac:dyDescent="0.25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  <c r="AA591" s="47"/>
      <c r="AB591" s="47"/>
      <c r="AC591" s="47"/>
      <c r="AD591" s="47"/>
      <c r="AE591" s="47"/>
      <c r="AF591" s="47"/>
    </row>
    <row r="592" spans="1:32" x14ac:dyDescent="0.25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  <c r="AA592" s="47"/>
      <c r="AB592" s="47"/>
      <c r="AC592" s="47"/>
      <c r="AD592" s="47"/>
      <c r="AE592" s="47"/>
      <c r="AF592" s="47"/>
    </row>
    <row r="593" spans="1:32" x14ac:dyDescent="0.25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  <c r="AA593" s="47"/>
      <c r="AB593" s="47"/>
      <c r="AC593" s="47"/>
      <c r="AD593" s="47"/>
      <c r="AE593" s="47"/>
      <c r="AF593" s="47"/>
    </row>
    <row r="594" spans="1:32" x14ac:dyDescent="0.25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  <c r="AA594" s="47"/>
      <c r="AB594" s="47"/>
      <c r="AC594" s="47"/>
      <c r="AD594" s="47"/>
      <c r="AE594" s="47"/>
      <c r="AF594" s="47"/>
    </row>
    <row r="595" spans="1:32" x14ac:dyDescent="0.25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  <c r="AA595" s="47"/>
      <c r="AB595" s="47"/>
      <c r="AC595" s="47"/>
      <c r="AD595" s="47"/>
      <c r="AE595" s="47"/>
      <c r="AF595" s="47"/>
    </row>
    <row r="596" spans="1:32" x14ac:dyDescent="0.25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  <c r="AA596" s="47"/>
      <c r="AB596" s="47"/>
      <c r="AC596" s="47"/>
      <c r="AD596" s="47"/>
      <c r="AE596" s="47"/>
      <c r="AF596" s="47"/>
    </row>
    <row r="597" spans="1:32" x14ac:dyDescent="0.25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  <c r="AA597" s="47"/>
      <c r="AB597" s="47"/>
      <c r="AC597" s="47"/>
      <c r="AD597" s="47"/>
      <c r="AE597" s="47"/>
      <c r="AF597" s="47"/>
    </row>
    <row r="598" spans="1:32" x14ac:dyDescent="0.25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  <c r="AA598" s="47"/>
      <c r="AB598" s="47"/>
      <c r="AC598" s="47"/>
      <c r="AD598" s="47"/>
      <c r="AE598" s="47"/>
      <c r="AF598" s="47"/>
    </row>
    <row r="599" spans="1:32" x14ac:dyDescent="0.25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  <c r="AA599" s="47"/>
      <c r="AB599" s="47"/>
      <c r="AC599" s="47"/>
      <c r="AD599" s="47"/>
      <c r="AE599" s="47"/>
      <c r="AF599" s="47"/>
    </row>
    <row r="600" spans="1:32" x14ac:dyDescent="0.25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  <c r="AA600" s="47"/>
      <c r="AB600" s="47"/>
      <c r="AC600" s="47"/>
      <c r="AD600" s="47"/>
      <c r="AE600" s="47"/>
      <c r="AF600" s="47"/>
    </row>
    <row r="601" spans="1:32" x14ac:dyDescent="0.25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  <c r="AA601" s="47"/>
      <c r="AB601" s="47"/>
      <c r="AC601" s="47"/>
      <c r="AD601" s="47"/>
      <c r="AE601" s="47"/>
      <c r="AF601" s="47"/>
    </row>
    <row r="602" spans="1:32" x14ac:dyDescent="0.25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  <c r="AA602" s="47"/>
      <c r="AB602" s="47"/>
      <c r="AC602" s="47"/>
      <c r="AD602" s="47"/>
      <c r="AE602" s="47"/>
      <c r="AF602" s="47"/>
    </row>
    <row r="603" spans="1:32" x14ac:dyDescent="0.25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  <c r="AA603" s="47"/>
      <c r="AB603" s="47"/>
      <c r="AC603" s="47"/>
      <c r="AD603" s="47"/>
      <c r="AE603" s="47"/>
      <c r="AF603" s="47"/>
    </row>
    <row r="604" spans="1:32" x14ac:dyDescent="0.25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  <c r="AA604" s="47"/>
      <c r="AB604" s="47"/>
      <c r="AC604" s="47"/>
      <c r="AD604" s="47"/>
      <c r="AE604" s="47"/>
      <c r="AF604" s="47"/>
    </row>
    <row r="605" spans="1:32" x14ac:dyDescent="0.25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  <c r="AA605" s="47"/>
      <c r="AB605" s="47"/>
      <c r="AC605" s="47"/>
      <c r="AD605" s="47"/>
      <c r="AE605" s="47"/>
      <c r="AF605" s="47"/>
    </row>
    <row r="606" spans="1:32" x14ac:dyDescent="0.25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  <c r="AA606" s="47"/>
      <c r="AB606" s="47"/>
      <c r="AC606" s="47"/>
      <c r="AD606" s="47"/>
      <c r="AE606" s="47"/>
      <c r="AF606" s="47"/>
    </row>
    <row r="607" spans="1:32" x14ac:dyDescent="0.25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  <c r="AA607" s="47"/>
      <c r="AB607" s="47"/>
      <c r="AC607" s="47"/>
      <c r="AD607" s="47"/>
      <c r="AE607" s="47"/>
      <c r="AF607" s="47"/>
    </row>
    <row r="608" spans="1:32" x14ac:dyDescent="0.25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  <c r="AA608" s="47"/>
      <c r="AB608" s="47"/>
      <c r="AC608" s="47"/>
      <c r="AD608" s="47"/>
      <c r="AE608" s="47"/>
      <c r="AF608" s="47"/>
    </row>
    <row r="609" spans="1:32" x14ac:dyDescent="0.25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  <c r="AA609" s="47"/>
      <c r="AB609" s="47"/>
      <c r="AC609" s="47"/>
      <c r="AD609" s="47"/>
      <c r="AE609" s="47"/>
      <c r="AF609" s="47"/>
    </row>
    <row r="610" spans="1:32" x14ac:dyDescent="0.25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  <c r="AA610" s="47"/>
      <c r="AB610" s="47"/>
      <c r="AC610" s="47"/>
      <c r="AD610" s="47"/>
      <c r="AE610" s="47"/>
      <c r="AF610" s="47"/>
    </row>
    <row r="611" spans="1:32" x14ac:dyDescent="0.25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  <c r="AA611" s="47"/>
      <c r="AB611" s="47"/>
      <c r="AC611" s="47"/>
      <c r="AD611" s="47"/>
      <c r="AE611" s="47"/>
      <c r="AF611" s="47"/>
    </row>
    <row r="612" spans="1:32" x14ac:dyDescent="0.25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  <c r="AA612" s="47"/>
      <c r="AB612" s="47"/>
      <c r="AC612" s="47"/>
      <c r="AD612" s="47"/>
      <c r="AE612" s="47"/>
      <c r="AF612" s="47"/>
    </row>
    <row r="613" spans="1:32" x14ac:dyDescent="0.25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  <c r="AA613" s="47"/>
      <c r="AB613" s="47"/>
      <c r="AC613" s="47"/>
      <c r="AD613" s="47"/>
      <c r="AE613" s="47"/>
      <c r="AF613" s="47"/>
    </row>
    <row r="614" spans="1:32" x14ac:dyDescent="0.25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  <c r="AA614" s="47"/>
      <c r="AB614" s="47"/>
      <c r="AC614" s="47"/>
      <c r="AD614" s="47"/>
      <c r="AE614" s="47"/>
      <c r="AF614" s="47"/>
    </row>
    <row r="615" spans="1:32" x14ac:dyDescent="0.25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  <c r="AA615" s="47"/>
      <c r="AB615" s="47"/>
      <c r="AC615" s="47"/>
      <c r="AD615" s="47"/>
      <c r="AE615" s="47"/>
      <c r="AF615" s="47"/>
    </row>
    <row r="616" spans="1:32" x14ac:dyDescent="0.25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  <c r="AA616" s="47"/>
      <c r="AB616" s="47"/>
      <c r="AC616" s="47"/>
      <c r="AD616" s="47"/>
      <c r="AE616" s="47"/>
      <c r="AF616" s="47"/>
    </row>
    <row r="617" spans="1:32" x14ac:dyDescent="0.25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  <c r="AA617" s="47"/>
      <c r="AB617" s="47"/>
      <c r="AC617" s="47"/>
      <c r="AD617" s="47"/>
      <c r="AE617" s="47"/>
      <c r="AF617" s="47"/>
    </row>
    <row r="618" spans="1:32" x14ac:dyDescent="0.25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  <c r="AA618" s="47"/>
      <c r="AB618" s="47"/>
      <c r="AC618" s="47"/>
      <c r="AD618" s="47"/>
      <c r="AE618" s="47"/>
      <c r="AF618" s="47"/>
    </row>
    <row r="619" spans="1:32" x14ac:dyDescent="0.25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  <c r="AA619" s="47"/>
      <c r="AB619" s="47"/>
      <c r="AC619" s="47"/>
      <c r="AD619" s="47"/>
      <c r="AE619" s="47"/>
      <c r="AF619" s="47"/>
    </row>
    <row r="620" spans="1:32" x14ac:dyDescent="0.25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  <c r="AA620" s="47"/>
      <c r="AB620" s="47"/>
      <c r="AC620" s="47"/>
      <c r="AD620" s="47"/>
      <c r="AE620" s="47"/>
      <c r="AF620" s="47"/>
    </row>
    <row r="621" spans="1:32" x14ac:dyDescent="0.25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  <c r="AA621" s="47"/>
      <c r="AB621" s="47"/>
      <c r="AC621" s="47"/>
      <c r="AD621" s="47"/>
      <c r="AE621" s="47"/>
      <c r="AF621" s="47"/>
    </row>
    <row r="622" spans="1:32" x14ac:dyDescent="0.25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  <c r="AA622" s="47"/>
      <c r="AB622" s="47"/>
      <c r="AC622" s="47"/>
      <c r="AD622" s="47"/>
      <c r="AE622" s="47"/>
      <c r="AF622" s="47"/>
    </row>
    <row r="623" spans="1:32" x14ac:dyDescent="0.25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  <c r="AA623" s="47"/>
      <c r="AB623" s="47"/>
      <c r="AC623" s="47"/>
      <c r="AD623" s="47"/>
      <c r="AE623" s="47"/>
      <c r="AF623" s="47"/>
    </row>
    <row r="624" spans="1:32" x14ac:dyDescent="0.25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  <c r="AA624" s="47"/>
      <c r="AB624" s="47"/>
      <c r="AC624" s="47"/>
      <c r="AD624" s="47"/>
      <c r="AE624" s="47"/>
      <c r="AF624" s="47"/>
    </row>
    <row r="625" spans="1:32" x14ac:dyDescent="0.25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  <c r="AA625" s="47"/>
      <c r="AB625" s="47"/>
      <c r="AC625" s="47"/>
      <c r="AD625" s="47"/>
      <c r="AE625" s="47"/>
      <c r="AF625" s="47"/>
    </row>
    <row r="626" spans="1:32" x14ac:dyDescent="0.25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  <c r="AA626" s="47"/>
      <c r="AB626" s="47"/>
      <c r="AC626" s="47"/>
      <c r="AD626" s="47"/>
      <c r="AE626" s="47"/>
      <c r="AF626" s="47"/>
    </row>
    <row r="627" spans="1:32" x14ac:dyDescent="0.25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  <c r="AA627" s="47"/>
      <c r="AB627" s="47"/>
      <c r="AC627" s="47"/>
      <c r="AD627" s="47"/>
      <c r="AE627" s="47"/>
      <c r="AF627" s="47"/>
    </row>
    <row r="628" spans="1:32" x14ac:dyDescent="0.25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  <c r="AA628" s="47"/>
      <c r="AB628" s="47"/>
      <c r="AC628" s="47"/>
      <c r="AD628" s="47"/>
      <c r="AE628" s="47"/>
      <c r="AF628" s="47"/>
    </row>
    <row r="629" spans="1:32" x14ac:dyDescent="0.25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  <c r="AA629" s="47"/>
      <c r="AB629" s="47"/>
      <c r="AC629" s="47"/>
      <c r="AD629" s="47"/>
      <c r="AE629" s="47"/>
      <c r="AF629" s="47"/>
    </row>
    <row r="630" spans="1:32" x14ac:dyDescent="0.25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  <c r="AA630" s="47"/>
      <c r="AB630" s="47"/>
      <c r="AC630" s="47"/>
      <c r="AD630" s="47"/>
      <c r="AE630" s="47"/>
      <c r="AF630" s="47"/>
    </row>
    <row r="631" spans="1:32" x14ac:dyDescent="0.25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  <c r="AA631" s="47"/>
      <c r="AB631" s="47"/>
      <c r="AC631" s="47"/>
      <c r="AD631" s="47"/>
      <c r="AE631" s="47"/>
      <c r="AF631" s="47"/>
    </row>
    <row r="632" spans="1:32" x14ac:dyDescent="0.25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  <c r="AA632" s="47"/>
      <c r="AB632" s="47"/>
      <c r="AC632" s="47"/>
      <c r="AD632" s="47"/>
      <c r="AE632" s="47"/>
      <c r="AF632" s="47"/>
    </row>
    <row r="633" spans="1:32" x14ac:dyDescent="0.25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  <c r="AA633" s="47"/>
      <c r="AB633" s="47"/>
      <c r="AC633" s="47"/>
      <c r="AD633" s="47"/>
      <c r="AE633" s="47"/>
      <c r="AF633" s="47"/>
    </row>
    <row r="634" spans="1:32" x14ac:dyDescent="0.25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  <c r="AA634" s="47"/>
      <c r="AB634" s="47"/>
      <c r="AC634" s="47"/>
      <c r="AD634" s="47"/>
      <c r="AE634" s="47"/>
      <c r="AF634" s="47"/>
    </row>
    <row r="635" spans="1:32" x14ac:dyDescent="0.25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  <c r="AA635" s="47"/>
      <c r="AB635" s="47"/>
      <c r="AC635" s="47"/>
      <c r="AD635" s="47"/>
      <c r="AE635" s="47"/>
      <c r="AF635" s="47"/>
    </row>
    <row r="636" spans="1:32" x14ac:dyDescent="0.25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  <c r="AA636" s="47"/>
      <c r="AB636" s="47"/>
      <c r="AC636" s="47"/>
      <c r="AD636" s="47"/>
      <c r="AE636" s="47"/>
      <c r="AF636" s="47"/>
    </row>
    <row r="637" spans="1:32" x14ac:dyDescent="0.25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  <c r="AA637" s="47"/>
      <c r="AB637" s="47"/>
      <c r="AC637" s="47"/>
      <c r="AD637" s="47"/>
      <c r="AE637" s="47"/>
      <c r="AF637" s="47"/>
    </row>
    <row r="638" spans="1:32" x14ac:dyDescent="0.25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  <c r="AA638" s="47"/>
      <c r="AB638" s="47"/>
      <c r="AC638" s="47"/>
      <c r="AD638" s="47"/>
      <c r="AE638" s="47"/>
      <c r="AF638" s="47"/>
    </row>
    <row r="639" spans="1:32" x14ac:dyDescent="0.25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  <c r="AA639" s="47"/>
      <c r="AB639" s="47"/>
      <c r="AC639" s="47"/>
      <c r="AD639" s="47"/>
      <c r="AE639" s="47"/>
      <c r="AF639" s="47"/>
    </row>
    <row r="640" spans="1:32" x14ac:dyDescent="0.25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  <c r="AA640" s="47"/>
      <c r="AB640" s="47"/>
      <c r="AC640" s="47"/>
      <c r="AD640" s="47"/>
      <c r="AE640" s="47"/>
      <c r="AF640" s="47"/>
    </row>
    <row r="641" spans="1:32" x14ac:dyDescent="0.25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  <c r="AA641" s="47"/>
      <c r="AB641" s="47"/>
      <c r="AC641" s="47"/>
      <c r="AD641" s="47"/>
      <c r="AE641" s="47"/>
      <c r="AF641" s="47"/>
    </row>
    <row r="642" spans="1:32" x14ac:dyDescent="0.25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  <c r="AA642" s="47"/>
      <c r="AB642" s="47"/>
      <c r="AC642" s="47"/>
      <c r="AD642" s="47"/>
      <c r="AE642" s="47"/>
      <c r="AF642" s="47"/>
    </row>
    <row r="643" spans="1:32" x14ac:dyDescent="0.25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  <c r="AA643" s="47"/>
      <c r="AB643" s="47"/>
      <c r="AC643" s="47"/>
      <c r="AD643" s="47"/>
      <c r="AE643" s="47"/>
      <c r="AF643" s="47"/>
    </row>
    <row r="644" spans="1:32" x14ac:dyDescent="0.25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  <c r="AA644" s="47"/>
      <c r="AB644" s="47"/>
      <c r="AC644" s="47"/>
      <c r="AD644" s="47"/>
      <c r="AE644" s="47"/>
      <c r="AF644" s="47"/>
    </row>
    <row r="645" spans="1:32" x14ac:dyDescent="0.25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  <c r="AA645" s="47"/>
      <c r="AB645" s="47"/>
      <c r="AC645" s="47"/>
      <c r="AD645" s="47"/>
      <c r="AE645" s="47"/>
      <c r="AF645" s="47"/>
    </row>
    <row r="646" spans="1:32" x14ac:dyDescent="0.25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  <c r="AA646" s="47"/>
      <c r="AB646" s="47"/>
      <c r="AC646" s="47"/>
      <c r="AD646" s="47"/>
      <c r="AE646" s="47"/>
      <c r="AF646" s="47"/>
    </row>
    <row r="647" spans="1:32" x14ac:dyDescent="0.25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  <c r="AA647" s="47"/>
      <c r="AB647" s="47"/>
      <c r="AC647" s="47"/>
      <c r="AD647" s="47"/>
      <c r="AE647" s="47"/>
      <c r="AF647" s="47"/>
    </row>
    <row r="648" spans="1:32" x14ac:dyDescent="0.25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  <c r="AA648" s="47"/>
      <c r="AB648" s="47"/>
      <c r="AC648" s="47"/>
      <c r="AD648" s="47"/>
      <c r="AE648" s="47"/>
      <c r="AF648" s="47"/>
    </row>
    <row r="649" spans="1:32" x14ac:dyDescent="0.25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  <c r="AA649" s="47"/>
      <c r="AB649" s="47"/>
      <c r="AC649" s="47"/>
      <c r="AD649" s="47"/>
      <c r="AE649" s="47"/>
      <c r="AF649" s="47"/>
    </row>
    <row r="650" spans="1:32" x14ac:dyDescent="0.25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  <c r="AA650" s="47"/>
      <c r="AB650" s="47"/>
      <c r="AC650" s="47"/>
      <c r="AD650" s="47"/>
      <c r="AE650" s="47"/>
      <c r="AF650" s="47"/>
    </row>
    <row r="651" spans="1:32" x14ac:dyDescent="0.25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  <c r="AA651" s="47"/>
      <c r="AB651" s="47"/>
      <c r="AC651" s="47"/>
      <c r="AD651" s="47"/>
      <c r="AE651" s="47"/>
      <c r="AF651" s="47"/>
    </row>
    <row r="652" spans="1:32" x14ac:dyDescent="0.25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  <c r="AA652" s="47"/>
      <c r="AB652" s="47"/>
      <c r="AC652" s="47"/>
      <c r="AD652" s="47"/>
      <c r="AE652" s="47"/>
      <c r="AF652" s="47"/>
    </row>
    <row r="653" spans="1:32" x14ac:dyDescent="0.25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  <c r="AA653" s="47"/>
      <c r="AB653" s="47"/>
      <c r="AC653" s="47"/>
      <c r="AD653" s="47"/>
      <c r="AE653" s="47"/>
      <c r="AF653" s="47"/>
    </row>
    <row r="654" spans="1:32" x14ac:dyDescent="0.25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  <c r="AA654" s="47"/>
      <c r="AB654" s="47"/>
      <c r="AC654" s="47"/>
      <c r="AD654" s="47"/>
      <c r="AE654" s="47"/>
      <c r="AF654" s="47"/>
    </row>
    <row r="655" spans="1:32" x14ac:dyDescent="0.25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  <c r="AA655" s="47"/>
      <c r="AB655" s="47"/>
      <c r="AC655" s="47"/>
      <c r="AD655" s="47"/>
      <c r="AE655" s="47"/>
      <c r="AF655" s="47"/>
    </row>
    <row r="656" spans="1:32" x14ac:dyDescent="0.25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  <c r="AA656" s="47"/>
      <c r="AB656" s="47"/>
      <c r="AC656" s="47"/>
      <c r="AD656" s="47"/>
      <c r="AE656" s="47"/>
      <c r="AF656" s="47"/>
    </row>
    <row r="657" spans="1:32" x14ac:dyDescent="0.25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  <c r="AA657" s="47"/>
      <c r="AB657" s="47"/>
      <c r="AC657" s="47"/>
      <c r="AD657" s="47"/>
      <c r="AE657" s="47"/>
      <c r="AF657" s="47"/>
    </row>
    <row r="658" spans="1:32" x14ac:dyDescent="0.25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  <c r="AA658" s="47"/>
      <c r="AB658" s="47"/>
      <c r="AC658" s="47"/>
      <c r="AD658" s="47"/>
      <c r="AE658" s="47"/>
      <c r="AF658" s="47"/>
    </row>
    <row r="659" spans="1:32" x14ac:dyDescent="0.25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  <c r="AA659" s="47"/>
      <c r="AB659" s="47"/>
      <c r="AC659" s="47"/>
      <c r="AD659" s="47"/>
      <c r="AE659" s="47"/>
      <c r="AF659" s="47"/>
    </row>
    <row r="660" spans="1:32" x14ac:dyDescent="0.25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  <c r="AA660" s="47"/>
      <c r="AB660" s="47"/>
      <c r="AC660" s="47"/>
      <c r="AD660" s="47"/>
      <c r="AE660" s="47"/>
      <c r="AF660" s="47"/>
    </row>
    <row r="661" spans="1:32" x14ac:dyDescent="0.25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  <c r="AA661" s="47"/>
      <c r="AB661" s="47"/>
      <c r="AC661" s="47"/>
      <c r="AD661" s="47"/>
      <c r="AE661" s="47"/>
      <c r="AF661" s="47"/>
    </row>
    <row r="662" spans="1:32" x14ac:dyDescent="0.25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  <c r="AA662" s="47"/>
      <c r="AB662" s="47"/>
      <c r="AC662" s="47"/>
      <c r="AD662" s="47"/>
      <c r="AE662" s="47"/>
      <c r="AF662" s="47"/>
    </row>
    <row r="663" spans="1:32" x14ac:dyDescent="0.25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  <c r="AA663" s="47"/>
      <c r="AB663" s="47"/>
      <c r="AC663" s="47"/>
      <c r="AD663" s="47"/>
      <c r="AE663" s="47"/>
      <c r="AF663" s="47"/>
    </row>
    <row r="664" spans="1:32" x14ac:dyDescent="0.25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  <c r="AA664" s="47"/>
      <c r="AB664" s="47"/>
      <c r="AC664" s="47"/>
      <c r="AD664" s="47"/>
      <c r="AE664" s="47"/>
      <c r="AF664" s="47"/>
    </row>
    <row r="665" spans="1:32" x14ac:dyDescent="0.25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  <c r="AA665" s="47"/>
      <c r="AB665" s="47"/>
      <c r="AC665" s="47"/>
      <c r="AD665" s="47"/>
      <c r="AE665" s="47"/>
      <c r="AF665" s="47"/>
    </row>
    <row r="666" spans="1:32" x14ac:dyDescent="0.25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  <c r="AA666" s="47"/>
      <c r="AB666" s="47"/>
      <c r="AC666" s="47"/>
      <c r="AD666" s="47"/>
      <c r="AE666" s="47"/>
      <c r="AF666" s="47"/>
    </row>
    <row r="667" spans="1:32" x14ac:dyDescent="0.25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  <c r="AA667" s="47"/>
      <c r="AB667" s="47"/>
      <c r="AC667" s="47"/>
      <c r="AD667" s="47"/>
      <c r="AE667" s="47"/>
      <c r="AF667" s="47"/>
    </row>
    <row r="668" spans="1:32" x14ac:dyDescent="0.25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  <c r="AA668" s="47"/>
      <c r="AB668" s="47"/>
      <c r="AC668" s="47"/>
      <c r="AD668" s="47"/>
      <c r="AE668" s="47"/>
      <c r="AF668" s="47"/>
    </row>
    <row r="669" spans="1:32" x14ac:dyDescent="0.25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  <c r="AA669" s="47"/>
      <c r="AB669" s="47"/>
      <c r="AC669" s="47"/>
      <c r="AD669" s="47"/>
      <c r="AE669" s="47"/>
      <c r="AF669" s="47"/>
    </row>
    <row r="670" spans="1:32" x14ac:dyDescent="0.25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  <c r="AA670" s="47"/>
      <c r="AB670" s="47"/>
      <c r="AC670" s="47"/>
      <c r="AD670" s="47"/>
      <c r="AE670" s="47"/>
      <c r="AF670" s="47"/>
    </row>
    <row r="671" spans="1:32" x14ac:dyDescent="0.25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  <c r="AA671" s="47"/>
      <c r="AB671" s="47"/>
      <c r="AC671" s="47"/>
      <c r="AD671" s="47"/>
      <c r="AE671" s="47"/>
      <c r="AF671" s="47"/>
    </row>
    <row r="672" spans="1:32" x14ac:dyDescent="0.25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  <c r="AA672" s="47"/>
      <c r="AB672" s="47"/>
      <c r="AC672" s="47"/>
      <c r="AD672" s="47"/>
      <c r="AE672" s="47"/>
      <c r="AF672" s="47"/>
    </row>
    <row r="673" spans="1:32" x14ac:dyDescent="0.25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  <c r="AA673" s="47"/>
      <c r="AB673" s="47"/>
      <c r="AC673" s="47"/>
      <c r="AD673" s="47"/>
      <c r="AE673" s="47"/>
      <c r="AF673" s="47"/>
    </row>
    <row r="674" spans="1:32" x14ac:dyDescent="0.25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  <c r="AA674" s="47"/>
      <c r="AB674" s="47"/>
      <c r="AC674" s="47"/>
      <c r="AD674" s="47"/>
      <c r="AE674" s="47"/>
      <c r="AF674" s="47"/>
    </row>
    <row r="675" spans="1:32" x14ac:dyDescent="0.25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  <c r="AA675" s="47"/>
      <c r="AB675" s="47"/>
      <c r="AC675" s="47"/>
      <c r="AD675" s="47"/>
      <c r="AE675" s="47"/>
      <c r="AF675" s="47"/>
    </row>
    <row r="676" spans="1:32" x14ac:dyDescent="0.25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  <c r="AA676" s="47"/>
      <c r="AB676" s="47"/>
      <c r="AC676" s="47"/>
      <c r="AD676" s="47"/>
      <c r="AE676" s="47"/>
      <c r="AF676" s="47"/>
    </row>
    <row r="677" spans="1:32" x14ac:dyDescent="0.25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  <c r="AA677" s="47"/>
      <c r="AB677" s="47"/>
      <c r="AC677" s="47"/>
      <c r="AD677" s="47"/>
      <c r="AE677" s="47"/>
      <c r="AF677" s="47"/>
    </row>
    <row r="678" spans="1:32" x14ac:dyDescent="0.25">
      <c r="B678" s="162"/>
    </row>
    <row r="679" spans="1:32" x14ac:dyDescent="0.25">
      <c r="B679" s="19"/>
    </row>
    <row r="680" spans="1:32" x14ac:dyDescent="0.25">
      <c r="B680" s="19"/>
    </row>
    <row r="681" spans="1:32" x14ac:dyDescent="0.25">
      <c r="B681" s="19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tabSelected="1" zoomScaleNormal="100" workbookViewId="0">
      <selection activeCell="S1" sqref="S1:AH1048576"/>
    </sheetView>
  </sheetViews>
  <sheetFormatPr baseColWidth="10" defaultRowHeight="15" x14ac:dyDescent="0.25"/>
  <cols>
    <col min="15" max="15" width="22" customWidth="1"/>
    <col min="16" max="16" width="26" customWidth="1"/>
    <col min="17" max="17" width="19.85546875" customWidth="1"/>
    <col min="18" max="18" width="19.85546875" style="18" customWidth="1"/>
  </cols>
  <sheetData>
    <row r="1" spans="1:18" ht="18.75" x14ac:dyDescent="0.3">
      <c r="A1" s="338" t="s">
        <v>45</v>
      </c>
    </row>
    <row r="2" spans="1:18" x14ac:dyDescent="0.25">
      <c r="A2" s="339" t="s">
        <v>77</v>
      </c>
    </row>
    <row r="3" spans="1:18" x14ac:dyDescent="0.25">
      <c r="A3" s="340" t="s">
        <v>76</v>
      </c>
      <c r="R3"/>
    </row>
    <row r="4" spans="1:18" x14ac:dyDescent="0.25">
      <c r="A4" s="4" t="s">
        <v>78</v>
      </c>
      <c r="B4" s="4" t="s">
        <v>0</v>
      </c>
      <c r="C4" s="7" t="s">
        <v>9</v>
      </c>
      <c r="D4" s="7"/>
      <c r="E4" s="7"/>
      <c r="F4" s="7"/>
      <c r="G4" s="7"/>
      <c r="H4" s="42"/>
      <c r="I4" s="41" t="s">
        <v>39</v>
      </c>
      <c r="J4" s="41"/>
      <c r="K4" s="41"/>
      <c r="L4" s="41"/>
      <c r="M4" s="41"/>
      <c r="N4" s="43"/>
      <c r="O4" s="74" t="s">
        <v>83</v>
      </c>
      <c r="P4" s="74" t="s">
        <v>81</v>
      </c>
      <c r="Q4" s="74" t="s">
        <v>82</v>
      </c>
      <c r="R4" s="47"/>
    </row>
    <row r="5" spans="1:18" x14ac:dyDescent="0.25">
      <c r="A5" s="3"/>
      <c r="B5" s="1"/>
      <c r="C5" s="5" t="s">
        <v>1</v>
      </c>
      <c r="D5" s="2" t="s">
        <v>4</v>
      </c>
      <c r="E5" s="3" t="s">
        <v>2</v>
      </c>
      <c r="F5" s="2" t="s">
        <v>5</v>
      </c>
      <c r="G5" s="1" t="s">
        <v>7</v>
      </c>
      <c r="H5" s="53" t="s">
        <v>3</v>
      </c>
      <c r="I5" s="52" t="s">
        <v>1</v>
      </c>
      <c r="J5" s="1" t="s">
        <v>4</v>
      </c>
      <c r="K5" s="6" t="s">
        <v>2</v>
      </c>
      <c r="L5" s="1" t="s">
        <v>5</v>
      </c>
      <c r="M5" s="6" t="s">
        <v>3</v>
      </c>
      <c r="N5" s="53" t="s">
        <v>7</v>
      </c>
      <c r="O5" s="72"/>
      <c r="P5" s="2"/>
      <c r="Q5" s="2"/>
      <c r="R5" s="47"/>
    </row>
    <row r="6" spans="1:18" x14ac:dyDescent="0.25">
      <c r="A6" s="341"/>
      <c r="B6" s="1"/>
      <c r="C6" s="5" t="s">
        <v>6</v>
      </c>
      <c r="D6" s="2"/>
      <c r="E6" s="3" t="s">
        <v>6</v>
      </c>
      <c r="F6" s="2"/>
      <c r="G6" s="1"/>
      <c r="H6" s="53"/>
      <c r="I6" s="52" t="s">
        <v>6</v>
      </c>
      <c r="J6" s="1"/>
      <c r="K6" s="1" t="s">
        <v>6</v>
      </c>
      <c r="L6" s="1"/>
      <c r="M6" s="1"/>
      <c r="N6" s="53"/>
      <c r="O6" s="73"/>
      <c r="P6" s="2"/>
      <c r="Q6" s="48"/>
      <c r="R6" s="47"/>
    </row>
    <row r="7" spans="1:18" x14ac:dyDescent="0.25">
      <c r="A7" s="20" t="s">
        <v>40</v>
      </c>
      <c r="B7" s="337">
        <v>240618</v>
      </c>
      <c r="C7" s="61">
        <v>-85</v>
      </c>
      <c r="D7" s="58">
        <v>9</v>
      </c>
      <c r="E7" s="57">
        <v>-73</v>
      </c>
      <c r="F7" s="58">
        <v>13</v>
      </c>
      <c r="G7" s="58">
        <v>59</v>
      </c>
      <c r="H7" s="69">
        <f t="shared" ref="H7:H14" si="0">E7/C7</f>
        <v>0.85882352941176465</v>
      </c>
      <c r="I7" s="61">
        <v>-58</v>
      </c>
      <c r="J7" s="58">
        <v>9.6</v>
      </c>
      <c r="K7" s="57">
        <v>-63</v>
      </c>
      <c r="L7" s="58">
        <v>11</v>
      </c>
      <c r="M7" s="59">
        <f>K7/I7</f>
        <v>1.0862068965517242</v>
      </c>
      <c r="N7" s="348">
        <v>32</v>
      </c>
      <c r="O7" s="325">
        <f t="shared" ref="O7:O18" si="1">I7/C7</f>
        <v>0.68235294117647061</v>
      </c>
      <c r="P7" s="325">
        <f t="shared" ref="P7:P18" si="2">M7/H7</f>
        <v>1.2647614548889941</v>
      </c>
      <c r="Q7" s="325">
        <f t="shared" ref="Q7:Q18" si="3">P7-P$20</f>
        <v>1.0535339725565087</v>
      </c>
      <c r="R7" s="336"/>
    </row>
    <row r="8" spans="1:18" x14ac:dyDescent="0.25">
      <c r="A8" s="47"/>
      <c r="B8" s="337">
        <v>240619</v>
      </c>
      <c r="C8" s="62">
        <v>-85</v>
      </c>
      <c r="D8" s="58">
        <v>15</v>
      </c>
      <c r="E8" s="60">
        <v>-76</v>
      </c>
      <c r="F8" s="58">
        <v>19</v>
      </c>
      <c r="G8" s="58">
        <v>62</v>
      </c>
      <c r="H8" s="69">
        <f t="shared" si="0"/>
        <v>0.89411764705882357</v>
      </c>
      <c r="I8" s="62">
        <v>-37.799999999999997</v>
      </c>
      <c r="J8" s="58">
        <v>7</v>
      </c>
      <c r="K8" s="60">
        <v>-42</v>
      </c>
      <c r="L8" s="58">
        <v>9.6999999999999993</v>
      </c>
      <c r="M8" s="59">
        <f>K8/I8</f>
        <v>1.1111111111111112</v>
      </c>
      <c r="N8" s="348">
        <v>34</v>
      </c>
      <c r="O8" s="325">
        <f t="shared" si="1"/>
        <v>0.44470588235294112</v>
      </c>
      <c r="P8" s="325">
        <f t="shared" si="2"/>
        <v>1.2426900584795322</v>
      </c>
      <c r="Q8" s="325">
        <f t="shared" si="3"/>
        <v>1.0314625761470468</v>
      </c>
      <c r="R8" s="336"/>
    </row>
    <row r="9" spans="1:18" x14ac:dyDescent="0.25">
      <c r="A9" s="47"/>
      <c r="B9" s="337">
        <v>240626</v>
      </c>
      <c r="C9" s="63">
        <v>-122</v>
      </c>
      <c r="D9" s="58">
        <v>11</v>
      </c>
      <c r="E9" s="56">
        <v>-101</v>
      </c>
      <c r="F9" s="56">
        <v>12</v>
      </c>
      <c r="G9" s="56">
        <v>63</v>
      </c>
      <c r="H9" s="69">
        <f t="shared" si="0"/>
        <v>0.82786885245901642</v>
      </c>
      <c r="I9" s="63">
        <v>-29</v>
      </c>
      <c r="J9" s="56">
        <v>25</v>
      </c>
      <c r="K9" s="56">
        <v>-41</v>
      </c>
      <c r="L9" s="56">
        <v>37</v>
      </c>
      <c r="M9" s="59">
        <f t="shared" ref="M9:M18" si="4">K9/I9</f>
        <v>1.4137931034482758</v>
      </c>
      <c r="N9" s="64">
        <v>25</v>
      </c>
      <c r="O9" s="325">
        <f t="shared" si="1"/>
        <v>0.23770491803278687</v>
      </c>
      <c r="P9" s="325">
        <f t="shared" si="2"/>
        <v>1.7077500853533627</v>
      </c>
      <c r="Q9" s="325">
        <f t="shared" si="3"/>
        <v>1.4965226030208774</v>
      </c>
      <c r="R9" s="336"/>
    </row>
    <row r="10" spans="1:18" x14ac:dyDescent="0.25">
      <c r="A10" s="47"/>
      <c r="B10" s="337">
        <v>240701</v>
      </c>
      <c r="C10" s="63">
        <v>-54.6</v>
      </c>
      <c r="D10" s="56">
        <v>11</v>
      </c>
      <c r="E10" s="56">
        <v>-65.900000000000006</v>
      </c>
      <c r="F10" s="56">
        <v>12</v>
      </c>
      <c r="G10" s="56">
        <v>64</v>
      </c>
      <c r="H10" s="69">
        <f t="shared" si="0"/>
        <v>1.2069597069597071</v>
      </c>
      <c r="I10" s="63">
        <v>-18.8</v>
      </c>
      <c r="J10" s="56">
        <v>10</v>
      </c>
      <c r="K10" s="56">
        <v>-28</v>
      </c>
      <c r="L10" s="56">
        <v>8.6999999999999993</v>
      </c>
      <c r="M10" s="59">
        <f t="shared" si="4"/>
        <v>1.4893617021276595</v>
      </c>
      <c r="N10" s="64">
        <v>29</v>
      </c>
      <c r="O10" s="325">
        <f t="shared" si="1"/>
        <v>0.34432234432234432</v>
      </c>
      <c r="P10" s="325">
        <f t="shared" si="2"/>
        <v>1.2339779808220059</v>
      </c>
      <c r="Q10" s="325">
        <f t="shared" si="3"/>
        <v>1.0227504984895206</v>
      </c>
      <c r="R10" s="336"/>
    </row>
    <row r="11" spans="1:18" x14ac:dyDescent="0.25">
      <c r="A11" s="47"/>
      <c r="B11" s="337">
        <v>240702</v>
      </c>
      <c r="C11" s="63">
        <v>-94.6</v>
      </c>
      <c r="D11" s="56">
        <v>11</v>
      </c>
      <c r="E11" s="56">
        <v>-82</v>
      </c>
      <c r="F11" s="56">
        <v>12</v>
      </c>
      <c r="G11" s="56">
        <v>59</v>
      </c>
      <c r="H11" s="69">
        <f t="shared" si="0"/>
        <v>0.86680761099365755</v>
      </c>
      <c r="I11" s="63">
        <v>-77</v>
      </c>
      <c r="J11" s="56">
        <v>12</v>
      </c>
      <c r="K11" s="56">
        <v>-65</v>
      </c>
      <c r="L11" s="56">
        <v>9</v>
      </c>
      <c r="M11" s="59">
        <f t="shared" si="4"/>
        <v>0.8441558441558441</v>
      </c>
      <c r="N11" s="64">
        <v>30</v>
      </c>
      <c r="O11" s="325">
        <f t="shared" si="1"/>
        <v>0.81395348837209303</v>
      </c>
      <c r="P11" s="325">
        <f t="shared" si="2"/>
        <v>0.97386759581881521</v>
      </c>
      <c r="Q11" s="325">
        <f t="shared" si="3"/>
        <v>0.76264011348632998</v>
      </c>
      <c r="R11" s="336"/>
    </row>
    <row r="12" spans="1:18" x14ac:dyDescent="0.25">
      <c r="A12" s="47"/>
      <c r="B12" s="337">
        <v>240703</v>
      </c>
      <c r="C12" s="63">
        <v>-78</v>
      </c>
      <c r="D12" s="56">
        <v>14</v>
      </c>
      <c r="E12" s="56">
        <v>-77</v>
      </c>
      <c r="F12" s="56">
        <v>12</v>
      </c>
      <c r="G12" s="56">
        <v>64</v>
      </c>
      <c r="H12" s="69">
        <f t="shared" si="0"/>
        <v>0.98717948717948723</v>
      </c>
      <c r="I12" s="63">
        <v>-69</v>
      </c>
      <c r="J12" s="56">
        <v>14</v>
      </c>
      <c r="K12" s="56">
        <v>-68</v>
      </c>
      <c r="L12" s="56">
        <v>10</v>
      </c>
      <c r="M12" s="59">
        <f t="shared" si="4"/>
        <v>0.98550724637681164</v>
      </c>
      <c r="N12" s="64">
        <v>32</v>
      </c>
      <c r="O12" s="325">
        <f t="shared" si="1"/>
        <v>0.88461538461538458</v>
      </c>
      <c r="P12" s="325">
        <f t="shared" si="2"/>
        <v>0.9983060417843026</v>
      </c>
      <c r="Q12" s="325">
        <f t="shared" si="3"/>
        <v>0.78707855945181737</v>
      </c>
      <c r="R12" s="336"/>
    </row>
    <row r="13" spans="1:18" x14ac:dyDescent="0.25">
      <c r="A13" s="47"/>
      <c r="B13" s="337">
        <v>240704</v>
      </c>
      <c r="C13" s="63">
        <v>-82</v>
      </c>
      <c r="D13" s="56">
        <v>15</v>
      </c>
      <c r="E13" s="56">
        <v>-105.7</v>
      </c>
      <c r="F13" s="56">
        <v>18</v>
      </c>
      <c r="G13" s="56">
        <v>59</v>
      </c>
      <c r="H13" s="69">
        <f t="shared" si="0"/>
        <v>1.2890243902439025</v>
      </c>
      <c r="I13" s="63">
        <v>-54</v>
      </c>
      <c r="J13" s="56">
        <v>15</v>
      </c>
      <c r="K13" s="56">
        <v>-84</v>
      </c>
      <c r="L13" s="56">
        <v>17</v>
      </c>
      <c r="M13" s="59">
        <f t="shared" si="4"/>
        <v>1.5555555555555556</v>
      </c>
      <c r="N13" s="64">
        <v>32</v>
      </c>
      <c r="O13" s="325">
        <f t="shared" si="1"/>
        <v>0.65853658536585369</v>
      </c>
      <c r="P13" s="325">
        <f t="shared" si="2"/>
        <v>1.2067696835908757</v>
      </c>
      <c r="Q13" s="325">
        <f t="shared" si="3"/>
        <v>0.99554220125839044</v>
      </c>
      <c r="R13" s="336"/>
    </row>
    <row r="14" spans="1:18" x14ac:dyDescent="0.25">
      <c r="A14" s="47"/>
      <c r="B14" s="337">
        <v>240705</v>
      </c>
      <c r="C14" s="63">
        <v>-160</v>
      </c>
      <c r="D14" s="56">
        <v>25</v>
      </c>
      <c r="E14" s="56">
        <v>-211</v>
      </c>
      <c r="F14" s="56">
        <v>28</v>
      </c>
      <c r="G14" s="56">
        <v>63</v>
      </c>
      <c r="H14" s="69">
        <f t="shared" si="0"/>
        <v>1.3187500000000001</v>
      </c>
      <c r="I14" s="63">
        <v>-56</v>
      </c>
      <c r="J14" s="56">
        <v>14</v>
      </c>
      <c r="K14" s="56">
        <v>-99</v>
      </c>
      <c r="L14" s="56">
        <v>28</v>
      </c>
      <c r="M14" s="59">
        <f t="shared" si="4"/>
        <v>1.7678571428571428</v>
      </c>
      <c r="N14" s="64">
        <v>30</v>
      </c>
      <c r="O14" s="325">
        <f t="shared" si="1"/>
        <v>0.35</v>
      </c>
      <c r="P14" s="325">
        <f t="shared" si="2"/>
        <v>1.3405551794177386</v>
      </c>
      <c r="Q14" s="325">
        <f t="shared" si="3"/>
        <v>1.1293276970852533</v>
      </c>
      <c r="R14" s="336"/>
    </row>
    <row r="15" spans="1:18" x14ac:dyDescent="0.25">
      <c r="A15" s="47"/>
      <c r="B15" s="337">
        <v>240708</v>
      </c>
      <c r="C15" s="63">
        <v>-123</v>
      </c>
      <c r="D15" s="56">
        <v>38</v>
      </c>
      <c r="E15" s="56">
        <v>-181</v>
      </c>
      <c r="F15" s="56">
        <v>37</v>
      </c>
      <c r="G15" s="56">
        <v>54</v>
      </c>
      <c r="H15" s="69">
        <f>E15/C15</f>
        <v>1.4715447154471544</v>
      </c>
      <c r="I15" s="63">
        <v>-39</v>
      </c>
      <c r="J15" s="56">
        <v>22</v>
      </c>
      <c r="K15" s="56">
        <v>-55</v>
      </c>
      <c r="L15" s="56">
        <v>39</v>
      </c>
      <c r="M15" s="59">
        <f t="shared" si="4"/>
        <v>1.4102564102564104</v>
      </c>
      <c r="N15" s="64">
        <v>17</v>
      </c>
      <c r="O15" s="325">
        <f t="shared" si="1"/>
        <v>0.31707317073170732</v>
      </c>
      <c r="P15" s="325">
        <f t="shared" si="2"/>
        <v>0.95835104122396952</v>
      </c>
      <c r="Q15" s="325">
        <f t="shared" si="3"/>
        <v>0.7471235588914843</v>
      </c>
      <c r="R15" s="336"/>
    </row>
    <row r="16" spans="1:18" x14ac:dyDescent="0.25">
      <c r="A16" s="47"/>
      <c r="B16" s="337" t="s">
        <v>47</v>
      </c>
      <c r="C16" s="63">
        <v>-89</v>
      </c>
      <c r="D16" s="56">
        <v>17</v>
      </c>
      <c r="E16" s="56">
        <v>-86</v>
      </c>
      <c r="F16" s="56">
        <v>17</v>
      </c>
      <c r="G16" s="56">
        <v>54</v>
      </c>
      <c r="H16" s="69">
        <f>E16/C16</f>
        <v>0.9662921348314607</v>
      </c>
      <c r="I16" s="63">
        <v>-74</v>
      </c>
      <c r="J16" s="56">
        <v>23</v>
      </c>
      <c r="K16" s="56">
        <v>-74</v>
      </c>
      <c r="L16" s="56">
        <v>24</v>
      </c>
      <c r="M16" s="59">
        <f t="shared" si="4"/>
        <v>1</v>
      </c>
      <c r="N16" s="64">
        <v>35</v>
      </c>
      <c r="O16" s="325">
        <f t="shared" si="1"/>
        <v>0.8314606741573034</v>
      </c>
      <c r="P16" s="325">
        <f t="shared" si="2"/>
        <v>1.0348837209302326</v>
      </c>
      <c r="Q16" s="325">
        <f t="shared" si="3"/>
        <v>0.82365623859774739</v>
      </c>
      <c r="R16" s="336"/>
    </row>
    <row r="17" spans="1:18" x14ac:dyDescent="0.25">
      <c r="A17" s="47"/>
      <c r="B17" s="337">
        <v>240809</v>
      </c>
      <c r="C17" s="63">
        <v>-77</v>
      </c>
      <c r="D17" s="56">
        <v>17</v>
      </c>
      <c r="E17" s="56">
        <v>-113</v>
      </c>
      <c r="F17" s="56">
        <v>19</v>
      </c>
      <c r="G17" s="56">
        <v>64</v>
      </c>
      <c r="H17" s="69">
        <f>E17/C17</f>
        <v>1.4675324675324675</v>
      </c>
      <c r="I17" s="63">
        <v>-52</v>
      </c>
      <c r="J17" s="56">
        <v>15</v>
      </c>
      <c r="K17" s="56">
        <v>-83</v>
      </c>
      <c r="L17" s="56">
        <v>17</v>
      </c>
      <c r="M17" s="59">
        <f t="shared" si="4"/>
        <v>1.5961538461538463</v>
      </c>
      <c r="N17" s="64">
        <v>31</v>
      </c>
      <c r="O17" s="325">
        <f t="shared" si="1"/>
        <v>0.67532467532467533</v>
      </c>
      <c r="P17" s="325">
        <f t="shared" si="2"/>
        <v>1.0876446562287272</v>
      </c>
      <c r="Q17" s="325">
        <f t="shared" si="3"/>
        <v>0.87641717389624196</v>
      </c>
      <c r="R17" s="336"/>
    </row>
    <row r="18" spans="1:18" x14ac:dyDescent="0.25">
      <c r="A18" s="47"/>
      <c r="B18" s="337" t="s">
        <v>49</v>
      </c>
      <c r="C18" s="63">
        <v>-49</v>
      </c>
      <c r="D18" s="56">
        <v>6</v>
      </c>
      <c r="E18" s="56">
        <v>-38</v>
      </c>
      <c r="F18" s="56">
        <v>8</v>
      </c>
      <c r="G18" s="56">
        <v>30</v>
      </c>
      <c r="H18" s="69">
        <f>E18/C18</f>
        <v>0.77551020408163263</v>
      </c>
      <c r="I18" s="63">
        <v>-35</v>
      </c>
      <c r="J18" s="56">
        <v>9</v>
      </c>
      <c r="K18" s="56">
        <v>-36</v>
      </c>
      <c r="L18" s="56">
        <v>9</v>
      </c>
      <c r="M18" s="59">
        <f t="shared" si="4"/>
        <v>1.0285714285714285</v>
      </c>
      <c r="N18" s="64">
        <v>29</v>
      </c>
      <c r="O18" s="325">
        <f t="shared" si="1"/>
        <v>0.7142857142857143</v>
      </c>
      <c r="P18" s="325">
        <f t="shared" si="2"/>
        <v>1.3263157894736841</v>
      </c>
      <c r="Q18" s="325">
        <f t="shared" si="3"/>
        <v>1.1150883071411988</v>
      </c>
      <c r="R18" s="336"/>
    </row>
    <row r="19" spans="1:18" x14ac:dyDescent="0.25">
      <c r="A19" s="18"/>
      <c r="B19" s="344" t="s">
        <v>79</v>
      </c>
      <c r="C19" s="65"/>
      <c r="D19" s="65"/>
      <c r="E19" s="65"/>
      <c r="F19" s="65"/>
      <c r="G19" s="65"/>
      <c r="H19" s="71">
        <f>MEDIAN(H7:H18)</f>
        <v>0.97673581100547402</v>
      </c>
      <c r="I19" s="27"/>
      <c r="J19" s="27"/>
      <c r="K19" s="27"/>
      <c r="L19" s="27"/>
      <c r="M19" s="66">
        <f>MEDIAN(M8:M18)</f>
        <v>1.4102564102564104</v>
      </c>
      <c r="N19" s="49"/>
      <c r="O19" s="328">
        <f>AVERAGE(O7:O18)</f>
        <v>0.57952798156143948</v>
      </c>
      <c r="P19" s="349">
        <f>AVERAGE(P7:P18)</f>
        <v>1.1979894406676868</v>
      </c>
      <c r="Q19" s="330">
        <f>AVERAGE(Q7:Q18)</f>
        <v>0.98676195833520153</v>
      </c>
      <c r="R19" s="336"/>
    </row>
    <row r="20" spans="1:18" x14ac:dyDescent="0.25">
      <c r="A20" s="18"/>
      <c r="B20" s="345" t="s">
        <v>80</v>
      </c>
      <c r="C20" s="27"/>
      <c r="D20" s="27"/>
      <c r="E20" s="27"/>
      <c r="F20" s="27"/>
      <c r="G20" s="27"/>
      <c r="H20" s="346"/>
      <c r="I20" s="27"/>
      <c r="J20" s="27"/>
      <c r="K20" s="27"/>
      <c r="L20" s="27"/>
      <c r="M20" s="347"/>
      <c r="N20" s="49"/>
      <c r="O20" s="329">
        <f>STDEV(O7:O18)</f>
        <v>0.22714893536973255</v>
      </c>
      <c r="P20" s="329">
        <f>STDEV(P7:P18)</f>
        <v>0.21122748233248526</v>
      </c>
      <c r="Q20" s="331"/>
      <c r="R20" s="336"/>
    </row>
    <row r="21" spans="1:18" x14ac:dyDescent="0.25">
      <c r="A21" s="18"/>
      <c r="B21" s="345" t="s">
        <v>44</v>
      </c>
      <c r="C21" s="27"/>
      <c r="D21" s="27"/>
      <c r="E21" s="27"/>
      <c r="F21" s="27"/>
      <c r="G21" s="27"/>
      <c r="H21" s="346"/>
      <c r="I21" s="27"/>
      <c r="J21" s="27"/>
      <c r="K21" s="27"/>
      <c r="L21" s="27"/>
      <c r="M21" s="347"/>
      <c r="N21" s="49"/>
      <c r="O21" s="329">
        <f>O20/SQRT(O22)</f>
        <v>6.5572249490925993E-2</v>
      </c>
      <c r="P21" s="351">
        <f>STDEVP(P7:P18)/SQRT(P22)</f>
        <v>5.8380192025689823E-2</v>
      </c>
      <c r="Q21" s="331"/>
      <c r="R21" s="336"/>
    </row>
    <row r="22" spans="1:18" ht="18.75" x14ac:dyDescent="0.3">
      <c r="A22" s="338" t="s">
        <v>46</v>
      </c>
      <c r="B22" s="345" t="s">
        <v>7</v>
      </c>
      <c r="C22" s="27"/>
      <c r="D22" s="27"/>
      <c r="E22" s="27"/>
      <c r="F22" s="27"/>
      <c r="G22" s="27"/>
      <c r="H22" s="49"/>
      <c r="I22" s="27"/>
      <c r="J22" s="27"/>
      <c r="K22" s="27"/>
      <c r="L22" s="27"/>
      <c r="M22" s="27"/>
      <c r="N22" s="49"/>
      <c r="O22" s="27">
        <f>COUNT(O7:O18)</f>
        <v>12</v>
      </c>
      <c r="P22" s="27">
        <f>COUNT(P7:P18)</f>
        <v>12</v>
      </c>
      <c r="Q22" s="331"/>
      <c r="R22" s="336"/>
    </row>
    <row r="23" spans="1:18" x14ac:dyDescent="0.25">
      <c r="A23" s="339" t="s">
        <v>77</v>
      </c>
      <c r="B23" s="55"/>
      <c r="C23" s="27"/>
      <c r="D23" s="27"/>
      <c r="E23" s="27"/>
      <c r="F23" s="27"/>
      <c r="G23" s="27"/>
      <c r="H23" s="49"/>
      <c r="I23" s="27"/>
      <c r="J23" s="27"/>
      <c r="K23" s="27"/>
      <c r="L23" s="27"/>
      <c r="M23" s="27"/>
      <c r="N23" s="49"/>
      <c r="O23" s="46"/>
      <c r="P23" s="46"/>
      <c r="Q23" s="331"/>
      <c r="R23" s="336"/>
    </row>
    <row r="24" spans="1:18" x14ac:dyDescent="0.25">
      <c r="A24" s="342" t="s">
        <v>76</v>
      </c>
      <c r="B24" s="68"/>
      <c r="C24" s="44"/>
      <c r="D24" s="44"/>
      <c r="E24" s="44"/>
      <c r="F24" s="44"/>
      <c r="G24" s="44"/>
      <c r="H24" s="70"/>
      <c r="I24" s="44"/>
      <c r="J24" s="44"/>
      <c r="K24" s="44"/>
      <c r="L24" s="44"/>
      <c r="M24" s="44"/>
      <c r="N24" s="70"/>
      <c r="O24" s="44"/>
      <c r="P24" s="332"/>
      <c r="Q24" s="333"/>
      <c r="R24" s="336"/>
    </row>
    <row r="25" spans="1:18" x14ac:dyDescent="0.25">
      <c r="A25" s="20" t="s">
        <v>41</v>
      </c>
      <c r="B25" s="337">
        <v>240709</v>
      </c>
      <c r="C25" s="63">
        <v>-114</v>
      </c>
      <c r="D25" s="56">
        <v>33</v>
      </c>
      <c r="E25" s="56">
        <v>-76</v>
      </c>
      <c r="F25" s="56">
        <v>30</v>
      </c>
      <c r="G25" s="56">
        <v>50</v>
      </c>
      <c r="H25" s="69">
        <f t="shared" ref="H25:H35" si="5">E25/C25</f>
        <v>0.66666666666666663</v>
      </c>
      <c r="I25" s="63">
        <v>-29</v>
      </c>
      <c r="J25" s="56">
        <v>15</v>
      </c>
      <c r="K25" s="56">
        <v>-29</v>
      </c>
      <c r="L25" s="56">
        <v>12</v>
      </c>
      <c r="M25" s="59">
        <f t="shared" ref="M25:M34" si="6">K25/I25</f>
        <v>1</v>
      </c>
      <c r="N25" s="64">
        <v>20</v>
      </c>
      <c r="O25" s="325">
        <f t="shared" ref="O25:O35" si="7">I25/C25</f>
        <v>0.25438596491228072</v>
      </c>
      <c r="P25" s="325">
        <f t="shared" ref="P25:P35" si="8">M25/H25</f>
        <v>1.5</v>
      </c>
      <c r="Q25" s="325">
        <f t="shared" ref="Q25:Q35" si="9">P25-P$37</f>
        <v>1.162152806279404</v>
      </c>
      <c r="R25" s="336"/>
    </row>
    <row r="26" spans="1:18" x14ac:dyDescent="0.25">
      <c r="A26" s="47"/>
      <c r="B26" s="337">
        <v>240712</v>
      </c>
      <c r="C26" s="63">
        <v>-80</v>
      </c>
      <c r="D26" s="56">
        <v>21</v>
      </c>
      <c r="E26" s="56">
        <v>-102</v>
      </c>
      <c r="F26" s="56">
        <v>19</v>
      </c>
      <c r="G26" s="56">
        <v>20</v>
      </c>
      <c r="H26" s="69">
        <f t="shared" si="5"/>
        <v>1.2749999999999999</v>
      </c>
      <c r="I26" s="63">
        <v>-59</v>
      </c>
      <c r="J26" s="56">
        <v>16</v>
      </c>
      <c r="K26" s="56">
        <v>-49</v>
      </c>
      <c r="L26" s="56">
        <v>19</v>
      </c>
      <c r="M26" s="59">
        <f t="shared" si="6"/>
        <v>0.83050847457627119</v>
      </c>
      <c r="N26" s="64">
        <v>17</v>
      </c>
      <c r="O26" s="325">
        <f t="shared" si="7"/>
        <v>0.73750000000000004</v>
      </c>
      <c r="P26" s="325">
        <f t="shared" si="8"/>
        <v>0.65137919574609515</v>
      </c>
      <c r="Q26" s="325">
        <f t="shared" si="9"/>
        <v>0.31353200202549913</v>
      </c>
      <c r="R26" s="336"/>
    </row>
    <row r="27" spans="1:18" x14ac:dyDescent="0.25">
      <c r="A27" s="47"/>
      <c r="B27" s="337">
        <v>240715</v>
      </c>
      <c r="C27" s="63">
        <v>-98</v>
      </c>
      <c r="D27" s="56">
        <v>26</v>
      </c>
      <c r="E27" s="56">
        <v>-107</v>
      </c>
      <c r="F27" s="56">
        <v>17</v>
      </c>
      <c r="G27" s="56">
        <v>60</v>
      </c>
      <c r="H27" s="69">
        <f t="shared" si="5"/>
        <v>1.0918367346938775</v>
      </c>
      <c r="I27" s="63">
        <v>-48</v>
      </c>
      <c r="J27" s="56">
        <v>14</v>
      </c>
      <c r="K27" s="56">
        <v>-53</v>
      </c>
      <c r="L27" s="56">
        <v>13</v>
      </c>
      <c r="M27" s="59">
        <f t="shared" si="6"/>
        <v>1.1041666666666667</v>
      </c>
      <c r="N27" s="64">
        <v>27</v>
      </c>
      <c r="O27" s="325">
        <f t="shared" si="7"/>
        <v>0.48979591836734693</v>
      </c>
      <c r="P27" s="325">
        <f t="shared" si="8"/>
        <v>1.0112928348909658</v>
      </c>
      <c r="Q27" s="325">
        <f t="shared" si="9"/>
        <v>0.67344564117036976</v>
      </c>
      <c r="R27" s="336"/>
    </row>
    <row r="28" spans="1:18" x14ac:dyDescent="0.25">
      <c r="A28" s="47"/>
      <c r="B28" s="337">
        <v>240722</v>
      </c>
      <c r="C28" s="63">
        <v>-57</v>
      </c>
      <c r="D28" s="56">
        <v>15</v>
      </c>
      <c r="E28" s="56">
        <v>-59</v>
      </c>
      <c r="F28" s="56">
        <v>16</v>
      </c>
      <c r="G28" s="56">
        <v>32</v>
      </c>
      <c r="H28" s="69">
        <f t="shared" si="5"/>
        <v>1.0350877192982457</v>
      </c>
      <c r="I28" s="63">
        <v>-19</v>
      </c>
      <c r="J28" s="56">
        <v>7</v>
      </c>
      <c r="K28" s="56">
        <v>-18</v>
      </c>
      <c r="L28" s="56">
        <v>8</v>
      </c>
      <c r="M28" s="59">
        <f t="shared" si="6"/>
        <v>0.94736842105263153</v>
      </c>
      <c r="N28" s="64">
        <v>30</v>
      </c>
      <c r="O28" s="325">
        <f t="shared" si="7"/>
        <v>0.33333333333333331</v>
      </c>
      <c r="P28" s="325">
        <f t="shared" si="8"/>
        <v>0.91525423728813549</v>
      </c>
      <c r="Q28" s="325">
        <f t="shared" si="9"/>
        <v>0.57740704356753947</v>
      </c>
      <c r="R28" s="336"/>
    </row>
    <row r="29" spans="1:18" x14ac:dyDescent="0.25">
      <c r="A29" s="47"/>
      <c r="B29" s="337">
        <v>240723</v>
      </c>
      <c r="C29" s="63">
        <v>-139</v>
      </c>
      <c r="D29" s="56">
        <v>15</v>
      </c>
      <c r="E29" s="56">
        <v>-102</v>
      </c>
      <c r="F29" s="56">
        <v>16</v>
      </c>
      <c r="G29" s="56">
        <v>58</v>
      </c>
      <c r="H29" s="69">
        <f t="shared" si="5"/>
        <v>0.73381294964028776</v>
      </c>
      <c r="I29" s="63">
        <v>-76</v>
      </c>
      <c r="J29" s="56">
        <v>24</v>
      </c>
      <c r="K29" s="56">
        <v>-76</v>
      </c>
      <c r="L29" s="56">
        <v>25</v>
      </c>
      <c r="M29" s="59">
        <f t="shared" si="6"/>
        <v>1</v>
      </c>
      <c r="N29" s="64">
        <v>33</v>
      </c>
      <c r="O29" s="325">
        <f t="shared" si="7"/>
        <v>0.5467625899280576</v>
      </c>
      <c r="P29" s="325">
        <f t="shared" si="8"/>
        <v>1.3627450980392157</v>
      </c>
      <c r="Q29" s="325">
        <f t="shared" si="9"/>
        <v>1.0248979043186197</v>
      </c>
      <c r="R29" s="336"/>
    </row>
    <row r="30" spans="1:18" x14ac:dyDescent="0.25">
      <c r="A30" s="47"/>
      <c r="B30" s="337">
        <v>240807</v>
      </c>
      <c r="C30" s="63">
        <v>-97</v>
      </c>
      <c r="D30" s="56">
        <v>22</v>
      </c>
      <c r="E30" s="56">
        <v>-99</v>
      </c>
      <c r="F30" s="56">
        <v>26</v>
      </c>
      <c r="G30" s="56">
        <v>54</v>
      </c>
      <c r="H30" s="69">
        <f>E30/C30</f>
        <v>1.0206185567010309</v>
      </c>
      <c r="I30" s="63">
        <v>-68</v>
      </c>
      <c r="J30" s="56">
        <v>14</v>
      </c>
      <c r="K30" s="56">
        <v>-60</v>
      </c>
      <c r="L30" s="56">
        <v>12</v>
      </c>
      <c r="M30" s="59">
        <f t="shared" si="6"/>
        <v>0.88235294117647056</v>
      </c>
      <c r="N30" s="64">
        <v>28</v>
      </c>
      <c r="O30" s="325">
        <f t="shared" si="7"/>
        <v>0.7010309278350515</v>
      </c>
      <c r="P30" s="325">
        <f t="shared" si="8"/>
        <v>0.86452762923351167</v>
      </c>
      <c r="Q30" s="325">
        <f t="shared" si="9"/>
        <v>0.52668043551291566</v>
      </c>
      <c r="R30" s="336"/>
    </row>
    <row r="31" spans="1:18" x14ac:dyDescent="0.25">
      <c r="A31" s="47"/>
      <c r="B31" s="337" t="s">
        <v>48</v>
      </c>
      <c r="C31" s="63">
        <v>-105</v>
      </c>
      <c r="D31" s="56">
        <v>25</v>
      </c>
      <c r="E31" s="56">
        <v>-126</v>
      </c>
      <c r="F31" s="56">
        <v>27</v>
      </c>
      <c r="G31" s="56">
        <v>46</v>
      </c>
      <c r="H31" s="69">
        <f>E31/C31</f>
        <v>1.2</v>
      </c>
      <c r="I31" s="63">
        <v>-44</v>
      </c>
      <c r="J31" s="56">
        <v>16</v>
      </c>
      <c r="K31" s="56">
        <v>-58</v>
      </c>
      <c r="L31" s="56">
        <v>24</v>
      </c>
      <c r="M31" s="59">
        <f t="shared" si="6"/>
        <v>1.3181818181818181</v>
      </c>
      <c r="N31" s="64">
        <v>25</v>
      </c>
      <c r="O31" s="325">
        <f t="shared" si="7"/>
        <v>0.41904761904761906</v>
      </c>
      <c r="P31" s="325">
        <f t="shared" si="8"/>
        <v>1.0984848484848484</v>
      </c>
      <c r="Q31" s="325">
        <f t="shared" si="9"/>
        <v>0.76063765476425238</v>
      </c>
      <c r="R31" s="336"/>
    </row>
    <row r="32" spans="1:18" x14ac:dyDescent="0.25">
      <c r="A32" s="47"/>
      <c r="B32" s="337" t="s">
        <v>50</v>
      </c>
      <c r="C32" s="63">
        <v>-108</v>
      </c>
      <c r="D32" s="56">
        <v>30</v>
      </c>
      <c r="E32" s="56">
        <v>-90</v>
      </c>
      <c r="F32" s="56">
        <v>32</v>
      </c>
      <c r="G32" s="56">
        <v>56</v>
      </c>
      <c r="H32" s="69">
        <f t="shared" si="5"/>
        <v>0.83333333333333337</v>
      </c>
      <c r="I32" s="63">
        <v>-75</v>
      </c>
      <c r="J32" s="56">
        <v>25</v>
      </c>
      <c r="K32" s="56">
        <v>-87</v>
      </c>
      <c r="L32" s="56">
        <v>26</v>
      </c>
      <c r="M32" s="59">
        <f t="shared" si="6"/>
        <v>1.1599999999999999</v>
      </c>
      <c r="N32" s="64">
        <v>26</v>
      </c>
      <c r="O32" s="325">
        <f t="shared" si="7"/>
        <v>0.69444444444444442</v>
      </c>
      <c r="P32" s="325">
        <f t="shared" si="8"/>
        <v>1.3919999999999999</v>
      </c>
      <c r="Q32" s="325">
        <f t="shared" si="9"/>
        <v>1.0541528062794039</v>
      </c>
      <c r="R32" s="336"/>
    </row>
    <row r="33" spans="1:18" x14ac:dyDescent="0.25">
      <c r="A33" s="47"/>
      <c r="B33" s="337" t="s">
        <v>51</v>
      </c>
      <c r="C33" s="63">
        <v>-121</v>
      </c>
      <c r="D33" s="56">
        <v>26</v>
      </c>
      <c r="E33" s="56">
        <v>-147</v>
      </c>
      <c r="F33" s="56">
        <v>30</v>
      </c>
      <c r="G33" s="56">
        <v>29</v>
      </c>
      <c r="H33" s="69">
        <f t="shared" si="5"/>
        <v>1.2148760330578512</v>
      </c>
      <c r="I33" s="63">
        <v>-60</v>
      </c>
      <c r="J33" s="56">
        <v>16</v>
      </c>
      <c r="K33" s="56">
        <v>-28</v>
      </c>
      <c r="L33" s="56">
        <v>11</v>
      </c>
      <c r="M33" s="59">
        <f t="shared" si="6"/>
        <v>0.46666666666666667</v>
      </c>
      <c r="N33" s="64">
        <v>35</v>
      </c>
      <c r="O33" s="325">
        <f t="shared" si="7"/>
        <v>0.49586776859504134</v>
      </c>
      <c r="P33" s="325">
        <f t="shared" si="8"/>
        <v>0.38412698412698415</v>
      </c>
      <c r="Q33" s="325">
        <f t="shared" si="9"/>
        <v>4.6279790406388133E-2</v>
      </c>
      <c r="R33" s="336"/>
    </row>
    <row r="34" spans="1:18" x14ac:dyDescent="0.25">
      <c r="A34" s="47"/>
      <c r="B34" s="337" t="s">
        <v>52</v>
      </c>
      <c r="C34" s="63">
        <v>-106</v>
      </c>
      <c r="D34" s="56">
        <v>30</v>
      </c>
      <c r="E34" s="56">
        <v>-100</v>
      </c>
      <c r="F34" s="56">
        <v>22</v>
      </c>
      <c r="G34" s="56">
        <v>56</v>
      </c>
      <c r="H34" s="69">
        <f t="shared" si="5"/>
        <v>0.94339622641509435</v>
      </c>
      <c r="I34" s="63">
        <v>-60</v>
      </c>
      <c r="J34" s="56">
        <v>25</v>
      </c>
      <c r="K34" s="56">
        <v>-65</v>
      </c>
      <c r="L34" s="56">
        <v>28</v>
      </c>
      <c r="M34" s="59">
        <f t="shared" si="6"/>
        <v>1.0833333333333333</v>
      </c>
      <c r="N34" s="64">
        <v>32</v>
      </c>
      <c r="O34" s="325">
        <f t="shared" si="7"/>
        <v>0.56603773584905659</v>
      </c>
      <c r="P34" s="325">
        <f t="shared" si="8"/>
        <v>1.1483333333333332</v>
      </c>
      <c r="Q34" s="325">
        <f t="shared" si="9"/>
        <v>0.81048613961273719</v>
      </c>
      <c r="R34" s="336"/>
    </row>
    <row r="35" spans="1:18" x14ac:dyDescent="0.25">
      <c r="A35" s="47"/>
      <c r="B35" s="337">
        <v>240812</v>
      </c>
      <c r="C35" s="63">
        <v>-72</v>
      </c>
      <c r="D35" s="56">
        <v>29</v>
      </c>
      <c r="E35" s="56">
        <v>-91</v>
      </c>
      <c r="F35" s="56">
        <v>26</v>
      </c>
      <c r="G35" s="56">
        <v>58</v>
      </c>
      <c r="H35" s="69">
        <f t="shared" si="5"/>
        <v>1.2638888888888888</v>
      </c>
      <c r="I35" s="63">
        <v>-63</v>
      </c>
      <c r="J35" s="56">
        <v>16</v>
      </c>
      <c r="K35" s="56">
        <v>-62</v>
      </c>
      <c r="L35" s="56">
        <v>14</v>
      </c>
      <c r="M35" s="59">
        <f>K35/I35</f>
        <v>0.98412698412698407</v>
      </c>
      <c r="N35" s="64">
        <v>34</v>
      </c>
      <c r="O35" s="325">
        <f t="shared" si="7"/>
        <v>0.875</v>
      </c>
      <c r="P35" s="325">
        <f t="shared" si="8"/>
        <v>0.77864992150706436</v>
      </c>
      <c r="Q35" s="325">
        <f t="shared" si="9"/>
        <v>0.44080272778646834</v>
      </c>
      <c r="R35" s="336"/>
    </row>
    <row r="36" spans="1:18" x14ac:dyDescent="0.25">
      <c r="A36" s="343"/>
      <c r="B36" s="344" t="s">
        <v>79</v>
      </c>
      <c r="C36" s="75"/>
      <c r="D36" s="75"/>
      <c r="E36" s="75"/>
      <c r="F36" s="75"/>
      <c r="G36" s="75"/>
      <c r="H36" s="71">
        <f>MEDIAN(H25:H35)</f>
        <v>1.0350877192982457</v>
      </c>
      <c r="I36" s="65"/>
      <c r="J36" s="65"/>
      <c r="K36" s="65"/>
      <c r="L36" s="65"/>
      <c r="M36" s="66">
        <f>MEDIAN(M25:M35)</f>
        <v>1</v>
      </c>
      <c r="N36" s="49"/>
      <c r="O36" s="326">
        <f>AVERAGE(O25:O35)</f>
        <v>0.55574602748293012</v>
      </c>
      <c r="P36" s="350">
        <f>AVERAGE(P25,P26:P27,P28:P35)</f>
        <v>1.0097085529681957</v>
      </c>
      <c r="Q36" s="334">
        <f>AVERAGE(Q25:Q35)</f>
        <v>0.67186135924759982</v>
      </c>
      <c r="R36" s="336"/>
    </row>
    <row r="37" spans="1:18" x14ac:dyDescent="0.25">
      <c r="A37" s="52"/>
      <c r="B37" s="345" t="s">
        <v>80</v>
      </c>
      <c r="C37" s="51"/>
      <c r="D37" s="51"/>
      <c r="E37" s="51"/>
      <c r="F37" s="51"/>
      <c r="G37" s="51"/>
      <c r="H37" s="49"/>
      <c r="I37" s="27"/>
      <c r="J37" s="27"/>
      <c r="K37" s="27"/>
      <c r="L37" s="27"/>
      <c r="M37" s="27"/>
      <c r="N37" s="49"/>
      <c r="O37" s="327">
        <f>STDEV(O25:O35)</f>
        <v>0.18503938811048709</v>
      </c>
      <c r="P37" s="327">
        <f>STDEV(P25:P35)</f>
        <v>0.33784719372059602</v>
      </c>
      <c r="Q37" s="335"/>
      <c r="R37" s="336"/>
    </row>
    <row r="38" spans="1:18" x14ac:dyDescent="0.25">
      <c r="A38" s="52"/>
      <c r="B38" s="345" t="s">
        <v>44</v>
      </c>
      <c r="C38" s="51"/>
      <c r="D38" s="51"/>
      <c r="E38" s="51"/>
      <c r="F38" s="51"/>
      <c r="G38" s="51"/>
      <c r="H38" s="49"/>
      <c r="I38" s="27"/>
      <c r="J38" s="27"/>
      <c r="K38" s="27"/>
      <c r="L38" s="27"/>
      <c r="M38" s="27"/>
      <c r="N38" s="49"/>
      <c r="O38" s="329">
        <f>STDEVP(O25:O35)/SQRT(O39)</f>
        <v>5.3195083933910904E-2</v>
      </c>
      <c r="P38" s="351">
        <f>STDEVP(P25:P35)/SQRT(P39)</f>
        <v>9.7124239386656264E-2</v>
      </c>
      <c r="Q38" s="54"/>
      <c r="R38" s="47"/>
    </row>
    <row r="39" spans="1:18" x14ac:dyDescent="0.25">
      <c r="A39" s="52"/>
      <c r="B39" s="345" t="s">
        <v>7</v>
      </c>
      <c r="C39" s="51"/>
      <c r="D39" s="51"/>
      <c r="E39" s="51"/>
      <c r="F39" s="51"/>
      <c r="G39" s="51"/>
      <c r="H39" s="49"/>
      <c r="I39" s="27"/>
      <c r="J39" s="27"/>
      <c r="K39" s="27"/>
      <c r="L39" s="27"/>
      <c r="M39" s="27"/>
      <c r="N39" s="49"/>
      <c r="O39" s="51">
        <f>COUNT(O25:O35)</f>
        <v>11</v>
      </c>
      <c r="P39" s="51">
        <f>COUNT(P25,P26:P27,P28:P35)</f>
        <v>11</v>
      </c>
      <c r="Q39" s="54"/>
      <c r="R39" s="47"/>
    </row>
    <row r="40" spans="1:18" x14ac:dyDescent="0.25">
      <c r="A40" s="52"/>
      <c r="B40" s="345"/>
      <c r="C40" s="51"/>
      <c r="D40" s="51"/>
      <c r="E40" s="51"/>
      <c r="F40" s="51"/>
      <c r="G40" s="51"/>
      <c r="H40" s="49"/>
      <c r="I40" s="27"/>
      <c r="J40" s="27"/>
      <c r="K40" s="27"/>
      <c r="L40" s="27"/>
      <c r="M40" s="27"/>
      <c r="N40" s="49"/>
      <c r="O40" s="51"/>
      <c r="P40" s="51"/>
      <c r="Q40" s="54"/>
      <c r="R40" s="47"/>
    </row>
    <row r="41" spans="1:18" x14ac:dyDescent="0.25">
      <c r="A41" s="341"/>
      <c r="B41" s="68"/>
      <c r="C41" s="76"/>
      <c r="D41" s="76"/>
      <c r="E41" s="76"/>
      <c r="F41" s="76"/>
      <c r="G41" s="76"/>
      <c r="H41" s="70"/>
      <c r="I41" s="44"/>
      <c r="J41" s="44"/>
      <c r="K41" s="44"/>
      <c r="L41" s="44"/>
      <c r="M41" s="44"/>
      <c r="N41" s="70"/>
      <c r="O41" s="76"/>
      <c r="P41" s="76"/>
      <c r="Q41" s="77"/>
      <c r="R41" s="47"/>
    </row>
    <row r="42" spans="1:18" x14ac:dyDescent="0.25">
      <c r="Q42" s="45"/>
      <c r="R42" s="79"/>
    </row>
    <row r="47" spans="1:18" x14ac:dyDescent="0.25">
      <c r="M47" s="18"/>
      <c r="R47"/>
    </row>
    <row r="48" spans="1:18" x14ac:dyDescent="0.25">
      <c r="M48" s="18"/>
      <c r="R48"/>
    </row>
    <row r="49" spans="13:18" x14ac:dyDescent="0.25">
      <c r="M49" s="18"/>
      <c r="R49"/>
    </row>
    <row r="50" spans="13:18" x14ac:dyDescent="0.25">
      <c r="M50" s="18"/>
      <c r="R50"/>
    </row>
    <row r="51" spans="13:18" x14ac:dyDescent="0.25">
      <c r="M51" s="18"/>
      <c r="R51"/>
    </row>
    <row r="52" spans="13:18" x14ac:dyDescent="0.25">
      <c r="M52" s="18"/>
      <c r="R52"/>
    </row>
    <row r="53" spans="13:18" x14ac:dyDescent="0.25">
      <c r="M53" s="18"/>
      <c r="R53"/>
    </row>
    <row r="54" spans="13:18" x14ac:dyDescent="0.25">
      <c r="M54" s="18"/>
      <c r="R54"/>
    </row>
    <row r="55" spans="13:18" x14ac:dyDescent="0.25">
      <c r="M55" s="18"/>
      <c r="R55"/>
    </row>
    <row r="56" spans="13:18" x14ac:dyDescent="0.25">
      <c r="M56" s="18"/>
      <c r="R56"/>
    </row>
    <row r="57" spans="13:18" x14ac:dyDescent="0.25">
      <c r="M57" s="18"/>
      <c r="R57"/>
    </row>
    <row r="58" spans="13:18" x14ac:dyDescent="0.25">
      <c r="M58" s="18"/>
      <c r="R58"/>
    </row>
    <row r="59" spans="13:18" x14ac:dyDescent="0.25">
      <c r="M59" s="18"/>
      <c r="R59"/>
    </row>
    <row r="60" spans="13:18" x14ac:dyDescent="0.25">
      <c r="M60" s="18"/>
      <c r="R60"/>
    </row>
    <row r="61" spans="13:18" x14ac:dyDescent="0.25">
      <c r="M61" s="18"/>
      <c r="R61"/>
    </row>
    <row r="62" spans="13:18" x14ac:dyDescent="0.25">
      <c r="M62" s="18"/>
      <c r="R62"/>
    </row>
    <row r="63" spans="13:18" x14ac:dyDescent="0.25">
      <c r="M63" s="18"/>
      <c r="R63"/>
    </row>
    <row r="64" spans="13:18" x14ac:dyDescent="0.25">
      <c r="M64" s="18"/>
      <c r="R64"/>
    </row>
    <row r="65" spans="13:18" x14ac:dyDescent="0.25">
      <c r="M65" s="18"/>
      <c r="R65"/>
    </row>
    <row r="66" spans="13:18" x14ac:dyDescent="0.25">
      <c r="M66" s="18"/>
      <c r="R66"/>
    </row>
    <row r="67" spans="13:18" x14ac:dyDescent="0.25">
      <c r="M67" s="18"/>
      <c r="R67"/>
    </row>
    <row r="68" spans="13:18" x14ac:dyDescent="0.25">
      <c r="M68" s="18"/>
      <c r="R68"/>
    </row>
    <row r="69" spans="13:18" x14ac:dyDescent="0.25">
      <c r="M69" s="18"/>
      <c r="R69"/>
    </row>
    <row r="70" spans="13:18" x14ac:dyDescent="0.25">
      <c r="M70" s="18"/>
      <c r="R70"/>
    </row>
    <row r="71" spans="13:18" x14ac:dyDescent="0.25">
      <c r="M71" s="18"/>
      <c r="R71"/>
    </row>
    <row r="72" spans="13:18" x14ac:dyDescent="0.25">
      <c r="M72" s="18"/>
      <c r="R72"/>
    </row>
    <row r="73" spans="13:18" x14ac:dyDescent="0.25">
      <c r="M73" s="18"/>
      <c r="R73"/>
    </row>
    <row r="74" spans="13:18" x14ac:dyDescent="0.25">
      <c r="M74" s="18"/>
      <c r="R74"/>
    </row>
    <row r="75" spans="13:18" x14ac:dyDescent="0.25">
      <c r="M75" s="18"/>
      <c r="R75"/>
    </row>
    <row r="76" spans="13:18" x14ac:dyDescent="0.25">
      <c r="M76" s="18"/>
      <c r="R76"/>
    </row>
    <row r="77" spans="13:18" x14ac:dyDescent="0.25">
      <c r="M77" s="18"/>
      <c r="R77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LTP</vt:lpstr>
      <vt:lpstr>Cdcl2</vt:lpstr>
    </vt:vector>
  </TitlesOfParts>
  <Company>UKL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CLI_2</dc:creator>
  <cp:lastModifiedBy>Bornschein</cp:lastModifiedBy>
  <cp:lastPrinted>2023-11-01T05:49:48Z</cp:lastPrinted>
  <dcterms:created xsi:type="dcterms:W3CDTF">2023-03-15T09:32:07Z</dcterms:created>
  <dcterms:modified xsi:type="dcterms:W3CDTF">2026-09-21T13:07:17Z</dcterms:modified>
</cp:coreProperties>
</file>