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IF1A - Hours Merged" sheetId="1" r:id="rId4"/>
    <sheet state="visible" name="EPAS1 - Hours Merged" sheetId="2" r:id="rId5"/>
    <sheet state="visible" name="HIF1A - By Hour" sheetId="3" r:id="rId6"/>
    <sheet state="visible" name="EPAS1 - By Hour" sheetId="4" r:id="rId7"/>
    <sheet state="visible" name="HIF1A and EPAS1 Overlap" sheetId="5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3">
      <text>
        <t xml:space="preserve">Number of motifs in diffMOA/ChIP combo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3">
      <text>
        <t xml:space="preserve">Number of motifs in diffMOA/ChIP combo</t>
      </text>
    </comment>
    <comment authorId="0" ref="I4">
      <text>
        <t xml:space="preserve">Number of motifs in diffMOA/ChIP combo</t>
      </text>
    </comment>
  </commentList>
</comments>
</file>

<file path=xl/sharedStrings.xml><?xml version="1.0" encoding="utf-8"?>
<sst xmlns="http://schemas.openxmlformats.org/spreadsheetml/2006/main" count="158" uniqueCount="71">
  <si>
    <t>HIF1A (all ReMap)</t>
  </si>
  <si>
    <t>Diff MOA Peak Number</t>
  </si>
  <si>
    <t>Intersecting HIF1A ChIP</t>
  </si>
  <si>
    <t>%</t>
  </si>
  <si>
    <t>MERGED GAINS</t>
  </si>
  <si>
    <t>MERGED LOSSES</t>
  </si>
  <si>
    <t>All Hours Gained (merged)</t>
  </si>
  <si>
    <t>hmc2,3,4,5,9</t>
  </si>
  <si>
    <t>All Hour Losses (merged)</t>
  </si>
  <si>
    <t>hmc1,6,7,8,10</t>
  </si>
  <si>
    <t>Frequency of HIF1A Motifs</t>
  </si>
  <si>
    <t>Fraction of Motifs in overlap w/ HIF1A ChIP</t>
  </si>
  <si>
    <t>Frequency of merged GAIN Peaks with HIF1A ReMap ChIP - Distribution by Clusters</t>
  </si>
  <si>
    <t>198/831</t>
  </si>
  <si>
    <t>Cluster</t>
  </si>
  <si>
    <t>GAIN</t>
  </si>
  <si>
    <t>w/HIF1A Motif</t>
  </si>
  <si>
    <t>36/534</t>
  </si>
  <si>
    <t>diffMOA-ChIP overlap associated with HIF1A motif</t>
  </si>
  <si>
    <t>172/438</t>
  </si>
  <si>
    <t>29/197</t>
  </si>
  <si>
    <t>shuffled diffMOA-ChIP overlap associated with HIF1A motif (100x average)</t>
  </si>
  <si>
    <t>stdev</t>
  </si>
  <si>
    <t>zscore</t>
  </si>
  <si>
    <t>Frequency of merged LOSS Peaks with HIF1A ReMap ChIP - Distribution by Clusters</t>
  </si>
  <si>
    <t>LOSS</t>
  </si>
  <si>
    <t>EPAS1 (all ReMap)</t>
  </si>
  <si>
    <t>Intersecting EPAS1 ChIP</t>
  </si>
  <si>
    <t>Frequency of merged GAIN Peaks with EPAS1 ReMap ChIP - Distribution by Clusters</t>
  </si>
  <si>
    <t>w/EPAS1 Motif</t>
  </si>
  <si>
    <t>Frequency of merged LOSS Peaks with EPAS1 ReMap ChIP - Distribution by Clusters</t>
  </si>
  <si>
    <t>HIF1A Motifs Associated with diff-MOA/HIF1A ChIP</t>
  </si>
  <si>
    <t>1h GAIN</t>
  </si>
  <si>
    <t>3h GAIN</t>
  </si>
  <si>
    <t>24h GAIN</t>
  </si>
  <si>
    <t>1h LOSS</t>
  </si>
  <si>
    <t>3h LOSS</t>
  </si>
  <si>
    <t>24h LOSS</t>
  </si>
  <si>
    <t>Frequency of GAIN Peaks with HIF1A ReMap ChIP - Distribution by Clusters</t>
  </si>
  <si>
    <t>1 GAIN</t>
  </si>
  <si>
    <t>3 GAIN</t>
  </si>
  <si>
    <t>24 GAIN</t>
  </si>
  <si>
    <t>SUM</t>
  </si>
  <si>
    <t>diff-MOA/HIF1A ChIP</t>
  </si>
  <si>
    <t>107 (88%)</t>
  </si>
  <si>
    <t>2 (2%)</t>
  </si>
  <si>
    <t>12 (10%)</t>
  </si>
  <si>
    <t>7 (7%)</t>
  </si>
  <si>
    <t>23 (24%)</t>
  </si>
  <si>
    <t>64 (68%)</t>
  </si>
  <si>
    <t>55 (95%)</t>
  </si>
  <si>
    <t>3 (5%)</t>
  </si>
  <si>
    <t>1 (4%)</t>
  </si>
  <si>
    <t>24 (96%)</t>
  </si>
  <si>
    <t>1 (100%)</t>
  </si>
  <si>
    <t>1 (1%)</t>
  </si>
  <si>
    <t>157 (99%)</t>
  </si>
  <si>
    <t>Motif Associated with diff-MOA/HIF1A ChIP</t>
  </si>
  <si>
    <t>Overlapping EPAS1 Motif</t>
  </si>
  <si>
    <t>Frequency of LOSS Peaks with HIF1A ReMap ChIP - Distribution by Clusters</t>
  </si>
  <si>
    <t>1 LOSS</t>
  </si>
  <si>
    <t>3 LOSS</t>
  </si>
  <si>
    <t>24 LOSS</t>
  </si>
  <si>
    <t>EPAS1 Motifs Associated with diff-MOA/EPAS1 ChIP</t>
  </si>
  <si>
    <t>Frequency of GAIN Peaks with EPAS1 ReMap ChIP - Distribution by Clusters</t>
  </si>
  <si>
    <t>diff-MOA/EPAS1 ChIP</t>
  </si>
  <si>
    <t>Overlapping HIF1A ChIP</t>
  </si>
  <si>
    <t>Motif Associated with diff-MOA/EPAS1 ChIP</t>
  </si>
  <si>
    <t>Overlapping HIF1A Motif</t>
  </si>
  <si>
    <t>Frequency of LOSS Peaks with EPAS1 ReMap ChIP - Distribution by Clusters</t>
  </si>
  <si>
    <t>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</si>
</sst>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164" xfId="0" applyAlignment="1" applyBorder="1" applyFont="1" applyNumberFormat="1">
      <alignment horizontal="right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right" vertical="bottom"/>
    </xf>
    <xf borderId="1" fillId="0" fontId="1" numFmtId="0" xfId="0" applyAlignment="1" applyBorder="1" applyFont="1">
      <alignment horizontal="right" readingOrder="0" vertical="bottom"/>
    </xf>
    <xf borderId="1" fillId="0" fontId="3" numFmtId="0" xfId="0" applyBorder="1" applyFont="1"/>
    <xf borderId="1" fillId="0" fontId="3" numFmtId="0" xfId="0" applyAlignment="1" applyBorder="1" applyFont="1">
      <alignment readingOrder="0"/>
    </xf>
    <xf borderId="0" fillId="0" fontId="1" numFmtId="0" xfId="0" applyAlignment="1" applyFont="1">
      <alignment readingOrder="0" vertical="bottom"/>
    </xf>
    <xf borderId="1" fillId="0" fontId="3" numFmtId="0" xfId="0" applyAlignment="1" applyBorder="1" applyFont="1">
      <alignment horizontal="right" readingOrder="0"/>
    </xf>
    <xf borderId="0" fillId="0" fontId="2" numFmtId="0" xfId="0" applyAlignment="1" applyFont="1">
      <alignment readingOrder="0" vertical="bottom"/>
    </xf>
    <xf borderId="1" fillId="0" fontId="2" numFmtId="0" xfId="0" applyAlignment="1" applyBorder="1" applyFont="1">
      <alignment horizontal="right" vertical="bottom"/>
    </xf>
    <xf borderId="0" fillId="0" fontId="2" numFmtId="0" xfId="0" applyAlignment="1" applyFont="1">
      <alignment horizontal="right" vertical="bottom"/>
    </xf>
    <xf borderId="1" fillId="0" fontId="3" numFmtId="9" xfId="0" applyAlignment="1" applyBorder="1" applyFont="1" applyNumberFormat="1">
      <alignment readingOrder="0"/>
    </xf>
    <xf borderId="0" fillId="0" fontId="3" numFmtId="0" xfId="0" applyFont="1"/>
    <xf borderId="1" fillId="0" fontId="3" numFmtId="9" xfId="0" applyBorder="1" applyFont="1" applyNumberFormat="1"/>
    <xf borderId="0" fillId="0" fontId="3" numFmtId="0" xfId="0" applyAlignment="1" applyFont="1">
      <alignment readingOrder="0"/>
    </xf>
    <xf borderId="0" fillId="0" fontId="2" numFmtId="0" xfId="0" applyAlignment="1" applyFont="1">
      <alignment horizontal="right" readingOrder="0" vertical="bottom"/>
    </xf>
    <xf borderId="0" fillId="0" fontId="3" numFmtId="164" xfId="0" applyFont="1" applyNumberFormat="1"/>
    <xf borderId="1" fillId="0" fontId="2" numFmtId="164" xfId="0" applyAlignment="1" applyBorder="1" applyFont="1" applyNumberFormat="1">
      <alignment vertical="bottom"/>
    </xf>
    <xf borderId="0" fillId="0" fontId="2" numFmtId="9" xfId="0" applyAlignment="1" applyFont="1" applyNumberFormat="1">
      <alignment horizontal="right" vertical="bottom"/>
    </xf>
    <xf borderId="1" fillId="0" fontId="3" numFmtId="164" xfId="0" applyBorder="1" applyFont="1" applyNumberFormat="1"/>
    <xf borderId="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19.63"/>
    <col customWidth="1" min="3" max="3" width="22.75"/>
    <col customWidth="1" min="6" max="6" width="22.88"/>
    <col customWidth="1" min="7" max="7" width="23.88"/>
    <col customWidth="1" min="8" max="8" width="16.63"/>
  </cols>
  <sheetData>
    <row r="1">
      <c r="A1" s="1" t="s">
        <v>0</v>
      </c>
      <c r="B1" s="2"/>
      <c r="C1" s="2"/>
      <c r="D1" s="2"/>
    </row>
    <row r="2">
      <c r="A2" s="3"/>
      <c r="B2" s="3" t="s">
        <v>1</v>
      </c>
      <c r="C2" s="3" t="s">
        <v>2</v>
      </c>
      <c r="D2" s="3" t="s">
        <v>3</v>
      </c>
      <c r="F2" s="3"/>
      <c r="G2" s="4" t="s">
        <v>4</v>
      </c>
      <c r="H2" s="4" t="s">
        <v>5</v>
      </c>
    </row>
    <row r="3">
      <c r="A3" s="5" t="s">
        <v>6</v>
      </c>
      <c r="B3" s="6">
        <v>2469.0</v>
      </c>
      <c r="C3" s="6">
        <v>439.0</v>
      </c>
      <c r="D3" s="7">
        <f t="shared" ref="D3:D4" si="1">C3/B3</f>
        <v>0.1778047793</v>
      </c>
      <c r="F3" s="8" t="s">
        <v>7</v>
      </c>
      <c r="G3" s="9">
        <f>SUM(B10:B13,B17)</f>
        <v>438</v>
      </c>
      <c r="H3" s="10">
        <v>0.0</v>
      </c>
    </row>
    <row r="4">
      <c r="A4" s="5" t="s">
        <v>8</v>
      </c>
      <c r="B4" s="6">
        <v>2913.0</v>
      </c>
      <c r="C4" s="6">
        <v>197.0</v>
      </c>
      <c r="D4" s="7">
        <f t="shared" si="1"/>
        <v>0.06762787504</v>
      </c>
      <c r="F4" s="8" t="s">
        <v>9</v>
      </c>
      <c r="G4" s="10">
        <v>1.0</v>
      </c>
      <c r="H4" s="9">
        <f>SUM(B22,B27:B29,B31)</f>
        <v>197</v>
      </c>
    </row>
    <row r="6">
      <c r="F6" s="11"/>
      <c r="G6" s="12" t="s">
        <v>10</v>
      </c>
      <c r="H6" s="12" t="s">
        <v>11</v>
      </c>
    </row>
    <row r="7">
      <c r="A7" s="13" t="s">
        <v>12</v>
      </c>
      <c r="B7" s="2"/>
      <c r="C7" s="2"/>
      <c r="D7" s="2"/>
      <c r="F7" s="5" t="s">
        <v>6</v>
      </c>
      <c r="G7" s="12">
        <v>831.0</v>
      </c>
      <c r="H7" s="14" t="s">
        <v>13</v>
      </c>
    </row>
    <row r="8">
      <c r="A8" s="3" t="s">
        <v>14</v>
      </c>
      <c r="B8" s="5" t="s">
        <v>15</v>
      </c>
      <c r="C8" s="5" t="s">
        <v>16</v>
      </c>
      <c r="D8" s="15" t="s">
        <v>3</v>
      </c>
      <c r="F8" s="5" t="s">
        <v>8</v>
      </c>
      <c r="G8" s="12">
        <v>534.0</v>
      </c>
      <c r="H8" s="14" t="s">
        <v>17</v>
      </c>
    </row>
    <row r="9">
      <c r="A9" s="16">
        <v>1.0</v>
      </c>
      <c r="B9" s="6">
        <v>0.0</v>
      </c>
      <c r="C9" s="6">
        <v>0.0</v>
      </c>
      <c r="D9" s="17"/>
    </row>
    <row r="10">
      <c r="A10" s="16">
        <v>2.0</v>
      </c>
      <c r="B10" s="6">
        <v>113.0</v>
      </c>
      <c r="C10" s="6">
        <v>12.0</v>
      </c>
      <c r="D10" s="17"/>
    </row>
    <row r="11">
      <c r="A11" s="16">
        <v>3.0</v>
      </c>
      <c r="B11" s="6">
        <v>84.0</v>
      </c>
      <c r="C11" s="6">
        <v>44.0</v>
      </c>
      <c r="D11" s="17"/>
      <c r="F11" s="11"/>
      <c r="G11" s="12" t="s">
        <v>18</v>
      </c>
      <c r="H11" s="11"/>
    </row>
    <row r="12">
      <c r="A12" s="16">
        <v>4.0</v>
      </c>
      <c r="B12" s="6">
        <v>55.0</v>
      </c>
      <c r="C12" s="6">
        <v>20.0</v>
      </c>
      <c r="D12" s="17"/>
      <c r="F12" s="12" t="s">
        <v>7</v>
      </c>
      <c r="G12" s="12" t="s">
        <v>19</v>
      </c>
      <c r="H12" s="18">
        <f>172/438</f>
        <v>0.3926940639</v>
      </c>
      <c r="I12" s="19">
        <f>438+197</f>
        <v>635</v>
      </c>
    </row>
    <row r="13">
      <c r="A13" s="16">
        <v>5.0</v>
      </c>
      <c r="B13" s="6">
        <v>24.0</v>
      </c>
      <c r="C13" s="6">
        <v>13.0</v>
      </c>
      <c r="D13" s="17"/>
      <c r="F13" s="12" t="s">
        <v>9</v>
      </c>
      <c r="G13" s="12" t="s">
        <v>20</v>
      </c>
      <c r="H13" s="18">
        <f>29/197</f>
        <v>0.1472081218</v>
      </c>
      <c r="I13" s="19">
        <f>39+172</f>
        <v>211</v>
      </c>
    </row>
    <row r="14">
      <c r="A14" s="16">
        <v>6.0</v>
      </c>
      <c r="B14" s="6">
        <v>0.0</v>
      </c>
      <c r="C14" s="6">
        <v>0.0</v>
      </c>
      <c r="D14" s="17"/>
      <c r="I14" s="19">
        <f>I13/I12</f>
        <v>0.3322834646</v>
      </c>
    </row>
    <row r="15">
      <c r="A15" s="16">
        <v>7.0</v>
      </c>
      <c r="B15" s="6">
        <v>0.0</v>
      </c>
      <c r="C15" s="6">
        <v>0.0</v>
      </c>
      <c r="D15" s="17"/>
    </row>
    <row r="16">
      <c r="A16" s="16">
        <v>8.0</v>
      </c>
      <c r="B16" s="6">
        <v>1.0</v>
      </c>
      <c r="C16" s="6">
        <v>1.0</v>
      </c>
      <c r="D16" s="17"/>
      <c r="F16" s="11"/>
      <c r="G16" s="12" t="s">
        <v>21</v>
      </c>
      <c r="H16" s="12" t="s">
        <v>22</v>
      </c>
      <c r="I16" s="12" t="s">
        <v>23</v>
      </c>
      <c r="J16" s="12" t="s">
        <v>3</v>
      </c>
    </row>
    <row r="17">
      <c r="A17" s="16">
        <v>9.0</v>
      </c>
      <c r="B17" s="6">
        <v>162.0</v>
      </c>
      <c r="C17" s="6">
        <v>83.0</v>
      </c>
      <c r="D17" s="17"/>
      <c r="F17" s="12" t="s">
        <v>7</v>
      </c>
      <c r="G17" s="12">
        <v>132.0</v>
      </c>
      <c r="H17" s="12">
        <v>9.54</v>
      </c>
      <c r="I17" s="12">
        <v>4.19</v>
      </c>
      <c r="J17" s="20">
        <f>G17/438</f>
        <v>0.301369863</v>
      </c>
    </row>
    <row r="18">
      <c r="A18" s="16">
        <v>10.0</v>
      </c>
      <c r="B18" s="6">
        <v>0.0</v>
      </c>
      <c r="C18" s="6">
        <v>0.0</v>
      </c>
      <c r="D18" s="17"/>
      <c r="F18" s="12" t="s">
        <v>9</v>
      </c>
      <c r="G18" s="12">
        <v>34.0</v>
      </c>
      <c r="H18" s="12">
        <v>4.65</v>
      </c>
      <c r="I18" s="12">
        <v>-1.07</v>
      </c>
      <c r="J18" s="20">
        <f>G18/197</f>
        <v>0.1725888325</v>
      </c>
    </row>
    <row r="19">
      <c r="A19" s="2"/>
      <c r="B19" s="2"/>
      <c r="C19" s="2"/>
      <c r="D19" s="2"/>
    </row>
    <row r="20">
      <c r="A20" s="13" t="s">
        <v>24</v>
      </c>
      <c r="B20" s="2"/>
      <c r="C20" s="2"/>
      <c r="D20" s="2"/>
    </row>
    <row r="21">
      <c r="A21" s="3" t="s">
        <v>14</v>
      </c>
      <c r="B21" s="5" t="s">
        <v>25</v>
      </c>
      <c r="C21" s="5" t="s">
        <v>16</v>
      </c>
      <c r="D21" s="2"/>
    </row>
    <row r="22">
      <c r="A22" s="16">
        <v>1.0</v>
      </c>
      <c r="B22" s="6">
        <v>51.0</v>
      </c>
      <c r="C22" s="6">
        <v>16.0</v>
      </c>
      <c r="D22" s="17"/>
    </row>
    <row r="23">
      <c r="A23" s="16">
        <v>2.0</v>
      </c>
      <c r="B23" s="6">
        <v>0.0</v>
      </c>
      <c r="C23" s="6">
        <v>0.0</v>
      </c>
      <c r="D23" s="17"/>
    </row>
    <row r="24">
      <c r="A24" s="16">
        <v>3.0</v>
      </c>
      <c r="B24" s="6">
        <v>0.0</v>
      </c>
      <c r="C24" s="6">
        <v>0.0</v>
      </c>
      <c r="D24" s="17"/>
    </row>
    <row r="25">
      <c r="A25" s="16">
        <v>4.0</v>
      </c>
      <c r="B25" s="6">
        <v>0.0</v>
      </c>
      <c r="C25" s="6">
        <v>0.0</v>
      </c>
      <c r="D25" s="17"/>
    </row>
    <row r="26">
      <c r="A26" s="16">
        <v>5.0</v>
      </c>
      <c r="B26" s="6">
        <v>0.0</v>
      </c>
      <c r="C26" s="6">
        <v>0.0</v>
      </c>
      <c r="D26" s="17"/>
    </row>
    <row r="27">
      <c r="A27" s="16">
        <v>6.0</v>
      </c>
      <c r="B27" s="6">
        <v>22.0</v>
      </c>
      <c r="C27" s="6">
        <v>3.0</v>
      </c>
      <c r="D27" s="17"/>
    </row>
    <row r="28">
      <c r="A28" s="16">
        <v>7.0</v>
      </c>
      <c r="B28" s="6">
        <v>61.0</v>
      </c>
      <c r="C28" s="6">
        <v>7.0</v>
      </c>
      <c r="D28" s="17"/>
    </row>
    <row r="29">
      <c r="A29" s="16">
        <v>8.0</v>
      </c>
      <c r="B29" s="6">
        <v>54.0</v>
      </c>
      <c r="C29" s="6">
        <v>3.0</v>
      </c>
      <c r="D29" s="17"/>
    </row>
    <row r="30">
      <c r="A30" s="16">
        <v>9.0</v>
      </c>
      <c r="B30" s="6">
        <v>0.0</v>
      </c>
      <c r="C30" s="6">
        <v>0.0</v>
      </c>
      <c r="D30" s="17"/>
    </row>
    <row r="31">
      <c r="A31" s="16">
        <v>10.0</v>
      </c>
      <c r="B31" s="6">
        <v>9.0</v>
      </c>
      <c r="C31" s="6">
        <v>0.0</v>
      </c>
      <c r="D31" s="17"/>
    </row>
    <row r="32">
      <c r="A32" s="2"/>
      <c r="B32" s="2"/>
      <c r="C32" s="2"/>
      <c r="D32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0.0"/>
    <col customWidth="1" min="3" max="3" width="19.25"/>
  </cols>
  <sheetData>
    <row r="1">
      <c r="A1" s="13" t="s">
        <v>26</v>
      </c>
      <c r="B1" s="2"/>
      <c r="C1" s="2"/>
      <c r="D1" s="2"/>
    </row>
    <row r="2">
      <c r="A2" s="3"/>
      <c r="B2" s="3" t="s">
        <v>1</v>
      </c>
      <c r="C2" s="5" t="s">
        <v>27</v>
      </c>
      <c r="D2" s="3" t="s">
        <v>3</v>
      </c>
    </row>
    <row r="3">
      <c r="A3" s="5" t="s">
        <v>6</v>
      </c>
      <c r="B3" s="6">
        <v>2469.0</v>
      </c>
      <c r="C3" s="6">
        <v>102.0</v>
      </c>
      <c r="D3" s="7">
        <f t="shared" ref="D3:D4" si="1">C3/B3</f>
        <v>0.04131227217</v>
      </c>
    </row>
    <row r="4">
      <c r="A4" s="5" t="s">
        <v>8</v>
      </c>
      <c r="B4" s="6">
        <v>2913.0</v>
      </c>
      <c r="C4" s="6">
        <v>53.0</v>
      </c>
      <c r="D4" s="7">
        <f t="shared" si="1"/>
        <v>0.01819430141</v>
      </c>
    </row>
    <row r="7">
      <c r="A7" s="13" t="s">
        <v>28</v>
      </c>
      <c r="B7" s="2"/>
      <c r="C7" s="2"/>
      <c r="D7" s="2"/>
    </row>
    <row r="8">
      <c r="A8" s="3" t="s">
        <v>14</v>
      </c>
      <c r="B8" s="5" t="s">
        <v>15</v>
      </c>
      <c r="C8" s="5" t="s">
        <v>29</v>
      </c>
      <c r="D8" s="2"/>
    </row>
    <row r="9">
      <c r="A9" s="16">
        <v>1.0</v>
      </c>
      <c r="B9" s="6">
        <v>0.0</v>
      </c>
      <c r="C9" s="6">
        <v>0.0</v>
      </c>
      <c r="D9" s="17"/>
    </row>
    <row r="10">
      <c r="A10" s="16">
        <v>2.0</v>
      </c>
      <c r="B10" s="6">
        <v>24.0</v>
      </c>
      <c r="C10" s="6">
        <v>11.0</v>
      </c>
      <c r="D10" s="17"/>
    </row>
    <row r="11">
      <c r="A11" s="16">
        <v>3.0</v>
      </c>
      <c r="B11" s="6">
        <v>21.0</v>
      </c>
      <c r="C11" s="6">
        <v>8.0</v>
      </c>
      <c r="D11" s="17"/>
    </row>
    <row r="12">
      <c r="A12" s="16">
        <v>4.0</v>
      </c>
      <c r="B12" s="6">
        <v>12.0</v>
      </c>
      <c r="C12" s="6">
        <v>4.0</v>
      </c>
      <c r="D12" s="17"/>
    </row>
    <row r="13">
      <c r="A13" s="16">
        <v>5.0</v>
      </c>
      <c r="B13" s="6">
        <v>5.0</v>
      </c>
      <c r="C13" s="6">
        <v>1.0</v>
      </c>
      <c r="D13" s="17"/>
    </row>
    <row r="14">
      <c r="A14" s="16">
        <v>6.0</v>
      </c>
      <c r="B14" s="6">
        <v>0.0</v>
      </c>
      <c r="C14" s="6">
        <v>0.0</v>
      </c>
      <c r="D14" s="17"/>
    </row>
    <row r="15">
      <c r="A15" s="16">
        <v>7.0</v>
      </c>
      <c r="B15" s="6">
        <v>0.0</v>
      </c>
      <c r="C15" s="6">
        <v>0.0</v>
      </c>
      <c r="D15" s="17"/>
    </row>
    <row r="16">
      <c r="A16" s="16">
        <v>8.0</v>
      </c>
      <c r="B16" s="6">
        <v>0.0</v>
      </c>
      <c r="C16" s="6">
        <v>0.0</v>
      </c>
      <c r="D16" s="17"/>
    </row>
    <row r="17">
      <c r="A17" s="16">
        <v>9.0</v>
      </c>
      <c r="B17" s="6">
        <v>40.0</v>
      </c>
      <c r="C17" s="6">
        <v>18.0</v>
      </c>
      <c r="D17" s="17"/>
    </row>
    <row r="18">
      <c r="A18" s="16">
        <v>10.0</v>
      </c>
      <c r="B18" s="6">
        <v>0.0</v>
      </c>
      <c r="C18" s="6">
        <v>0.0</v>
      </c>
      <c r="D18" s="17"/>
    </row>
    <row r="19">
      <c r="A19" s="2"/>
      <c r="B19" s="2"/>
      <c r="C19" s="2"/>
      <c r="D19" s="2"/>
    </row>
    <row r="20">
      <c r="A20" s="13" t="s">
        <v>30</v>
      </c>
      <c r="B20" s="2"/>
      <c r="C20" s="2"/>
      <c r="D20" s="2"/>
    </row>
    <row r="21">
      <c r="A21" s="3" t="s">
        <v>14</v>
      </c>
      <c r="B21" s="5" t="s">
        <v>25</v>
      </c>
      <c r="C21" s="5" t="s">
        <v>29</v>
      </c>
      <c r="D21" s="2"/>
    </row>
    <row r="22">
      <c r="A22" s="16">
        <v>1.0</v>
      </c>
      <c r="B22" s="6">
        <v>30.0</v>
      </c>
      <c r="C22" s="6">
        <v>4.0</v>
      </c>
      <c r="D22" s="17"/>
    </row>
    <row r="23">
      <c r="A23" s="16">
        <v>2.0</v>
      </c>
      <c r="B23" s="6">
        <v>0.0</v>
      </c>
      <c r="C23" s="6">
        <v>0.0</v>
      </c>
      <c r="D23" s="17"/>
    </row>
    <row r="24">
      <c r="A24" s="16">
        <v>3.0</v>
      </c>
      <c r="B24" s="6">
        <v>0.0</v>
      </c>
      <c r="C24" s="6">
        <v>0.0</v>
      </c>
      <c r="D24" s="17"/>
    </row>
    <row r="25">
      <c r="A25" s="16">
        <v>4.0</v>
      </c>
      <c r="B25" s="6">
        <v>0.0</v>
      </c>
      <c r="C25" s="6">
        <v>0.0</v>
      </c>
      <c r="D25" s="17"/>
    </row>
    <row r="26">
      <c r="A26" s="16">
        <v>5.0</v>
      </c>
      <c r="B26" s="6">
        <v>0.0</v>
      </c>
      <c r="C26" s="6">
        <v>0.0</v>
      </c>
      <c r="D26" s="17"/>
    </row>
    <row r="27">
      <c r="A27" s="16">
        <v>6.0</v>
      </c>
      <c r="B27" s="6">
        <v>5.0</v>
      </c>
      <c r="C27" s="6">
        <v>0.0</v>
      </c>
      <c r="D27" s="17"/>
    </row>
    <row r="28">
      <c r="A28" s="16">
        <v>7.0</v>
      </c>
      <c r="B28" s="6">
        <v>7.0</v>
      </c>
      <c r="C28" s="6">
        <v>1.0</v>
      </c>
      <c r="D28" s="17"/>
    </row>
    <row r="29">
      <c r="A29" s="16">
        <v>8.0</v>
      </c>
      <c r="B29" s="6">
        <v>9.0</v>
      </c>
      <c r="C29" s="6">
        <v>1.0</v>
      </c>
      <c r="D29" s="17"/>
    </row>
    <row r="30">
      <c r="A30" s="16">
        <v>9.0</v>
      </c>
      <c r="B30" s="6">
        <v>0.0</v>
      </c>
      <c r="C30" s="6">
        <v>0.0</v>
      </c>
      <c r="D30" s="17"/>
    </row>
    <row r="31">
      <c r="A31" s="16">
        <v>10.0</v>
      </c>
      <c r="B31" s="6">
        <v>2.0</v>
      </c>
      <c r="C31" s="6">
        <v>0.0</v>
      </c>
      <c r="D31" s="17"/>
    </row>
    <row r="32">
      <c r="A32" s="2"/>
      <c r="B32" s="2"/>
      <c r="C32" s="2"/>
      <c r="D32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5"/>
    <col customWidth="1" min="2" max="2" width="22.13"/>
    <col customWidth="1" min="3" max="3" width="20.5"/>
    <col customWidth="1" min="5" max="5" width="11.13"/>
    <col customWidth="1" min="7" max="7" width="37.13"/>
    <col customWidth="1" min="8" max="8" width="20.5"/>
  </cols>
  <sheetData>
    <row r="2">
      <c r="A2" s="1" t="s">
        <v>0</v>
      </c>
      <c r="B2" s="2"/>
      <c r="C2" s="2"/>
      <c r="D2" s="2"/>
    </row>
    <row r="3">
      <c r="A3" s="3"/>
      <c r="B3" s="3" t="s">
        <v>1</v>
      </c>
      <c r="C3" s="3" t="s">
        <v>2</v>
      </c>
      <c r="D3" s="3" t="s">
        <v>3</v>
      </c>
      <c r="E3" s="5" t="s">
        <v>31</v>
      </c>
      <c r="F3" s="2"/>
      <c r="G3" s="15"/>
      <c r="H3" s="15"/>
      <c r="I3" s="21"/>
    </row>
    <row r="4">
      <c r="A4" s="3" t="s">
        <v>32</v>
      </c>
      <c r="B4" s="16">
        <v>751.0</v>
      </c>
      <c r="C4" s="16">
        <v>121.0</v>
      </c>
      <c r="D4" s="7">
        <f t="shared" ref="D4:D6" si="1">C4/B4</f>
        <v>0.1611185087</v>
      </c>
      <c r="E4" s="12">
        <v>11.0</v>
      </c>
      <c r="F4" s="2"/>
      <c r="G4" s="17"/>
      <c r="H4" s="22"/>
      <c r="I4" s="23"/>
    </row>
    <row r="5">
      <c r="A5" s="3" t="s">
        <v>33</v>
      </c>
      <c r="B5" s="16">
        <v>600.0</v>
      </c>
      <c r="C5" s="16">
        <v>82.0</v>
      </c>
      <c r="D5" s="7">
        <f t="shared" si="1"/>
        <v>0.1366666667</v>
      </c>
      <c r="E5" s="12">
        <v>41.0</v>
      </c>
      <c r="F5" s="2"/>
      <c r="G5" s="17"/>
      <c r="H5" s="22"/>
      <c r="I5" s="23"/>
    </row>
    <row r="6">
      <c r="A6" s="3" t="s">
        <v>34</v>
      </c>
      <c r="B6" s="16">
        <v>1289.0</v>
      </c>
      <c r="C6" s="16">
        <v>261.0</v>
      </c>
      <c r="D6" s="7">
        <f t="shared" si="1"/>
        <v>0.2024825446</v>
      </c>
      <c r="E6" s="12">
        <v>186.0</v>
      </c>
      <c r="F6" s="2"/>
      <c r="G6" s="17"/>
      <c r="H6" s="22"/>
      <c r="I6" s="23"/>
    </row>
    <row r="7">
      <c r="A7" s="3"/>
      <c r="B7" s="3"/>
      <c r="C7" s="3"/>
      <c r="D7" s="24"/>
      <c r="E7" s="11"/>
      <c r="F7" s="2"/>
      <c r="G7" s="2"/>
      <c r="H7" s="2"/>
      <c r="I7" s="23"/>
    </row>
    <row r="8">
      <c r="A8" s="3" t="s">
        <v>35</v>
      </c>
      <c r="B8" s="16">
        <v>1227.0</v>
      </c>
      <c r="C8" s="16">
        <v>64.0</v>
      </c>
      <c r="D8" s="7">
        <f t="shared" ref="D8:D10" si="2">C8/B8</f>
        <v>0.0521597392</v>
      </c>
      <c r="E8" s="12">
        <v>5.0</v>
      </c>
      <c r="F8" s="2"/>
      <c r="G8" s="17"/>
      <c r="H8" s="22"/>
      <c r="I8" s="23"/>
    </row>
    <row r="9">
      <c r="A9" s="3" t="s">
        <v>36</v>
      </c>
      <c r="B9" s="16">
        <v>1332.0</v>
      </c>
      <c r="C9" s="16">
        <v>95.0</v>
      </c>
      <c r="D9" s="7">
        <f t="shared" si="2"/>
        <v>0.07132132132</v>
      </c>
      <c r="E9" s="12">
        <v>1.0</v>
      </c>
      <c r="F9" s="2"/>
      <c r="G9" s="17"/>
      <c r="H9" s="22"/>
      <c r="I9" s="23"/>
    </row>
    <row r="10">
      <c r="A10" s="3" t="s">
        <v>37</v>
      </c>
      <c r="B10" s="16">
        <v>1298.0</v>
      </c>
      <c r="C10" s="16">
        <v>61.0</v>
      </c>
      <c r="D10" s="7">
        <f t="shared" si="2"/>
        <v>0.0469953775</v>
      </c>
      <c r="E10" s="12">
        <v>33.0</v>
      </c>
      <c r="F10" s="2"/>
      <c r="G10" s="25"/>
      <c r="H10" s="22"/>
      <c r="I10" s="23"/>
    </row>
    <row r="13">
      <c r="A13" s="13" t="s">
        <v>38</v>
      </c>
      <c r="B13" s="2"/>
      <c r="C13" s="2"/>
      <c r="D13" s="2"/>
    </row>
    <row r="14">
      <c r="A14" s="3" t="s">
        <v>14</v>
      </c>
      <c r="B14" s="3" t="s">
        <v>39</v>
      </c>
      <c r="C14" s="3" t="s">
        <v>40</v>
      </c>
      <c r="D14" s="3" t="s">
        <v>41</v>
      </c>
      <c r="E14" s="12" t="s">
        <v>42</v>
      </c>
      <c r="F14" s="2"/>
      <c r="G14" s="3"/>
      <c r="H14" s="5" t="s">
        <v>43</v>
      </c>
      <c r="I14" s="5" t="s">
        <v>27</v>
      </c>
      <c r="J14" s="12" t="s">
        <v>3</v>
      </c>
    </row>
    <row r="15">
      <c r="A15" s="16">
        <v>1.0</v>
      </c>
      <c r="B15" s="16">
        <v>0.0</v>
      </c>
      <c r="C15" s="16">
        <v>0.0</v>
      </c>
      <c r="D15" s="16">
        <v>0.0</v>
      </c>
      <c r="E15" s="11">
        <v>0.0</v>
      </c>
      <c r="F15" s="2"/>
      <c r="G15" s="3" t="s">
        <v>32</v>
      </c>
      <c r="H15" s="16">
        <v>121.0</v>
      </c>
      <c r="I15" s="6">
        <v>25.0</v>
      </c>
      <c r="J15" s="26">
        <f t="shared" ref="J15:J17" si="3">I15/H15</f>
        <v>0.2066115702</v>
      </c>
    </row>
    <row r="16">
      <c r="A16" s="16">
        <v>2.0</v>
      </c>
      <c r="B16" s="6" t="s">
        <v>44</v>
      </c>
      <c r="C16" s="6" t="s">
        <v>45</v>
      </c>
      <c r="D16" s="6" t="s">
        <v>46</v>
      </c>
      <c r="E16" s="11">
        <v>121.0</v>
      </c>
      <c r="F16" s="2"/>
      <c r="G16" s="3" t="s">
        <v>33</v>
      </c>
      <c r="H16" s="16">
        <v>82.0</v>
      </c>
      <c r="I16" s="6">
        <v>17.0</v>
      </c>
      <c r="J16" s="26">
        <f t="shared" si="3"/>
        <v>0.2073170732</v>
      </c>
    </row>
    <row r="17">
      <c r="A17" s="16">
        <v>3.0</v>
      </c>
      <c r="B17" s="6" t="s">
        <v>47</v>
      </c>
      <c r="C17" s="6" t="s">
        <v>48</v>
      </c>
      <c r="D17" s="6" t="s">
        <v>49</v>
      </c>
      <c r="E17" s="11">
        <v>94.0</v>
      </c>
      <c r="F17" s="2"/>
      <c r="G17" s="3" t="s">
        <v>34</v>
      </c>
      <c r="H17" s="16">
        <v>261.0</v>
      </c>
      <c r="I17" s="6">
        <v>66.0</v>
      </c>
      <c r="J17" s="26">
        <f t="shared" si="3"/>
        <v>0.2528735632</v>
      </c>
    </row>
    <row r="18">
      <c r="A18" s="16">
        <v>4.0</v>
      </c>
      <c r="B18" s="16">
        <v>0.0</v>
      </c>
      <c r="C18" s="6" t="s">
        <v>50</v>
      </c>
      <c r="D18" s="6" t="s">
        <v>51</v>
      </c>
      <c r="E18" s="11">
        <v>58.0</v>
      </c>
      <c r="F18" s="2"/>
      <c r="G18" s="3"/>
      <c r="H18" s="3"/>
      <c r="I18" s="3"/>
      <c r="J18" s="26"/>
    </row>
    <row r="19">
      <c r="A19" s="16">
        <v>5.0</v>
      </c>
      <c r="B19" s="16">
        <v>0.0</v>
      </c>
      <c r="C19" s="6" t="s">
        <v>52</v>
      </c>
      <c r="D19" s="6" t="s">
        <v>53</v>
      </c>
      <c r="E19" s="11">
        <v>25.0</v>
      </c>
      <c r="F19" s="2"/>
      <c r="G19" s="3" t="s">
        <v>35</v>
      </c>
      <c r="H19" s="16">
        <v>64.0</v>
      </c>
      <c r="I19" s="6">
        <v>12.0</v>
      </c>
      <c r="J19" s="26">
        <f t="shared" ref="J19:J21" si="4">I19/H19</f>
        <v>0.1875</v>
      </c>
    </row>
    <row r="20">
      <c r="A20" s="16">
        <v>6.0</v>
      </c>
      <c r="B20" s="16">
        <v>0.0</v>
      </c>
      <c r="C20" s="16">
        <v>0.0</v>
      </c>
      <c r="D20" s="16">
        <v>0.0</v>
      </c>
      <c r="E20" s="11">
        <v>0.0</v>
      </c>
      <c r="F20" s="2"/>
      <c r="G20" s="3" t="s">
        <v>36</v>
      </c>
      <c r="H20" s="16">
        <v>95.0</v>
      </c>
      <c r="I20" s="6">
        <v>10.0</v>
      </c>
      <c r="J20" s="26">
        <f t="shared" si="4"/>
        <v>0.1052631579</v>
      </c>
    </row>
    <row r="21">
      <c r="A21" s="16">
        <v>7.0</v>
      </c>
      <c r="B21" s="16">
        <v>0.0</v>
      </c>
      <c r="C21" s="16">
        <v>0.0</v>
      </c>
      <c r="D21" s="16">
        <v>0.0</v>
      </c>
      <c r="E21" s="11">
        <v>0.0</v>
      </c>
      <c r="F21" s="2"/>
      <c r="G21" s="3" t="s">
        <v>37</v>
      </c>
      <c r="H21" s="16">
        <v>61.0</v>
      </c>
      <c r="I21" s="6">
        <v>34.0</v>
      </c>
      <c r="J21" s="26">
        <f t="shared" si="4"/>
        <v>0.5573770492</v>
      </c>
    </row>
    <row r="22">
      <c r="A22" s="16">
        <v>8.0</v>
      </c>
      <c r="B22" s="16">
        <v>0.0</v>
      </c>
      <c r="C22" s="16">
        <v>0.0</v>
      </c>
      <c r="D22" s="6" t="s">
        <v>54</v>
      </c>
      <c r="E22" s="11">
        <v>1.0</v>
      </c>
      <c r="G22" s="27"/>
    </row>
    <row r="23">
      <c r="A23" s="16">
        <v>9.0</v>
      </c>
      <c r="B23" s="16">
        <v>7.0</v>
      </c>
      <c r="C23" s="6" t="s">
        <v>55</v>
      </c>
      <c r="D23" s="6" t="s">
        <v>56</v>
      </c>
      <c r="E23" s="11">
        <v>165.0</v>
      </c>
      <c r="F23" s="2"/>
      <c r="G23" s="3"/>
      <c r="H23" s="5" t="s">
        <v>57</v>
      </c>
      <c r="I23" s="12" t="s">
        <v>58</v>
      </c>
      <c r="J23" s="12" t="s">
        <v>3</v>
      </c>
    </row>
    <row r="24">
      <c r="A24" s="16">
        <v>10.0</v>
      </c>
      <c r="B24" s="16">
        <v>0.0</v>
      </c>
      <c r="C24" s="16">
        <v>0.0</v>
      </c>
      <c r="D24" s="16">
        <v>0.0</v>
      </c>
      <c r="E24" s="11">
        <v>0.0</v>
      </c>
      <c r="F24" s="2"/>
      <c r="G24" s="3" t="s">
        <v>32</v>
      </c>
      <c r="H24" s="6">
        <v>11.0</v>
      </c>
      <c r="I24" s="12">
        <v>10.0</v>
      </c>
      <c r="J24" s="26">
        <f t="shared" ref="J24:J26" si="5">I24/H24</f>
        <v>0.9090909091</v>
      </c>
    </row>
    <row r="25">
      <c r="A25" s="2"/>
      <c r="B25" s="2"/>
      <c r="C25" s="2"/>
      <c r="D25" s="2"/>
      <c r="F25" s="2"/>
      <c r="G25" s="3" t="s">
        <v>33</v>
      </c>
      <c r="H25" s="6">
        <v>41.0</v>
      </c>
      <c r="I25" s="12">
        <v>36.0</v>
      </c>
      <c r="J25" s="26">
        <f t="shared" si="5"/>
        <v>0.8780487805</v>
      </c>
    </row>
    <row r="26">
      <c r="A26" s="13" t="s">
        <v>59</v>
      </c>
      <c r="B26" s="2"/>
      <c r="C26" s="2"/>
      <c r="D26" s="2"/>
      <c r="F26" s="2"/>
      <c r="G26" s="3" t="s">
        <v>34</v>
      </c>
      <c r="H26" s="6">
        <v>186.0</v>
      </c>
      <c r="I26" s="12">
        <v>126.0</v>
      </c>
      <c r="J26" s="26">
        <f t="shared" si="5"/>
        <v>0.6774193548</v>
      </c>
    </row>
    <row r="27">
      <c r="A27" s="3" t="s">
        <v>14</v>
      </c>
      <c r="B27" s="3" t="s">
        <v>60</v>
      </c>
      <c r="C27" s="3" t="s">
        <v>61</v>
      </c>
      <c r="D27" s="3" t="s">
        <v>62</v>
      </c>
      <c r="F27" s="2"/>
      <c r="G27" s="3"/>
      <c r="H27" s="3"/>
      <c r="I27" s="11"/>
      <c r="J27" s="26"/>
    </row>
    <row r="28">
      <c r="A28" s="16">
        <v>1.0</v>
      </c>
      <c r="B28" s="16">
        <v>13.0</v>
      </c>
      <c r="C28" s="16">
        <v>2.0</v>
      </c>
      <c r="D28" s="16">
        <v>43.0</v>
      </c>
      <c r="F28" s="2"/>
      <c r="G28" s="3" t="s">
        <v>35</v>
      </c>
      <c r="H28" s="6">
        <v>5.0</v>
      </c>
      <c r="I28" s="12">
        <v>4.0</v>
      </c>
      <c r="J28" s="26">
        <f t="shared" ref="J28:J30" si="6">I28/H28</f>
        <v>0.8</v>
      </c>
    </row>
    <row r="29">
      <c r="A29" s="16">
        <v>2.0</v>
      </c>
      <c r="B29" s="16">
        <v>0.0</v>
      </c>
      <c r="C29" s="16">
        <v>0.0</v>
      </c>
      <c r="D29" s="16">
        <v>0.0</v>
      </c>
      <c r="F29" s="2"/>
      <c r="G29" s="3" t="s">
        <v>36</v>
      </c>
      <c r="H29" s="6">
        <v>1.0</v>
      </c>
      <c r="I29" s="12">
        <v>1.0</v>
      </c>
      <c r="J29" s="26">
        <f t="shared" si="6"/>
        <v>1</v>
      </c>
    </row>
    <row r="30">
      <c r="A30" s="16">
        <v>3.0</v>
      </c>
      <c r="B30" s="16">
        <v>0.0</v>
      </c>
      <c r="C30" s="16">
        <v>0.0</v>
      </c>
      <c r="D30" s="16">
        <v>0.0</v>
      </c>
      <c r="F30" s="2"/>
      <c r="G30" s="3" t="s">
        <v>37</v>
      </c>
      <c r="H30" s="6">
        <v>33.0</v>
      </c>
      <c r="I30" s="12">
        <v>15.0</v>
      </c>
      <c r="J30" s="26">
        <f t="shared" si="6"/>
        <v>0.4545454545</v>
      </c>
    </row>
    <row r="31">
      <c r="A31" s="16">
        <v>4.0</v>
      </c>
      <c r="B31" s="16">
        <v>0.0</v>
      </c>
      <c r="C31" s="16">
        <v>0.0</v>
      </c>
      <c r="D31" s="16">
        <v>0.0</v>
      </c>
    </row>
    <row r="32">
      <c r="A32" s="16">
        <v>5.0</v>
      </c>
      <c r="B32" s="16">
        <v>0.0</v>
      </c>
      <c r="C32" s="16">
        <v>0.0</v>
      </c>
      <c r="D32" s="16">
        <v>0.0</v>
      </c>
    </row>
    <row r="33">
      <c r="A33" s="16">
        <v>6.0</v>
      </c>
      <c r="B33" s="16">
        <v>21.0</v>
      </c>
      <c r="C33" s="16">
        <v>0.0</v>
      </c>
      <c r="D33" s="16">
        <v>2.0</v>
      </c>
    </row>
    <row r="34">
      <c r="A34" s="16">
        <v>7.0</v>
      </c>
      <c r="B34" s="16">
        <v>1.0</v>
      </c>
      <c r="C34" s="16">
        <v>54.0</v>
      </c>
      <c r="D34" s="16">
        <v>13.0</v>
      </c>
    </row>
    <row r="35">
      <c r="A35" s="16">
        <v>8.0</v>
      </c>
      <c r="B35" s="16">
        <v>29.0</v>
      </c>
      <c r="C35" s="16">
        <v>30.0</v>
      </c>
      <c r="D35" s="16">
        <v>3.0</v>
      </c>
    </row>
    <row r="36">
      <c r="A36" s="16">
        <v>9.0</v>
      </c>
      <c r="B36" s="16">
        <v>0.0</v>
      </c>
      <c r="C36" s="16">
        <v>0.0</v>
      </c>
      <c r="D36" s="16">
        <v>0.0</v>
      </c>
    </row>
    <row r="37">
      <c r="A37" s="16">
        <v>10.0</v>
      </c>
      <c r="B37" s="16">
        <v>0.0</v>
      </c>
      <c r="C37" s="16">
        <v>9.0</v>
      </c>
      <c r="D37" s="16">
        <v>0.0</v>
      </c>
    </row>
    <row r="38">
      <c r="A38" s="2"/>
      <c r="B38" s="2"/>
      <c r="C38" s="2"/>
      <c r="D38" s="2"/>
    </row>
  </sheetData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5"/>
    <col customWidth="1" min="3" max="3" width="20.13"/>
    <col customWidth="1" min="4" max="4" width="17.38"/>
    <col customWidth="1" min="5" max="5" width="40.0"/>
    <col customWidth="1" min="7" max="7" width="34.88"/>
    <col customWidth="1" min="8" max="8" width="28.13"/>
  </cols>
  <sheetData>
    <row r="2">
      <c r="A2" s="13" t="s">
        <v>26</v>
      </c>
      <c r="B2" s="2"/>
      <c r="C2" s="2"/>
      <c r="D2" s="2"/>
    </row>
    <row r="3">
      <c r="A3" s="3"/>
      <c r="B3" s="3" t="s">
        <v>1</v>
      </c>
      <c r="C3" s="5" t="s">
        <v>27</v>
      </c>
      <c r="D3" s="3" t="s">
        <v>3</v>
      </c>
      <c r="E3" s="5" t="s">
        <v>63</v>
      </c>
      <c r="F3" s="15"/>
      <c r="G3" s="15"/>
      <c r="H3" s="21"/>
      <c r="I3" s="21"/>
    </row>
    <row r="4">
      <c r="A4" s="3" t="s">
        <v>32</v>
      </c>
      <c r="B4" s="16">
        <v>751.0</v>
      </c>
      <c r="C4" s="6">
        <v>25.0</v>
      </c>
      <c r="D4" s="7">
        <f t="shared" ref="D4:D6" si="1">C4/B4</f>
        <v>0.03328894807</v>
      </c>
      <c r="E4" s="12">
        <v>15.0</v>
      </c>
      <c r="F4" s="2"/>
      <c r="G4" s="2"/>
      <c r="H4" s="15"/>
      <c r="I4" s="15"/>
    </row>
    <row r="5">
      <c r="A5" s="3" t="s">
        <v>33</v>
      </c>
      <c r="B5" s="16">
        <v>600.0</v>
      </c>
      <c r="C5" s="6">
        <v>17.0</v>
      </c>
      <c r="D5" s="7">
        <f t="shared" si="1"/>
        <v>0.02833333333</v>
      </c>
      <c r="E5" s="12">
        <v>7.0</v>
      </c>
      <c r="F5" s="2"/>
      <c r="G5" s="2"/>
      <c r="H5" s="22"/>
      <c r="I5" s="21"/>
    </row>
    <row r="6">
      <c r="A6" s="3" t="s">
        <v>34</v>
      </c>
      <c r="B6" s="16">
        <v>1289.0</v>
      </c>
      <c r="C6" s="6">
        <v>66.0</v>
      </c>
      <c r="D6" s="7">
        <f t="shared" si="1"/>
        <v>0.05120248254</v>
      </c>
      <c r="E6" s="12">
        <v>37.0</v>
      </c>
      <c r="F6" s="2"/>
      <c r="G6" s="2"/>
      <c r="H6" s="22"/>
      <c r="I6" s="21"/>
    </row>
    <row r="7">
      <c r="A7" s="3"/>
      <c r="B7" s="3"/>
      <c r="C7" s="3"/>
      <c r="D7" s="24"/>
      <c r="E7" s="11"/>
      <c r="F7" s="2"/>
      <c r="G7" s="2"/>
      <c r="H7" s="22"/>
      <c r="I7" s="21"/>
    </row>
    <row r="8">
      <c r="A8" s="3" t="s">
        <v>35</v>
      </c>
      <c r="B8" s="16">
        <v>1227.0</v>
      </c>
      <c r="C8" s="6">
        <v>12.0</v>
      </c>
      <c r="D8" s="7">
        <f t="shared" ref="D8:D10" si="2">C8/B8</f>
        <v>0.0097799511</v>
      </c>
      <c r="E8" s="12">
        <v>0.0</v>
      </c>
      <c r="F8" s="2"/>
      <c r="G8" s="2"/>
      <c r="H8" s="2"/>
    </row>
    <row r="9">
      <c r="A9" s="3" t="s">
        <v>36</v>
      </c>
      <c r="B9" s="16">
        <v>1332.0</v>
      </c>
      <c r="C9" s="6">
        <v>10.0</v>
      </c>
      <c r="D9" s="7">
        <f t="shared" si="2"/>
        <v>0.007507507508</v>
      </c>
      <c r="E9" s="12">
        <v>0.0</v>
      </c>
      <c r="F9" s="2"/>
      <c r="G9" s="2"/>
      <c r="H9" s="22"/>
      <c r="I9" s="21"/>
    </row>
    <row r="10">
      <c r="A10" s="3" t="s">
        <v>37</v>
      </c>
      <c r="B10" s="16">
        <v>1298.0</v>
      </c>
      <c r="C10" s="6">
        <v>34.0</v>
      </c>
      <c r="D10" s="7">
        <f t="shared" si="2"/>
        <v>0.02619414484</v>
      </c>
      <c r="E10" s="12">
        <v>8.0</v>
      </c>
      <c r="F10" s="2"/>
      <c r="G10" s="2"/>
      <c r="H10" s="22"/>
      <c r="I10" s="21"/>
    </row>
    <row r="11">
      <c r="G11" s="2"/>
      <c r="H11" s="22"/>
      <c r="I11" s="21"/>
    </row>
    <row r="13">
      <c r="A13" s="13" t="s">
        <v>64</v>
      </c>
      <c r="B13" s="2"/>
      <c r="C13" s="2"/>
      <c r="D13" s="2"/>
    </row>
    <row r="14">
      <c r="A14" s="3" t="s">
        <v>14</v>
      </c>
      <c r="B14" s="3" t="s">
        <v>39</v>
      </c>
      <c r="C14" s="3" t="s">
        <v>40</v>
      </c>
      <c r="D14" s="3" t="s">
        <v>41</v>
      </c>
      <c r="F14" s="3"/>
      <c r="G14" s="5" t="s">
        <v>65</v>
      </c>
      <c r="H14" s="12" t="s">
        <v>66</v>
      </c>
      <c r="I14" s="12" t="s">
        <v>3</v>
      </c>
    </row>
    <row r="15">
      <c r="A15" s="16">
        <v>1.0</v>
      </c>
      <c r="B15" s="6">
        <v>0.0</v>
      </c>
      <c r="C15" s="6">
        <v>0.0</v>
      </c>
      <c r="D15" s="6">
        <v>0.0</v>
      </c>
      <c r="F15" s="3" t="s">
        <v>32</v>
      </c>
      <c r="G15" s="6">
        <v>25.0</v>
      </c>
      <c r="H15" s="12">
        <v>22.0</v>
      </c>
      <c r="I15" s="26">
        <f t="shared" ref="I15:I17" si="3">H15/G15</f>
        <v>0.88</v>
      </c>
    </row>
    <row r="16">
      <c r="A16" s="16">
        <v>2.0</v>
      </c>
      <c r="B16" s="6">
        <v>22.0</v>
      </c>
      <c r="C16" s="6">
        <v>0.0</v>
      </c>
      <c r="D16" s="6">
        <v>2.0</v>
      </c>
      <c r="F16" s="3" t="s">
        <v>33</v>
      </c>
      <c r="G16" s="6">
        <v>17.0</v>
      </c>
      <c r="H16" s="12">
        <v>14.0</v>
      </c>
      <c r="I16" s="26">
        <f t="shared" si="3"/>
        <v>0.8235294118</v>
      </c>
    </row>
    <row r="17">
      <c r="A17" s="16">
        <v>3.0</v>
      </c>
      <c r="B17" s="6">
        <v>1.0</v>
      </c>
      <c r="C17" s="6">
        <v>4.0</v>
      </c>
      <c r="D17" s="6">
        <v>19.0</v>
      </c>
      <c r="F17" s="3" t="s">
        <v>34</v>
      </c>
      <c r="G17" s="6">
        <v>66.0</v>
      </c>
      <c r="H17" s="12">
        <v>60.0</v>
      </c>
      <c r="I17" s="26">
        <f t="shared" si="3"/>
        <v>0.9090909091</v>
      </c>
    </row>
    <row r="18">
      <c r="A18" s="16">
        <v>4.0</v>
      </c>
      <c r="B18" s="6">
        <v>0.0</v>
      </c>
      <c r="C18" s="6">
        <v>12.0</v>
      </c>
      <c r="D18" s="6">
        <v>1.0</v>
      </c>
      <c r="F18" s="3"/>
      <c r="G18" s="3"/>
      <c r="H18" s="11"/>
      <c r="I18" s="26"/>
    </row>
    <row r="19">
      <c r="A19" s="16">
        <v>5.0</v>
      </c>
      <c r="B19" s="6">
        <v>0.0</v>
      </c>
      <c r="C19" s="6">
        <v>0.0</v>
      </c>
      <c r="D19" s="6">
        <v>5.0</v>
      </c>
      <c r="F19" s="3" t="s">
        <v>35</v>
      </c>
      <c r="G19" s="6">
        <v>12.0</v>
      </c>
      <c r="H19" s="12">
        <v>12.0</v>
      </c>
      <c r="I19" s="26">
        <f t="shared" ref="I19:I21" si="4">H19/G19</f>
        <v>1</v>
      </c>
    </row>
    <row r="20">
      <c r="A20" s="16">
        <v>6.0</v>
      </c>
      <c r="B20" s="6">
        <v>0.0</v>
      </c>
      <c r="C20" s="6">
        <v>0.0</v>
      </c>
      <c r="D20" s="6">
        <v>0.0</v>
      </c>
      <c r="F20" s="3" t="s">
        <v>36</v>
      </c>
      <c r="G20" s="6">
        <v>10.0</v>
      </c>
      <c r="H20" s="12">
        <v>9.0</v>
      </c>
      <c r="I20" s="26">
        <f t="shared" si="4"/>
        <v>0.9</v>
      </c>
    </row>
    <row r="21">
      <c r="A21" s="16">
        <v>7.0</v>
      </c>
      <c r="B21" s="6">
        <v>0.0</v>
      </c>
      <c r="C21" s="6">
        <v>0.0</v>
      </c>
      <c r="D21" s="6">
        <v>0.0</v>
      </c>
      <c r="F21" s="3" t="s">
        <v>37</v>
      </c>
      <c r="G21" s="6">
        <v>34.0</v>
      </c>
      <c r="H21" s="12">
        <v>33.0</v>
      </c>
      <c r="I21" s="26">
        <f t="shared" si="4"/>
        <v>0.9705882353</v>
      </c>
    </row>
    <row r="22">
      <c r="A22" s="16">
        <v>8.0</v>
      </c>
      <c r="B22" s="6">
        <v>0.0</v>
      </c>
      <c r="C22" s="6">
        <v>0.0</v>
      </c>
      <c r="D22" s="6">
        <v>0.0</v>
      </c>
    </row>
    <row r="23">
      <c r="A23" s="16">
        <v>9.0</v>
      </c>
      <c r="B23" s="6">
        <v>2.0</v>
      </c>
      <c r="C23" s="6">
        <v>1.0</v>
      </c>
      <c r="D23" s="6">
        <v>39.0</v>
      </c>
      <c r="F23" s="3"/>
      <c r="G23" s="5" t="s">
        <v>67</v>
      </c>
      <c r="H23" s="12" t="s">
        <v>68</v>
      </c>
      <c r="I23" s="12" t="s">
        <v>3</v>
      </c>
    </row>
    <row r="24">
      <c r="A24" s="16">
        <v>10.0</v>
      </c>
      <c r="B24" s="6">
        <v>0.0</v>
      </c>
      <c r="C24" s="6">
        <v>0.0</v>
      </c>
      <c r="D24" s="6">
        <v>0.0</v>
      </c>
      <c r="F24" s="3" t="s">
        <v>32</v>
      </c>
      <c r="G24" s="6">
        <v>15.0</v>
      </c>
      <c r="H24" s="12">
        <v>1.0</v>
      </c>
      <c r="I24" s="26">
        <f t="shared" ref="I24:I26" si="5">H24/G24</f>
        <v>0.06666666667</v>
      </c>
    </row>
    <row r="25">
      <c r="A25" s="2"/>
      <c r="B25" s="2"/>
      <c r="C25" s="2"/>
      <c r="D25" s="2"/>
      <c r="F25" s="3" t="s">
        <v>33</v>
      </c>
      <c r="G25" s="6">
        <v>7.0</v>
      </c>
      <c r="H25" s="12">
        <v>4.0</v>
      </c>
      <c r="I25" s="26">
        <f t="shared" si="5"/>
        <v>0.5714285714</v>
      </c>
    </row>
    <row r="26">
      <c r="A26" s="13" t="s">
        <v>69</v>
      </c>
      <c r="B26" s="2"/>
      <c r="C26" s="2"/>
      <c r="D26" s="2"/>
      <c r="F26" s="3" t="s">
        <v>34</v>
      </c>
      <c r="G26" s="6">
        <v>37.0</v>
      </c>
      <c r="H26" s="12">
        <v>32.0</v>
      </c>
      <c r="I26" s="26">
        <f t="shared" si="5"/>
        <v>0.8648648649</v>
      </c>
    </row>
    <row r="27">
      <c r="A27" s="3" t="s">
        <v>14</v>
      </c>
      <c r="B27" s="3" t="s">
        <v>60</v>
      </c>
      <c r="C27" s="3" t="s">
        <v>61</v>
      </c>
      <c r="D27" s="3" t="s">
        <v>62</v>
      </c>
      <c r="F27" s="3"/>
      <c r="G27" s="3"/>
      <c r="H27" s="11"/>
      <c r="I27" s="26"/>
    </row>
    <row r="28">
      <c r="A28" s="16">
        <v>1.0</v>
      </c>
      <c r="B28" s="6">
        <v>2.0</v>
      </c>
      <c r="C28" s="6">
        <v>0.0</v>
      </c>
      <c r="D28" s="6">
        <v>29.0</v>
      </c>
      <c r="F28" s="3" t="s">
        <v>35</v>
      </c>
      <c r="G28" s="6">
        <v>0.0</v>
      </c>
      <c r="H28" s="12">
        <v>0.0</v>
      </c>
      <c r="I28" s="12" t="s">
        <v>70</v>
      </c>
    </row>
    <row r="29">
      <c r="A29" s="16">
        <v>2.0</v>
      </c>
      <c r="B29" s="6">
        <v>0.0</v>
      </c>
      <c r="C29" s="6">
        <v>0.0</v>
      </c>
      <c r="D29" s="6">
        <v>0.0</v>
      </c>
      <c r="F29" s="3" t="s">
        <v>36</v>
      </c>
      <c r="G29" s="6">
        <v>0.0</v>
      </c>
      <c r="H29" s="12">
        <v>0.0</v>
      </c>
      <c r="I29" s="12" t="s">
        <v>70</v>
      </c>
    </row>
    <row r="30">
      <c r="A30" s="16">
        <v>3.0</v>
      </c>
      <c r="B30" s="6">
        <v>0.0</v>
      </c>
      <c r="C30" s="6">
        <v>0.0</v>
      </c>
      <c r="D30" s="6">
        <v>0.0</v>
      </c>
      <c r="F30" s="3" t="s">
        <v>37</v>
      </c>
      <c r="G30" s="6">
        <v>8.0</v>
      </c>
      <c r="H30" s="12">
        <v>8.0</v>
      </c>
      <c r="I30" s="26">
        <f>H30/G30</f>
        <v>1</v>
      </c>
    </row>
    <row r="31">
      <c r="A31" s="16">
        <v>4.0</v>
      </c>
      <c r="B31" s="6">
        <v>0.0</v>
      </c>
      <c r="C31" s="6">
        <v>0.0</v>
      </c>
      <c r="D31" s="6">
        <v>0.0</v>
      </c>
    </row>
    <row r="32">
      <c r="A32" s="16">
        <v>5.0</v>
      </c>
      <c r="B32" s="6">
        <v>0.0</v>
      </c>
      <c r="C32" s="6">
        <v>0.0</v>
      </c>
      <c r="D32" s="6">
        <v>0.0</v>
      </c>
    </row>
    <row r="33">
      <c r="A33" s="16">
        <v>6.0</v>
      </c>
      <c r="B33" s="6">
        <v>5.0</v>
      </c>
      <c r="C33" s="6">
        <v>0.0</v>
      </c>
      <c r="D33" s="6">
        <v>0.0</v>
      </c>
    </row>
    <row r="34">
      <c r="A34" s="16">
        <v>7.0</v>
      </c>
      <c r="B34" s="6">
        <v>1.0</v>
      </c>
      <c r="C34" s="6">
        <v>4.0</v>
      </c>
      <c r="D34" s="6">
        <v>4.0</v>
      </c>
    </row>
    <row r="35">
      <c r="A35" s="16">
        <v>8.0</v>
      </c>
      <c r="B35" s="6">
        <v>4.0</v>
      </c>
      <c r="C35" s="6">
        <v>4.0</v>
      </c>
      <c r="D35" s="6">
        <v>1.0</v>
      </c>
    </row>
    <row r="36">
      <c r="A36" s="16">
        <v>9.0</v>
      </c>
      <c r="B36" s="6">
        <v>0.0</v>
      </c>
      <c r="C36" s="6">
        <v>0.0</v>
      </c>
      <c r="D36" s="6">
        <v>0.0</v>
      </c>
    </row>
    <row r="37">
      <c r="A37" s="16">
        <v>10.0</v>
      </c>
      <c r="B37" s="6">
        <v>0.0</v>
      </c>
      <c r="C37" s="6">
        <v>2.0</v>
      </c>
      <c r="D37" s="6">
        <v>0.0</v>
      </c>
    </row>
    <row r="38">
      <c r="A38" s="2"/>
      <c r="B38" s="2"/>
      <c r="C38" s="2"/>
      <c r="D38" s="2"/>
    </row>
  </sheetData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31.88"/>
    <col customWidth="1" min="5" max="5" width="22.5"/>
    <col customWidth="1" min="6" max="6" width="35.63"/>
    <col customWidth="1" min="7" max="7" width="19.75"/>
  </cols>
  <sheetData>
    <row r="4">
      <c r="C4" s="3"/>
      <c r="D4" s="5" t="s">
        <v>43</v>
      </c>
      <c r="E4" s="5" t="s">
        <v>27</v>
      </c>
      <c r="F4" s="5" t="s">
        <v>65</v>
      </c>
      <c r="G4" s="12" t="s">
        <v>66</v>
      </c>
    </row>
    <row r="5">
      <c r="C5" s="3" t="s">
        <v>32</v>
      </c>
      <c r="D5" s="16">
        <v>121.0</v>
      </c>
      <c r="E5" s="6">
        <v>25.0</v>
      </c>
      <c r="F5" s="6">
        <v>25.0</v>
      </c>
      <c r="G5" s="12">
        <v>22.0</v>
      </c>
    </row>
    <row r="6">
      <c r="C6" s="3" t="s">
        <v>33</v>
      </c>
      <c r="D6" s="16">
        <v>82.0</v>
      </c>
      <c r="E6" s="6">
        <v>17.0</v>
      </c>
      <c r="F6" s="6">
        <v>17.0</v>
      </c>
      <c r="G6" s="12">
        <v>14.0</v>
      </c>
    </row>
    <row r="7">
      <c r="C7" s="3" t="s">
        <v>34</v>
      </c>
      <c r="D7" s="16">
        <v>261.0</v>
      </c>
      <c r="E7" s="6">
        <v>66.0</v>
      </c>
      <c r="F7" s="6">
        <v>66.0</v>
      </c>
      <c r="G7" s="12">
        <v>60.0</v>
      </c>
    </row>
    <row r="9">
      <c r="C9" s="2"/>
      <c r="D9" s="15"/>
      <c r="E9" s="21"/>
    </row>
    <row r="10">
      <c r="C10" s="3"/>
      <c r="D10" s="5" t="s">
        <v>57</v>
      </c>
      <c r="E10" s="12" t="s">
        <v>58</v>
      </c>
      <c r="F10" s="5" t="s">
        <v>67</v>
      </c>
      <c r="G10" s="12" t="s">
        <v>68</v>
      </c>
    </row>
    <row r="11">
      <c r="C11" s="3" t="s">
        <v>32</v>
      </c>
      <c r="D11" s="6">
        <v>11.0</v>
      </c>
      <c r="E11" s="12">
        <v>10.0</v>
      </c>
      <c r="F11" s="6">
        <v>15.0</v>
      </c>
      <c r="G11" s="12">
        <v>1.0</v>
      </c>
    </row>
    <row r="12">
      <c r="C12" s="3" t="s">
        <v>33</v>
      </c>
      <c r="D12" s="6">
        <v>41.0</v>
      </c>
      <c r="E12" s="12">
        <v>36.0</v>
      </c>
      <c r="F12" s="6">
        <v>7.0</v>
      </c>
      <c r="G12" s="12">
        <v>4.0</v>
      </c>
    </row>
    <row r="13">
      <c r="C13" s="3" t="s">
        <v>34</v>
      </c>
      <c r="D13" s="6">
        <v>186.0</v>
      </c>
      <c r="E13" s="12">
        <v>126.0</v>
      </c>
      <c r="F13" s="6">
        <v>37.0</v>
      </c>
      <c r="G13" s="12">
        <v>32.0</v>
      </c>
    </row>
  </sheetData>
  <drawing r:id="rId1"/>
</worksheet>
</file>