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">
      <text>
        <t xml:space="preserve">https://www.ncbi.nlm.nih.gov/grc/human/data</t>
      </text>
    </comment>
  </commentList>
</comments>
</file>

<file path=xl/sharedStrings.xml><?xml version="1.0" encoding="utf-8"?>
<sst xmlns="http://schemas.openxmlformats.org/spreadsheetml/2006/main" count="58" uniqueCount="24">
  <si>
    <t>Base Pairs</t>
  </si>
  <si>
    <t>Percent</t>
  </si>
  <si>
    <t>Hg38 Total BP</t>
  </si>
  <si>
    <t>Total BP</t>
  </si>
  <si>
    <t>Hg38 Total BP - cCRE BP</t>
  </si>
  <si>
    <t>PLS</t>
  </si>
  <si>
    <t>pELS</t>
  </si>
  <si>
    <t>dELS</t>
  </si>
  <si>
    <t>CTCF</t>
  </si>
  <si>
    <t>K4m3</t>
  </si>
  <si>
    <t>SUM</t>
  </si>
  <si>
    <t>BP Number</t>
  </si>
  <si>
    <t>Other</t>
  </si>
  <si>
    <t>1h GAIN</t>
  </si>
  <si>
    <t>3h GAIN</t>
  </si>
  <si>
    <t>24h GAIN</t>
  </si>
  <si>
    <t>1h LOSS</t>
  </si>
  <si>
    <t>3h LOSS</t>
  </si>
  <si>
    <t>24h LOSS</t>
  </si>
  <si>
    <t>1h SHARED</t>
  </si>
  <si>
    <t>3h SHARED</t>
  </si>
  <si>
    <t>24h SHARED</t>
  </si>
  <si>
    <t>0hr IDR (Within-Sample)</t>
  </si>
  <si>
    <t>Peak 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</si>
</sst>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1" numFmtId="3" xfId="0" applyAlignment="1" applyBorder="1" applyFont="1" applyNumberFormat="1">
      <alignment horizontal="right" vertical="bottom"/>
    </xf>
    <xf borderId="1" fillId="0" fontId="1" numFmtId="3" xfId="0" applyAlignment="1" applyBorder="1" applyFont="1" applyNumberFormat="1">
      <alignment vertical="bottom"/>
    </xf>
    <xf borderId="1" fillId="0" fontId="1" numFmtId="0" xfId="0" applyAlignment="1" applyBorder="1" applyFont="1">
      <alignment horizontal="right" vertical="bottom"/>
    </xf>
    <xf borderId="0" fillId="0" fontId="1" numFmtId="3" xfId="0" applyAlignment="1" applyFont="1" applyNumberFormat="1">
      <alignment horizontal="right"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readingOrder="0" vertical="bottom"/>
    </xf>
    <xf borderId="1" fillId="0" fontId="2" numFmtId="0" xfId="0" applyAlignment="1" applyBorder="1" applyFont="1">
      <alignment vertical="bottom"/>
    </xf>
    <xf borderId="0" fillId="0" fontId="1" numFmtId="1" xfId="0" applyAlignment="1" applyFont="1" applyNumberFormat="1">
      <alignment horizontal="right" vertical="bottom"/>
    </xf>
    <xf borderId="1" fillId="0" fontId="1" numFmtId="1" xfId="0" applyAlignment="1" applyBorder="1" applyFont="1" applyNumberFormat="1">
      <alignment horizontal="right" vertical="bottom"/>
    </xf>
    <xf borderId="1" fillId="0" fontId="1" numFmtId="1" xfId="0" applyAlignment="1" applyBorder="1" applyFont="1" applyNumberFormat="1">
      <alignment vertical="bottom"/>
    </xf>
    <xf borderId="1" fillId="0" fontId="1" numFmtId="9" xfId="0" applyAlignment="1" applyBorder="1" applyFont="1" applyNumberFormat="1">
      <alignment vertical="bottom"/>
    </xf>
    <xf borderId="0" fillId="0" fontId="1" numFmtId="1" xfId="0" applyAlignment="1" applyFont="1" applyNumberFormat="1">
      <alignment vertical="bottom"/>
    </xf>
    <xf borderId="1" fillId="0" fontId="1" numFmtId="0" xfId="0" applyAlignment="1" applyBorder="1" applyFont="1">
      <alignment horizontal="right" readingOrder="0" vertical="bottom"/>
    </xf>
    <xf borderId="0" fillId="0" fontId="1" numFmtId="9" xfId="0" applyAlignment="1" applyFont="1" applyNumberFormat="1">
      <alignment horizontal="right" vertical="bottom"/>
    </xf>
    <xf borderId="1" fillId="0" fontId="1" numFmtId="9" xfId="0" applyAlignment="1" applyBorder="1" applyFont="1" applyNumberFormat="1">
      <alignment horizontal="right" vertical="bottom"/>
    </xf>
    <xf borderId="0" fillId="0" fontId="1" numFmtId="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13"/>
    <col customWidth="1" min="5" max="5" width="22.0"/>
  </cols>
  <sheetData>
    <row r="1">
      <c r="A1" s="1"/>
      <c r="B1" s="1"/>
      <c r="C1" s="1"/>
      <c r="D1" s="1"/>
      <c r="E1" s="2"/>
      <c r="F1" s="3" t="s">
        <v>0</v>
      </c>
      <c r="G1" s="3" t="s">
        <v>1</v>
      </c>
      <c r="H1" s="1"/>
      <c r="I1" s="1"/>
      <c r="J1" s="1"/>
      <c r="K1" s="1"/>
      <c r="L1" s="1"/>
      <c r="M1" s="1"/>
      <c r="N1" s="1"/>
      <c r="O1" s="1"/>
      <c r="P1" s="1"/>
    </row>
    <row r="2">
      <c r="A2" s="1"/>
      <c r="B2" s="1"/>
      <c r="C2" s="1"/>
      <c r="D2" s="1"/>
      <c r="E2" s="3" t="s">
        <v>2</v>
      </c>
      <c r="F2" s="4">
        <v>3.298912062E9</v>
      </c>
      <c r="G2" s="3">
        <v>1.0</v>
      </c>
      <c r="H2" s="1"/>
      <c r="I2" s="1"/>
      <c r="J2" s="1"/>
      <c r="K2" s="1"/>
      <c r="L2" s="1"/>
      <c r="M2" s="1"/>
      <c r="N2" s="1"/>
      <c r="O2" s="1"/>
      <c r="P2" s="1"/>
    </row>
    <row r="3">
      <c r="A3" s="2"/>
      <c r="B3" s="2" t="s">
        <v>3</v>
      </c>
      <c r="C3" s="2" t="s">
        <v>1</v>
      </c>
      <c r="D3" s="1"/>
      <c r="E3" s="3" t="s">
        <v>4</v>
      </c>
      <c r="F3" s="5">
        <f>F2-B9</f>
        <v>3045590691</v>
      </c>
      <c r="G3" s="2">
        <f>F3/F2</f>
        <v>0.9232106324</v>
      </c>
      <c r="H3" s="1"/>
      <c r="I3" s="1"/>
      <c r="J3" s="1"/>
      <c r="K3" s="1"/>
      <c r="L3" s="1"/>
      <c r="M3" s="1"/>
      <c r="N3" s="1"/>
      <c r="O3" s="1"/>
      <c r="P3" s="1"/>
    </row>
    <row r="4">
      <c r="A4" s="2" t="s">
        <v>5</v>
      </c>
      <c r="B4" s="6">
        <v>9960224.0</v>
      </c>
      <c r="C4" s="6">
        <f t="shared" ref="C4:C8" si="1">B4/$B$9</f>
        <v>0.03931853029</v>
      </c>
      <c r="D4" s="1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>
      <c r="A5" s="2" t="s">
        <v>6</v>
      </c>
      <c r="B5" s="6">
        <v>3.6608885E7</v>
      </c>
      <c r="C5" s="6">
        <f t="shared" si="1"/>
        <v>0.1445155806</v>
      </c>
      <c r="D5" s="1"/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>
      <c r="A6" s="2" t="s">
        <v>7</v>
      </c>
      <c r="B6" s="6">
        <v>1.85654828E8</v>
      </c>
      <c r="C6" s="6">
        <f t="shared" si="1"/>
        <v>0.7328826118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>
      <c r="A7" s="2" t="s">
        <v>8</v>
      </c>
      <c r="B7" s="6">
        <v>1.4320091E7</v>
      </c>
      <c r="C7" s="6">
        <f t="shared" si="1"/>
        <v>0.0565293443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>
      <c r="A8" s="2" t="s">
        <v>9</v>
      </c>
      <c r="B8" s="6">
        <v>6777343.0</v>
      </c>
      <c r="C8" s="6">
        <f t="shared" si="1"/>
        <v>0.02675393305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>
      <c r="A9" s="9" t="s">
        <v>10</v>
      </c>
      <c r="B9" s="8">
        <f>SUM(B4:B8)</f>
        <v>253321371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>
      <c r="A11" s="2"/>
      <c r="B11" s="10" t="s">
        <v>11</v>
      </c>
      <c r="C11" s="2" t="s">
        <v>5</v>
      </c>
      <c r="D11" s="2" t="s">
        <v>6</v>
      </c>
      <c r="E11" s="2" t="s">
        <v>7</v>
      </c>
      <c r="F11" s="2" t="s">
        <v>8</v>
      </c>
      <c r="G11" s="2" t="s">
        <v>9</v>
      </c>
      <c r="H11" s="2" t="s">
        <v>12</v>
      </c>
      <c r="I11" s="1"/>
      <c r="J11" s="2" t="s">
        <v>5</v>
      </c>
      <c r="K11" s="2" t="s">
        <v>6</v>
      </c>
      <c r="L11" s="2" t="s">
        <v>7</v>
      </c>
      <c r="M11" s="2" t="s">
        <v>8</v>
      </c>
      <c r="N11" s="2" t="s">
        <v>9</v>
      </c>
      <c r="O11" s="2" t="s">
        <v>12</v>
      </c>
      <c r="P11" s="1"/>
    </row>
    <row r="12">
      <c r="A12" s="2" t="s">
        <v>13</v>
      </c>
      <c r="B12" s="6">
        <v>18143.0</v>
      </c>
      <c r="C12" s="6">
        <v>506.0</v>
      </c>
      <c r="D12" s="6">
        <v>1478.0</v>
      </c>
      <c r="E12" s="6">
        <v>7843.0</v>
      </c>
      <c r="F12" s="6">
        <v>1475.0</v>
      </c>
      <c r="G12" s="6">
        <v>215.0</v>
      </c>
      <c r="H12" s="6">
        <f t="shared" ref="H12:H14" si="2">B12-sum(C12:G12)</f>
        <v>6626</v>
      </c>
      <c r="I12" s="11"/>
      <c r="J12" s="12">
        <f t="shared" ref="J12:J14" si="3">(C12/$B$4)*1000000</f>
        <v>50.80207031</v>
      </c>
      <c r="K12" s="12">
        <f t="shared" ref="K12:K14" si="4">(D12/$B$5)*1000000</f>
        <v>40.3727128</v>
      </c>
      <c r="L12" s="12">
        <f t="shared" ref="L12:L14" si="5">(E12/$B$6)*1000000</f>
        <v>42.24506351</v>
      </c>
      <c r="M12" s="12">
        <f t="shared" ref="M12:M14" si="6">(F12/$B$7)*1000000</f>
        <v>103.0021387</v>
      </c>
      <c r="N12" s="12">
        <f t="shared" ref="N12:N14" si="7">(G12/$B$8)*1000000</f>
        <v>31.72334645</v>
      </c>
      <c r="O12" s="13">
        <f t="shared" ref="O12:O14" si="8">(H12/$F$3)*1000000</f>
        <v>2.175604233</v>
      </c>
      <c r="P12" s="1"/>
    </row>
    <row r="13">
      <c r="A13" s="2" t="s">
        <v>14</v>
      </c>
      <c r="B13" s="6">
        <v>14571.0</v>
      </c>
      <c r="C13" s="6">
        <v>315.0</v>
      </c>
      <c r="D13" s="6">
        <v>1158.0</v>
      </c>
      <c r="E13" s="6">
        <v>5495.0</v>
      </c>
      <c r="F13" s="6">
        <v>765.0</v>
      </c>
      <c r="G13" s="6">
        <v>182.0</v>
      </c>
      <c r="H13" s="6">
        <f t="shared" si="2"/>
        <v>6656</v>
      </c>
      <c r="I13" s="11"/>
      <c r="J13" s="12">
        <f t="shared" si="3"/>
        <v>31.62579476</v>
      </c>
      <c r="K13" s="12">
        <f t="shared" si="4"/>
        <v>31.63166537</v>
      </c>
      <c r="L13" s="12">
        <f t="shared" si="5"/>
        <v>29.59793752</v>
      </c>
      <c r="M13" s="12">
        <f t="shared" si="6"/>
        <v>53.42144823</v>
      </c>
      <c r="N13" s="12">
        <f t="shared" si="7"/>
        <v>26.85418165</v>
      </c>
      <c r="O13" s="13">
        <f t="shared" si="8"/>
        <v>2.185454539</v>
      </c>
      <c r="P13" s="1"/>
    </row>
    <row r="14">
      <c r="A14" s="2" t="s">
        <v>15</v>
      </c>
      <c r="B14" s="6">
        <v>33082.0</v>
      </c>
      <c r="C14" s="6">
        <v>884.0</v>
      </c>
      <c r="D14" s="6">
        <v>2463.0</v>
      </c>
      <c r="E14" s="6">
        <v>17549.0</v>
      </c>
      <c r="F14" s="6">
        <v>2849.0</v>
      </c>
      <c r="G14" s="6">
        <v>688.0</v>
      </c>
      <c r="H14" s="6">
        <f t="shared" si="2"/>
        <v>8649</v>
      </c>
      <c r="I14" s="11"/>
      <c r="J14" s="12">
        <f t="shared" si="3"/>
        <v>88.75302403</v>
      </c>
      <c r="K14" s="12">
        <f t="shared" si="4"/>
        <v>67.27874941</v>
      </c>
      <c r="L14" s="12">
        <f t="shared" si="5"/>
        <v>94.52487818</v>
      </c>
      <c r="M14" s="12">
        <f t="shared" si="6"/>
        <v>198.9512497</v>
      </c>
      <c r="N14" s="12">
        <f t="shared" si="7"/>
        <v>101.5147086</v>
      </c>
      <c r="O14" s="13">
        <f t="shared" si="8"/>
        <v>2.839843195</v>
      </c>
      <c r="P14" s="1"/>
    </row>
    <row r="15">
      <c r="A15" s="2"/>
      <c r="B15" s="2"/>
      <c r="C15" s="2"/>
      <c r="D15" s="2"/>
      <c r="E15" s="2"/>
      <c r="F15" s="2"/>
      <c r="G15" s="14"/>
      <c r="H15" s="2"/>
      <c r="I15" s="15"/>
      <c r="J15" s="12"/>
      <c r="K15" s="12"/>
      <c r="L15" s="12"/>
      <c r="M15" s="12"/>
      <c r="N15" s="12"/>
      <c r="O15" s="13"/>
      <c r="P15" s="1"/>
    </row>
    <row r="16">
      <c r="A16" s="2" t="s">
        <v>16</v>
      </c>
      <c r="B16" s="6">
        <v>29094.0</v>
      </c>
      <c r="C16" s="6">
        <v>187.0</v>
      </c>
      <c r="D16" s="6">
        <v>786.0</v>
      </c>
      <c r="E16" s="6">
        <v>3949.0</v>
      </c>
      <c r="F16" s="6">
        <v>457.0</v>
      </c>
      <c r="G16" s="6">
        <v>223.0</v>
      </c>
      <c r="H16" s="6">
        <f t="shared" ref="H16:H18" si="9">B16-sum(C16:G16)</f>
        <v>23492</v>
      </c>
      <c r="I16" s="11"/>
      <c r="J16" s="12">
        <f t="shared" ref="J16:J18" si="10">(C16/$B$4)*1000000</f>
        <v>18.77467816</v>
      </c>
      <c r="K16" s="12">
        <f t="shared" ref="K16:K18" si="11">(D16/$B$5)*1000000</f>
        <v>21.47019774</v>
      </c>
      <c r="L16" s="12">
        <f t="shared" ref="L16:L18" si="12">(E16/$B$6)*1000000</f>
        <v>21.2706561</v>
      </c>
      <c r="M16" s="12">
        <f t="shared" ref="M16:M18" si="13">(F16/$B$7)*1000000</f>
        <v>31.91320502</v>
      </c>
      <c r="N16" s="12">
        <f t="shared" ref="N16:N18" si="14">(G16/$B$8)*1000000</f>
        <v>32.90375004</v>
      </c>
      <c r="O16" s="13">
        <f t="shared" ref="O16:O18" si="15">(H16/$F$3)*1000000</f>
        <v>7.713446219</v>
      </c>
      <c r="P16" s="1"/>
    </row>
    <row r="17">
      <c r="A17" s="2" t="s">
        <v>17</v>
      </c>
      <c r="B17" s="6">
        <v>31796.0</v>
      </c>
      <c r="C17" s="6">
        <v>436.0</v>
      </c>
      <c r="D17" s="6">
        <v>904.0</v>
      </c>
      <c r="E17" s="6">
        <v>6624.0</v>
      </c>
      <c r="F17" s="6">
        <v>1382.0</v>
      </c>
      <c r="G17" s="6">
        <v>675.0</v>
      </c>
      <c r="H17" s="6">
        <f t="shared" si="9"/>
        <v>21775</v>
      </c>
      <c r="I17" s="11"/>
      <c r="J17" s="12">
        <f t="shared" si="10"/>
        <v>43.77411592</v>
      </c>
      <c r="K17" s="12">
        <f t="shared" si="11"/>
        <v>24.69345898</v>
      </c>
      <c r="L17" s="12">
        <f t="shared" si="12"/>
        <v>35.67911522</v>
      </c>
      <c r="M17" s="12">
        <f t="shared" si="13"/>
        <v>96.50776661</v>
      </c>
      <c r="N17" s="12">
        <f t="shared" si="14"/>
        <v>99.59655281</v>
      </c>
      <c r="O17" s="13">
        <f t="shared" si="15"/>
        <v>7.149680377</v>
      </c>
      <c r="P17" s="1"/>
    </row>
    <row r="18">
      <c r="A18" s="2" t="s">
        <v>18</v>
      </c>
      <c r="B18" s="6">
        <v>31441.0</v>
      </c>
      <c r="C18" s="6">
        <v>144.0</v>
      </c>
      <c r="D18" s="6">
        <v>415.0</v>
      </c>
      <c r="E18" s="6">
        <v>2510.0</v>
      </c>
      <c r="F18" s="6">
        <v>146.0</v>
      </c>
      <c r="G18" s="6">
        <v>132.0</v>
      </c>
      <c r="H18" s="6">
        <f t="shared" si="9"/>
        <v>28094</v>
      </c>
      <c r="I18" s="11"/>
      <c r="J18" s="12">
        <f t="shared" si="10"/>
        <v>14.45750618</v>
      </c>
      <c r="K18" s="12">
        <f t="shared" si="11"/>
        <v>11.33604588</v>
      </c>
      <c r="L18" s="12">
        <f t="shared" si="12"/>
        <v>13.51971305</v>
      </c>
      <c r="M18" s="12">
        <f t="shared" si="13"/>
        <v>10.19546594</v>
      </c>
      <c r="N18" s="12">
        <f t="shared" si="14"/>
        <v>19.47665922</v>
      </c>
      <c r="O18" s="13">
        <f t="shared" si="15"/>
        <v>9.224483146</v>
      </c>
      <c r="P18" s="1"/>
    </row>
    <row r="19">
      <c r="A19" s="2"/>
      <c r="B19" s="2"/>
      <c r="C19" s="2"/>
      <c r="D19" s="2"/>
      <c r="E19" s="2"/>
      <c r="F19" s="2"/>
      <c r="G19" s="14"/>
      <c r="H19" s="2"/>
      <c r="I19" s="15"/>
      <c r="J19" s="12"/>
      <c r="K19" s="12"/>
      <c r="L19" s="12"/>
      <c r="M19" s="12"/>
      <c r="N19" s="12"/>
      <c r="O19" s="13"/>
      <c r="P19" s="1"/>
    </row>
    <row r="20">
      <c r="A20" s="2" t="s">
        <v>19</v>
      </c>
      <c r="B20" s="6">
        <v>283002.0</v>
      </c>
      <c r="C20" s="6">
        <v>1986.0</v>
      </c>
      <c r="D20" s="6">
        <v>17223.0</v>
      </c>
      <c r="E20" s="6">
        <v>153251.0</v>
      </c>
      <c r="F20" s="6">
        <v>74313.0</v>
      </c>
      <c r="G20" s="6">
        <v>17851.0</v>
      </c>
      <c r="H20" s="6">
        <f t="shared" ref="H20:H22" si="16">B20-sum(C20:G20)</f>
        <v>18378</v>
      </c>
      <c r="I20" s="11"/>
      <c r="J20" s="12">
        <f t="shared" ref="J20:J22" si="17">(C20/$B$4)*1000000</f>
        <v>199.393106</v>
      </c>
      <c r="K20" s="12">
        <f t="shared" ref="K20:K22" si="18">(D20/$B$5)*1000000</f>
        <v>470.4595619</v>
      </c>
      <c r="L20" s="12">
        <f t="shared" ref="L20:L22" si="19">(E20/$B$6)*1000000</f>
        <v>825.4619697</v>
      </c>
      <c r="M20" s="12">
        <f t="shared" ref="M20:M22" si="20">(F20/$B$7)*1000000</f>
        <v>5189.42233</v>
      </c>
      <c r="N20" s="12">
        <f t="shared" ref="N20:N22" si="21">(G20/$B$8)*1000000</f>
        <v>2633.923058</v>
      </c>
      <c r="O20" s="13">
        <f t="shared" ref="O20:O22" si="22">(H20/$F$3)*1000000</f>
        <v>6.034297404</v>
      </c>
      <c r="P20" s="1"/>
    </row>
    <row r="21">
      <c r="A21" s="2" t="s">
        <v>20</v>
      </c>
      <c r="B21" s="6">
        <v>229796.0</v>
      </c>
      <c r="C21" s="6">
        <v>1538.0</v>
      </c>
      <c r="D21" s="6">
        <v>14430.0</v>
      </c>
      <c r="E21" s="6">
        <v>121163.0</v>
      </c>
      <c r="F21" s="6">
        <v>61711.0</v>
      </c>
      <c r="G21" s="6">
        <v>14208.0</v>
      </c>
      <c r="H21" s="6">
        <f t="shared" si="16"/>
        <v>16746</v>
      </c>
      <c r="I21" s="11"/>
      <c r="J21" s="12">
        <f t="shared" si="17"/>
        <v>154.4141979</v>
      </c>
      <c r="K21" s="12">
        <f t="shared" si="18"/>
        <v>394.1666074</v>
      </c>
      <c r="L21" s="12">
        <f t="shared" si="19"/>
        <v>652.6250963</v>
      </c>
      <c r="M21" s="12">
        <f t="shared" si="20"/>
        <v>4309.399989</v>
      </c>
      <c r="N21" s="12">
        <f t="shared" si="21"/>
        <v>2096.396774</v>
      </c>
      <c r="O21" s="13">
        <f t="shared" si="22"/>
        <v>5.498440762</v>
      </c>
      <c r="P21" s="1"/>
    </row>
    <row r="22">
      <c r="A22" s="2" t="s">
        <v>21</v>
      </c>
      <c r="B22" s="6">
        <v>346774.0</v>
      </c>
      <c r="C22" s="6">
        <v>2563.0</v>
      </c>
      <c r="D22" s="6">
        <v>21925.0</v>
      </c>
      <c r="E22" s="6">
        <v>190340.0</v>
      </c>
      <c r="F22" s="6">
        <v>90488.0</v>
      </c>
      <c r="G22" s="6">
        <v>22373.0</v>
      </c>
      <c r="H22" s="6">
        <f t="shared" si="16"/>
        <v>19085</v>
      </c>
      <c r="I22" s="11"/>
      <c r="J22" s="12">
        <f t="shared" si="17"/>
        <v>257.3235301</v>
      </c>
      <c r="K22" s="12">
        <f t="shared" si="18"/>
        <v>598.8983276</v>
      </c>
      <c r="L22" s="12">
        <f t="shared" si="19"/>
        <v>1025.235929</v>
      </c>
      <c r="M22" s="12">
        <f t="shared" si="20"/>
        <v>6318.954258</v>
      </c>
      <c r="N22" s="12">
        <f t="shared" si="21"/>
        <v>3301.146187</v>
      </c>
      <c r="O22" s="13">
        <f t="shared" si="22"/>
        <v>6.26643628</v>
      </c>
      <c r="P22" s="1"/>
    </row>
    <row r="23">
      <c r="A23" s="2"/>
      <c r="B23" s="2"/>
      <c r="C23" s="2"/>
      <c r="D23" s="2"/>
      <c r="E23" s="2"/>
      <c r="F23" s="2"/>
      <c r="G23" s="2"/>
      <c r="H23" s="2"/>
      <c r="I23" s="1"/>
      <c r="J23" s="12"/>
      <c r="K23" s="12"/>
      <c r="L23" s="12"/>
      <c r="M23" s="12"/>
      <c r="N23" s="12"/>
      <c r="O23" s="13"/>
      <c r="P23" s="1"/>
    </row>
    <row r="24">
      <c r="A24" s="3" t="s">
        <v>22</v>
      </c>
      <c r="B24" s="3">
        <v>969868.0</v>
      </c>
      <c r="C24" s="3">
        <v>13695.0</v>
      </c>
      <c r="D24" s="3">
        <v>55642.0</v>
      </c>
      <c r="E24" s="3">
        <v>413297.0</v>
      </c>
      <c r="F24" s="3">
        <v>162440.0</v>
      </c>
      <c r="G24" s="3">
        <v>39366.0</v>
      </c>
      <c r="H24" s="2">
        <f>B24-SUM(C24:G24)</f>
        <v>285428</v>
      </c>
      <c r="I24" s="1"/>
      <c r="J24" s="12">
        <f>(C24/$B$4)*1000000</f>
        <v>1374.969077</v>
      </c>
      <c r="K24" s="12">
        <f>(D24/$B$5)*1000000</f>
        <v>1519.904253</v>
      </c>
      <c r="L24" s="12">
        <f>(E24/$B$6)*1000000</f>
        <v>2226.158105</v>
      </c>
      <c r="M24" s="12">
        <f>(F24/$B$7)*1000000</f>
        <v>11343.50333</v>
      </c>
      <c r="N24" s="12">
        <f>(G24/$B$8)*1000000</f>
        <v>5808.47096</v>
      </c>
      <c r="O24" s="13">
        <f>(H24/$F$3)*1000000</f>
        <v>93.71843723</v>
      </c>
      <c r="P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>
      <c r="A26" s="1"/>
      <c r="B26" s="8"/>
      <c r="C26" s="8"/>
      <c r="D26" s="8"/>
      <c r="E26" s="8"/>
      <c r="F26" s="8"/>
      <c r="G26" s="8"/>
      <c r="H26" s="8"/>
      <c r="I26" s="1"/>
      <c r="J26" s="11"/>
      <c r="K26" s="11"/>
      <c r="L26" s="11"/>
      <c r="M26" s="11"/>
      <c r="N26" s="11"/>
      <c r="O26" s="11"/>
      <c r="P26" s="1"/>
    </row>
    <row r="27">
      <c r="A27" s="1"/>
      <c r="B27" s="8"/>
      <c r="C27" s="8"/>
      <c r="D27" s="8"/>
      <c r="E27" s="8"/>
      <c r="F27" s="8"/>
      <c r="G27" s="8"/>
      <c r="H27" s="8"/>
      <c r="I27" s="1"/>
      <c r="J27" s="11"/>
      <c r="K27" s="11"/>
      <c r="L27" s="11"/>
      <c r="M27" s="11"/>
      <c r="N27" s="11"/>
      <c r="O27" s="11"/>
      <c r="P27" s="1"/>
    </row>
    <row r="28">
      <c r="A28" s="2"/>
      <c r="B28" s="10" t="s">
        <v>23</v>
      </c>
      <c r="C28" s="2" t="s">
        <v>5</v>
      </c>
      <c r="D28" s="2" t="s">
        <v>6</v>
      </c>
      <c r="E28" s="2" t="s">
        <v>7</v>
      </c>
      <c r="F28" s="2" t="s">
        <v>8</v>
      </c>
      <c r="G28" s="2" t="s">
        <v>9</v>
      </c>
      <c r="H28" s="3" t="s">
        <v>12</v>
      </c>
      <c r="I28" s="1"/>
      <c r="J28" s="2" t="s">
        <v>5</v>
      </c>
      <c r="K28" s="2" t="s">
        <v>6</v>
      </c>
      <c r="L28" s="2" t="s">
        <v>7</v>
      </c>
      <c r="M28" s="2" t="s">
        <v>8</v>
      </c>
      <c r="N28" s="2" t="s">
        <v>9</v>
      </c>
      <c r="O28" s="2" t="s">
        <v>12</v>
      </c>
      <c r="P28" s="1"/>
    </row>
    <row r="29">
      <c r="A29" s="2" t="s">
        <v>13</v>
      </c>
      <c r="B29" s="6">
        <v>751.0</v>
      </c>
      <c r="C29" s="6">
        <v>21.0</v>
      </c>
      <c r="D29" s="6">
        <v>64.0</v>
      </c>
      <c r="E29" s="6">
        <v>320.0</v>
      </c>
      <c r="F29" s="6">
        <v>59.0</v>
      </c>
      <c r="G29" s="16">
        <v>10.0</v>
      </c>
      <c r="H29" s="2">
        <f t="shared" ref="H29:H31" si="24">B29-SUM(C29:G29)</f>
        <v>277</v>
      </c>
      <c r="I29" s="17"/>
      <c r="J29" s="18">
        <f t="shared" ref="J29:O29" si="23">C29/$B$29</f>
        <v>0.02796271638</v>
      </c>
      <c r="K29" s="18">
        <f t="shared" si="23"/>
        <v>0.08521970706</v>
      </c>
      <c r="L29" s="18">
        <f t="shared" si="23"/>
        <v>0.4260985353</v>
      </c>
      <c r="M29" s="18">
        <f t="shared" si="23"/>
        <v>0.07856191744</v>
      </c>
      <c r="N29" s="18">
        <f t="shared" si="23"/>
        <v>0.01331557923</v>
      </c>
      <c r="O29" s="18">
        <f t="shared" si="23"/>
        <v>0.3688415446</v>
      </c>
      <c r="P29" s="1"/>
    </row>
    <row r="30">
      <c r="A30" s="2" t="s">
        <v>14</v>
      </c>
      <c r="B30" s="6">
        <v>600.0</v>
      </c>
      <c r="C30" s="6">
        <v>14.0</v>
      </c>
      <c r="D30" s="6">
        <v>47.0</v>
      </c>
      <c r="E30" s="6">
        <v>225.0</v>
      </c>
      <c r="F30" s="6">
        <v>31.0</v>
      </c>
      <c r="G30" s="6">
        <v>8.0</v>
      </c>
      <c r="H30" s="2">
        <f t="shared" si="24"/>
        <v>275</v>
      </c>
      <c r="I30" s="17"/>
      <c r="J30" s="18">
        <f t="shared" ref="J30:O30" si="25">C30/$B$30</f>
        <v>0.02333333333</v>
      </c>
      <c r="K30" s="18">
        <f t="shared" si="25"/>
        <v>0.07833333333</v>
      </c>
      <c r="L30" s="18">
        <f t="shared" si="25"/>
        <v>0.375</v>
      </c>
      <c r="M30" s="18">
        <f t="shared" si="25"/>
        <v>0.05166666667</v>
      </c>
      <c r="N30" s="18">
        <f t="shared" si="25"/>
        <v>0.01333333333</v>
      </c>
      <c r="O30" s="18">
        <f t="shared" si="25"/>
        <v>0.4583333333</v>
      </c>
      <c r="P30" s="1"/>
    </row>
    <row r="31">
      <c r="A31" s="2" t="s">
        <v>15</v>
      </c>
      <c r="B31" s="6">
        <v>1289.0</v>
      </c>
      <c r="C31" s="6">
        <v>37.0</v>
      </c>
      <c r="D31" s="6">
        <v>97.0</v>
      </c>
      <c r="E31" s="6">
        <v>681.0</v>
      </c>
      <c r="F31" s="6">
        <v>111.0</v>
      </c>
      <c r="G31" s="6">
        <v>27.0</v>
      </c>
      <c r="H31" s="2">
        <f t="shared" si="24"/>
        <v>336</v>
      </c>
      <c r="I31" s="17"/>
      <c r="J31" s="18">
        <f t="shared" ref="J31:O31" si="26">C31/$B$31</f>
        <v>0.02870442203</v>
      </c>
      <c r="K31" s="18">
        <f t="shared" si="26"/>
        <v>0.07525213344</v>
      </c>
      <c r="L31" s="18">
        <f t="shared" si="26"/>
        <v>0.5283165244</v>
      </c>
      <c r="M31" s="18">
        <f t="shared" si="26"/>
        <v>0.0861132661</v>
      </c>
      <c r="N31" s="18">
        <f t="shared" si="26"/>
        <v>0.02094647013</v>
      </c>
      <c r="O31" s="18">
        <f t="shared" si="26"/>
        <v>0.2606671839</v>
      </c>
      <c r="P31" s="1"/>
    </row>
    <row r="32">
      <c r="A32" s="2"/>
      <c r="B32" s="2"/>
      <c r="C32" s="2"/>
      <c r="D32" s="2"/>
      <c r="E32" s="2"/>
      <c r="F32" s="2"/>
      <c r="G32" s="14"/>
      <c r="H32" s="2"/>
      <c r="I32" s="19"/>
      <c r="J32" s="14"/>
      <c r="K32" s="14"/>
      <c r="L32" s="14"/>
      <c r="M32" s="14"/>
      <c r="N32" s="14"/>
      <c r="O32" s="18"/>
      <c r="P32" s="1"/>
    </row>
    <row r="33">
      <c r="A33" s="2" t="s">
        <v>16</v>
      </c>
      <c r="B33" s="6">
        <v>1227.0</v>
      </c>
      <c r="C33" s="6">
        <v>9.0</v>
      </c>
      <c r="D33" s="6">
        <v>35.0</v>
      </c>
      <c r="E33" s="6">
        <v>168.0</v>
      </c>
      <c r="F33" s="6">
        <v>19.0</v>
      </c>
      <c r="G33" s="16">
        <v>10.0</v>
      </c>
      <c r="H33" s="2">
        <f t="shared" ref="H33:H35" si="28">B33-SUM(C33:G33)</f>
        <v>986</v>
      </c>
      <c r="I33" s="17"/>
      <c r="J33" s="18">
        <f t="shared" ref="J33:O33" si="27">C33/$B$33</f>
        <v>0.007334963325</v>
      </c>
      <c r="K33" s="18">
        <f t="shared" si="27"/>
        <v>0.02852485738</v>
      </c>
      <c r="L33" s="18">
        <f t="shared" si="27"/>
        <v>0.1369193154</v>
      </c>
      <c r="M33" s="18">
        <f t="shared" si="27"/>
        <v>0.01548492258</v>
      </c>
      <c r="N33" s="18">
        <f t="shared" si="27"/>
        <v>0.00814995925</v>
      </c>
      <c r="O33" s="18">
        <f t="shared" si="27"/>
        <v>0.8035859821</v>
      </c>
      <c r="P33" s="1"/>
    </row>
    <row r="34">
      <c r="A34" s="2" t="s">
        <v>17</v>
      </c>
      <c r="B34" s="6">
        <v>1332.0</v>
      </c>
      <c r="C34" s="6">
        <v>18.0</v>
      </c>
      <c r="D34" s="6">
        <v>38.0</v>
      </c>
      <c r="E34" s="6">
        <v>270.0</v>
      </c>
      <c r="F34" s="6">
        <v>54.0</v>
      </c>
      <c r="G34" s="6">
        <v>27.0</v>
      </c>
      <c r="H34" s="2">
        <f t="shared" si="28"/>
        <v>925</v>
      </c>
      <c r="I34" s="17"/>
      <c r="J34" s="18">
        <f t="shared" ref="J34:O34" si="29">C34/$B$34</f>
        <v>0.01351351351</v>
      </c>
      <c r="K34" s="18">
        <f t="shared" si="29"/>
        <v>0.02852852853</v>
      </c>
      <c r="L34" s="18">
        <f t="shared" si="29"/>
        <v>0.2027027027</v>
      </c>
      <c r="M34" s="18">
        <f t="shared" si="29"/>
        <v>0.04054054054</v>
      </c>
      <c r="N34" s="18">
        <f t="shared" si="29"/>
        <v>0.02027027027</v>
      </c>
      <c r="O34" s="18">
        <f t="shared" si="29"/>
        <v>0.6944444444</v>
      </c>
      <c r="P34" s="1"/>
    </row>
    <row r="35">
      <c r="A35" s="2" t="s">
        <v>18</v>
      </c>
      <c r="B35" s="6">
        <v>1298.0</v>
      </c>
      <c r="C35" s="6">
        <v>6.0</v>
      </c>
      <c r="D35" s="6">
        <v>18.0</v>
      </c>
      <c r="E35" s="6">
        <v>112.0</v>
      </c>
      <c r="F35" s="6">
        <v>6.0</v>
      </c>
      <c r="G35" s="6">
        <v>6.0</v>
      </c>
      <c r="H35" s="2">
        <f t="shared" si="28"/>
        <v>1150</v>
      </c>
      <c r="I35" s="17"/>
      <c r="J35" s="18">
        <f t="shared" ref="J35:O35" si="30">C35/$B$35</f>
        <v>0.004622496148</v>
      </c>
      <c r="K35" s="18">
        <f t="shared" si="30"/>
        <v>0.01386748844</v>
      </c>
      <c r="L35" s="18">
        <f t="shared" si="30"/>
        <v>0.08628659476</v>
      </c>
      <c r="M35" s="18">
        <f t="shared" si="30"/>
        <v>0.004622496148</v>
      </c>
      <c r="N35" s="18">
        <f t="shared" si="30"/>
        <v>0.004622496148</v>
      </c>
      <c r="O35" s="18">
        <f t="shared" si="30"/>
        <v>0.8859784284</v>
      </c>
      <c r="P35" s="1"/>
    </row>
    <row r="36">
      <c r="A36" s="2"/>
      <c r="B36" s="2"/>
      <c r="C36" s="2"/>
      <c r="D36" s="2"/>
      <c r="E36" s="2"/>
      <c r="F36" s="2"/>
      <c r="G36" s="14"/>
      <c r="H36" s="2"/>
      <c r="I36" s="19"/>
      <c r="J36" s="14"/>
      <c r="K36" s="14"/>
      <c r="L36" s="14"/>
      <c r="M36" s="14"/>
      <c r="N36" s="14"/>
      <c r="O36" s="18"/>
      <c r="P36" s="1"/>
    </row>
    <row r="37">
      <c r="A37" s="2" t="s">
        <v>19</v>
      </c>
      <c r="B37" s="6">
        <v>9056.0</v>
      </c>
      <c r="C37" s="6">
        <v>74.0</v>
      </c>
      <c r="D37" s="6">
        <v>590.0</v>
      </c>
      <c r="E37" s="6">
        <v>5008.0</v>
      </c>
      <c r="F37" s="6">
        <v>2355.0</v>
      </c>
      <c r="G37" s="6">
        <v>578.0</v>
      </c>
      <c r="H37" s="2">
        <f t="shared" ref="H37:H39" si="32">B37-SUM(C37:G37)</f>
        <v>451</v>
      </c>
      <c r="I37" s="17"/>
      <c r="J37" s="18">
        <f t="shared" ref="J37:O37" si="31">C37/$B$37</f>
        <v>0.008171378092</v>
      </c>
      <c r="K37" s="18">
        <f t="shared" si="31"/>
        <v>0.06515017668</v>
      </c>
      <c r="L37" s="18">
        <f t="shared" si="31"/>
        <v>0.5530035336</v>
      </c>
      <c r="M37" s="18">
        <f t="shared" si="31"/>
        <v>0.2600485866</v>
      </c>
      <c r="N37" s="18">
        <f t="shared" si="31"/>
        <v>0.06382508834</v>
      </c>
      <c r="O37" s="18">
        <f t="shared" si="31"/>
        <v>0.04980123675</v>
      </c>
      <c r="P37" s="1"/>
    </row>
    <row r="38">
      <c r="A38" s="2" t="s">
        <v>20</v>
      </c>
      <c r="B38" s="6">
        <v>7555.0</v>
      </c>
      <c r="C38" s="6">
        <v>58.0</v>
      </c>
      <c r="D38" s="6">
        <v>509.0</v>
      </c>
      <c r="E38" s="6">
        <v>4070.0</v>
      </c>
      <c r="F38" s="6">
        <v>2024.0</v>
      </c>
      <c r="G38" s="6">
        <v>482.0</v>
      </c>
      <c r="H38" s="2">
        <f t="shared" si="32"/>
        <v>412</v>
      </c>
      <c r="I38" s="17"/>
      <c r="J38" s="18">
        <f t="shared" ref="J38:O38" si="33">C38/$B$38</f>
        <v>0.007677035076</v>
      </c>
      <c r="K38" s="18">
        <f t="shared" si="33"/>
        <v>0.06737260093</v>
      </c>
      <c r="L38" s="18">
        <f t="shared" si="33"/>
        <v>0.5387160821</v>
      </c>
      <c r="M38" s="18">
        <f t="shared" si="33"/>
        <v>0.2679020516</v>
      </c>
      <c r="N38" s="18">
        <f t="shared" si="33"/>
        <v>0.06379880874</v>
      </c>
      <c r="O38" s="18">
        <f t="shared" si="33"/>
        <v>0.05453342158</v>
      </c>
      <c r="P38" s="1"/>
    </row>
    <row r="39">
      <c r="A39" s="2" t="s">
        <v>21</v>
      </c>
      <c r="B39" s="6">
        <v>10712.0</v>
      </c>
      <c r="C39" s="6">
        <v>91.0</v>
      </c>
      <c r="D39" s="6">
        <v>715.0</v>
      </c>
      <c r="E39" s="6">
        <v>5963.0</v>
      </c>
      <c r="F39" s="6">
        <v>2714.0</v>
      </c>
      <c r="G39" s="6">
        <v>693.0</v>
      </c>
      <c r="H39" s="2">
        <f t="shared" si="32"/>
        <v>536</v>
      </c>
      <c r="I39" s="17"/>
      <c r="J39" s="18">
        <f t="shared" ref="J39:O39" si="34">C39/$B$39</f>
        <v>0.008495145631</v>
      </c>
      <c r="K39" s="18">
        <f t="shared" si="34"/>
        <v>0.06674757282</v>
      </c>
      <c r="L39" s="18">
        <f t="shared" si="34"/>
        <v>0.556665422</v>
      </c>
      <c r="M39" s="18">
        <f t="shared" si="34"/>
        <v>0.253360717</v>
      </c>
      <c r="N39" s="18">
        <f t="shared" si="34"/>
        <v>0.06469380134</v>
      </c>
      <c r="O39" s="18">
        <f t="shared" si="34"/>
        <v>0.0500373413</v>
      </c>
      <c r="P39" s="1"/>
    </row>
    <row r="40">
      <c r="A40" s="2"/>
      <c r="B40" s="2"/>
      <c r="C40" s="2"/>
      <c r="D40" s="2"/>
      <c r="E40" s="2"/>
      <c r="F40" s="2"/>
      <c r="G40" s="2"/>
      <c r="H40" s="2"/>
      <c r="I40" s="1"/>
      <c r="J40" s="14"/>
      <c r="K40" s="14"/>
      <c r="L40" s="14"/>
      <c r="M40" s="14"/>
      <c r="N40" s="14"/>
      <c r="O40" s="14"/>
      <c r="P40" s="1"/>
    </row>
    <row r="41">
      <c r="A41" s="3" t="s">
        <v>22</v>
      </c>
      <c r="B41" s="3">
        <v>21756.0</v>
      </c>
      <c r="C41" s="3">
        <v>333.0</v>
      </c>
      <c r="D41" s="3">
        <v>1242.0</v>
      </c>
      <c r="E41" s="3">
        <v>8697.0</v>
      </c>
      <c r="F41" s="3">
        <v>3244.0</v>
      </c>
      <c r="G41" s="3">
        <v>801.0</v>
      </c>
      <c r="H41" s="2">
        <f>B41-SUM(C41:G41)</f>
        <v>7439</v>
      </c>
      <c r="J41" s="18">
        <f t="shared" ref="J41:O41" si="35">C41/$B$41</f>
        <v>0.01530612245</v>
      </c>
      <c r="K41" s="18">
        <f t="shared" si="35"/>
        <v>0.05708769994</v>
      </c>
      <c r="L41" s="18">
        <f t="shared" si="35"/>
        <v>0.3997517926</v>
      </c>
      <c r="M41" s="18">
        <f t="shared" si="35"/>
        <v>0.149108292</v>
      </c>
      <c r="N41" s="18">
        <f t="shared" si="35"/>
        <v>0.03681742967</v>
      </c>
      <c r="O41" s="18">
        <f t="shared" si="35"/>
        <v>0.3419286634</v>
      </c>
    </row>
  </sheetData>
  <drawing r:id="rId2"/>
  <legacyDrawing r:id="rId3"/>
</worksheet>
</file>