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MFT Center EM" sheetId="1" r:id="rId1"/>
  </sheets>
  <calcPr calcId="125725"/>
</workbook>
</file>

<file path=xl/calcChain.xml><?xml version="1.0" encoding="utf-8"?>
<calcChain xmlns="http://schemas.openxmlformats.org/spreadsheetml/2006/main">
  <c r="E17" i="1"/>
  <c r="C19"/>
  <c r="C18"/>
  <c r="C17"/>
  <c r="D25"/>
  <c r="D23"/>
  <c r="D22"/>
  <c r="D21"/>
  <c r="D20"/>
  <c r="D24" s="1"/>
  <c r="D19"/>
  <c r="D18"/>
  <c r="D17"/>
  <c r="F12"/>
  <c r="B25" l="1"/>
  <c r="B23"/>
  <c r="C22"/>
  <c r="C23" s="1"/>
  <c r="C21"/>
  <c r="C20"/>
  <c r="E22"/>
  <c r="E23" s="1"/>
  <c r="E25" s="1"/>
  <c r="B22"/>
  <c r="E21"/>
  <c r="B21"/>
  <c r="E20"/>
  <c r="B20"/>
  <c r="B24" s="1"/>
  <c r="C25" l="1"/>
  <c r="C24"/>
  <c r="E24"/>
</calcChain>
</file>

<file path=xl/sharedStrings.xml><?xml version="1.0" encoding="utf-8"?>
<sst xmlns="http://schemas.openxmlformats.org/spreadsheetml/2006/main" count="30" uniqueCount="28">
  <si>
    <t>vesicles/um^3</t>
  </si>
  <si>
    <t>COUNT</t>
  </si>
  <si>
    <t>AVERAGE</t>
  </si>
  <si>
    <t>STDEV</t>
  </si>
  <si>
    <t>STDEV n=3</t>
  </si>
  <si>
    <t>SEM</t>
  </si>
  <si>
    <t>SEM n=3</t>
  </si>
  <si>
    <t>EM series 14</t>
  </si>
  <si>
    <t>EM series 15</t>
  </si>
  <si>
    <t>EM series 16</t>
  </si>
  <si>
    <t>C4</t>
  </si>
  <si>
    <t>bias correction factor for n=3</t>
  </si>
  <si>
    <t>"Physical determinants of vesicle mobility and supply at a central synapse"</t>
  </si>
  <si>
    <t>Source data</t>
  </si>
  <si>
    <t>Figure 3B</t>
  </si>
  <si>
    <t>Vesicle density is computed for non-mitochondrial volume</t>
  </si>
  <si>
    <t>Title: Density of vesicles and mitochondria (mito) computed from electron micrographs from 3 MFTs</t>
  </si>
  <si>
    <t>Rothman et al. 2016</t>
  </si>
  <si>
    <t>3D</t>
  </si>
  <si>
    <t>2D</t>
  </si>
  <si>
    <t>um</t>
  </si>
  <si>
    <t>um^3</t>
  </si>
  <si>
    <t>vesicle volume %</t>
  </si>
  <si>
    <t>mito volume %</t>
  </si>
  <si>
    <t>vesicles/um^2</t>
  </si>
  <si>
    <t>EM slice thickness</t>
  </si>
  <si>
    <t>vesicle radius</t>
  </si>
  <si>
    <t>vesicle volume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</si>
</sst>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/>
    <xf numFmtId="0" fontId="2" fillId="0" borderId="0" xfId="0" applyFont="1" applyBorder="1"/>
    <xf numFmtId="2" fontId="2" fillId="0" borderId="0" xfId="0" applyNumberFormat="1" applyFont="1" applyBorder="1"/>
    <xf numFmtId="0" fontId="1" fillId="0" borderId="0" xfId="0" applyFont="1" applyBorder="1"/>
    <xf numFmtId="2" fontId="1" fillId="0" borderId="0" xfId="0" applyNumberFormat="1" applyFont="1" applyBorder="1"/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Font="1"/>
    <xf numFmtId="0" fontId="0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0" xfId="0" applyNumberFormat="1" applyFont="1" applyBorder="1"/>
    <xf numFmtId="164" fontId="1" fillId="0" borderId="1" xfId="0" applyNumberFormat="1" applyFont="1" applyBorder="1"/>
    <xf numFmtId="164" fontId="2" fillId="0" borderId="0" xfId="0" applyNumberFormat="1" applyFont="1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1" fillId="0" borderId="9" xfId="0" applyFont="1" applyBorder="1"/>
    <xf numFmtId="2" fontId="1" fillId="0" borderId="2" xfId="0" applyNumberFormat="1" applyFont="1" applyBorder="1"/>
    <xf numFmtId="164" fontId="1" fillId="0" borderId="2" xfId="0" applyNumberFormat="1" applyFont="1" applyBorder="1"/>
    <xf numFmtId="2" fontId="1" fillId="0" borderId="4" xfId="0" applyNumberFormat="1" applyFont="1" applyBorder="1"/>
    <xf numFmtId="2" fontId="1" fillId="0" borderId="6" xfId="0" applyNumberFormat="1" applyFont="1" applyBorder="1"/>
    <xf numFmtId="2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A6" sqref="A6"/>
    </sheetView>
  </sheetViews>
  <sheetFormatPr defaultRowHeight="15"/>
  <cols>
    <col min="1" max="1" width="19" style="2" customWidth="1"/>
    <col min="2" max="5" width="17.85546875" style="2" customWidth="1"/>
    <col min="6" max="16384" width="9.140625" style="2"/>
  </cols>
  <sheetData>
    <row r="1" spans="1:7">
      <c r="A1" s="12" t="s">
        <v>12</v>
      </c>
    </row>
    <row r="2" spans="1:7">
      <c r="A2" t="s">
        <v>17</v>
      </c>
    </row>
    <row r="3" spans="1:7">
      <c r="A3" s="13" t="s">
        <v>14</v>
      </c>
    </row>
    <row r="4" spans="1:7">
      <c r="A4" s="13" t="s">
        <v>13</v>
      </c>
    </row>
    <row r="5" spans="1:7">
      <c r="A5" s="13"/>
    </row>
    <row r="6" spans="1:7">
      <c r="A6" t="s">
        <v>16</v>
      </c>
    </row>
    <row r="7" spans="1:7">
      <c r="A7" s="13"/>
    </row>
    <row r="8" spans="1:7">
      <c r="A8" s="13" t="s">
        <v>15</v>
      </c>
    </row>
    <row r="9" spans="1:7">
      <c r="A9" s="13"/>
    </row>
    <row r="10" spans="1:7">
      <c r="A10" s="13"/>
      <c r="E10" s="9"/>
      <c r="F10" s="9"/>
      <c r="G10" s="9"/>
    </row>
    <row r="11" spans="1:7">
      <c r="A11" s="22" t="s">
        <v>25</v>
      </c>
      <c r="B11" s="23">
        <v>0.03</v>
      </c>
      <c r="C11" s="24" t="s">
        <v>20</v>
      </c>
      <c r="E11" s="14" t="s">
        <v>26</v>
      </c>
      <c r="F11" s="6">
        <v>2.1903500457801092E-2</v>
      </c>
      <c r="G11" s="15" t="s">
        <v>20</v>
      </c>
    </row>
    <row r="12" spans="1:7">
      <c r="A12" s="13"/>
      <c r="E12" s="17" t="s">
        <v>27</v>
      </c>
      <c r="F12" s="4">
        <f xml:space="preserve"> 4 * PI() * F11 * F11 * F11 / 3</f>
        <v>4.4017886656563907E-5</v>
      </c>
      <c r="G12" s="18" t="s">
        <v>21</v>
      </c>
    </row>
    <row r="13" spans="1:7">
      <c r="A13" s="13"/>
    </row>
    <row r="14" spans="1:7">
      <c r="A14" s="1"/>
      <c r="B14" s="1"/>
      <c r="C14" s="1"/>
      <c r="D14" s="1"/>
      <c r="E14" s="1"/>
    </row>
    <row r="15" spans="1:7">
      <c r="A15" s="1"/>
      <c r="B15" s="1" t="s">
        <v>18</v>
      </c>
      <c r="C15" s="1" t="s">
        <v>19</v>
      </c>
      <c r="D15" s="1" t="s">
        <v>18</v>
      </c>
      <c r="E15" s="1"/>
    </row>
    <row r="16" spans="1:7">
      <c r="A16" s="3"/>
      <c r="B16" s="11" t="s">
        <v>0</v>
      </c>
      <c r="C16" s="11" t="s">
        <v>24</v>
      </c>
      <c r="D16" s="11" t="s">
        <v>22</v>
      </c>
      <c r="E16" s="11" t="s">
        <v>23</v>
      </c>
    </row>
    <row r="17" spans="1:11">
      <c r="A17" s="14" t="s">
        <v>7</v>
      </c>
      <c r="B17" s="26">
        <v>4369.5646452069341</v>
      </c>
      <c r="C17" s="26">
        <f>B17*$B$11</f>
        <v>131.08693935620801</v>
      </c>
      <c r="D17" s="27">
        <f>B17*$F$12</f>
        <v>0.1923390012912477</v>
      </c>
      <c r="E17" s="28">
        <f>0.357</f>
        <v>0.35699999999999998</v>
      </c>
    </row>
    <row r="18" spans="1:11">
      <c r="A18" s="16" t="s">
        <v>8</v>
      </c>
      <c r="B18" s="10">
        <v>3903.9665970772444</v>
      </c>
      <c r="C18" s="10">
        <f t="shared" ref="C18:C19" si="0">B18*$B$11</f>
        <v>117.11899791231733</v>
      </c>
      <c r="D18" s="19">
        <f t="shared" ref="D18:D19" si="1">B18*$F$12</f>
        <v>0.17184435918115765</v>
      </c>
      <c r="E18" s="29">
        <v>0.27400000000000002</v>
      </c>
    </row>
    <row r="19" spans="1:11">
      <c r="A19" s="17" t="s">
        <v>9</v>
      </c>
      <c r="B19" s="5">
        <v>3515.3698192719453</v>
      </c>
      <c r="C19" s="5">
        <f t="shared" si="0"/>
        <v>105.46109457815835</v>
      </c>
      <c r="D19" s="20">
        <f t="shared" si="1"/>
        <v>0.15473915026061805</v>
      </c>
      <c r="E19" s="30">
        <v>0.21199999999999999</v>
      </c>
    </row>
    <row r="20" spans="1:11">
      <c r="A20" s="6" t="s">
        <v>1</v>
      </c>
      <c r="B20" s="6">
        <f>COUNT(B17:B19)</f>
        <v>3</v>
      </c>
      <c r="C20" s="6">
        <f>COUNT(C17:C19)</f>
        <v>3</v>
      </c>
      <c r="D20" s="6">
        <f>COUNT(D17:D19)</f>
        <v>3</v>
      </c>
      <c r="E20" s="6">
        <f>COUNT(E17:E19)</f>
        <v>3</v>
      </c>
    </row>
    <row r="21" spans="1:11">
      <c r="A21" s="7" t="s">
        <v>2</v>
      </c>
      <c r="B21" s="8">
        <f>AVERAGE(B17:B19)</f>
        <v>3929.6336871853746</v>
      </c>
      <c r="C21" s="8">
        <f>AVERAGE(C17:C19)</f>
        <v>117.88901061556123</v>
      </c>
      <c r="D21" s="21">
        <f>AVERAGE(D17:D19)</f>
        <v>0.17297417024434114</v>
      </c>
      <c r="E21" s="8">
        <f>AVERAGE(E17:E19)</f>
        <v>0.28099999999999997</v>
      </c>
    </row>
    <row r="22" spans="1:11">
      <c r="A22" s="9" t="s">
        <v>3</v>
      </c>
      <c r="B22" s="10">
        <f>STDEV(B17:B19)</f>
        <v>427.67546083390232</v>
      </c>
      <c r="C22" s="10">
        <f>STDEV(C17:C19)</f>
        <v>12.830263825017042</v>
      </c>
      <c r="D22" s="19">
        <f>STDEV(D17:D19)</f>
        <v>1.8825369960780224E-2</v>
      </c>
      <c r="E22" s="10">
        <f>STDEV(E17:E19)</f>
        <v>7.2753006810715434E-2</v>
      </c>
    </row>
    <row r="23" spans="1:11">
      <c r="A23" s="9" t="s">
        <v>4</v>
      </c>
      <c r="B23" s="10">
        <f>B22/SQRT($H$23)</f>
        <v>454.29908453932586</v>
      </c>
      <c r="C23" s="10">
        <f>C22/SQRT($H$23)</f>
        <v>13.628972536179747</v>
      </c>
      <c r="D23" s="19">
        <f>D22/SQRT($H$23)</f>
        <v>1.999728561143255E-2</v>
      </c>
      <c r="E23" s="10">
        <f>E22/SQRT($H$23)</f>
        <v>7.7282022043410448E-2</v>
      </c>
      <c r="G23" s="25" t="s">
        <v>10</v>
      </c>
      <c r="H23" s="23">
        <v>0.88622692550000004</v>
      </c>
      <c r="I23" s="23" t="s">
        <v>11</v>
      </c>
      <c r="J23" s="23"/>
      <c r="K23" s="24"/>
    </row>
    <row r="24" spans="1:11">
      <c r="A24" s="9" t="s">
        <v>5</v>
      </c>
      <c r="B24" s="10">
        <f>B22/SQRT(B20)</f>
        <v>246.91854243825077</v>
      </c>
      <c r="C24" s="10">
        <f>C22/SQRT(C20)</f>
        <v>7.4075562731475069</v>
      </c>
      <c r="D24" s="19">
        <f>D22/SQRT(D20)</f>
        <v>1.0868832414450759E-2</v>
      </c>
      <c r="E24" s="10">
        <f>E22/SQRT(E20)</f>
        <v>4.2003968066521236E-2</v>
      </c>
    </row>
    <row r="25" spans="1:11">
      <c r="A25" s="9" t="s">
        <v>6</v>
      </c>
      <c r="B25" s="10">
        <f>B23/SQRT(B20)</f>
        <v>262.28969875138034</v>
      </c>
      <c r="C25" s="10">
        <f>C23/SQRT(C20)</f>
        <v>7.8686909625413941</v>
      </c>
      <c r="D25" s="19">
        <f>D23/SQRT(D20)</f>
        <v>1.1545438230822413E-2</v>
      </c>
      <c r="E25" s="10">
        <f>E23/SQRT(E20)</f>
        <v>4.4618796230281615E-2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MFT Center 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2016-07-18T17:35:54Z</dcterms:created>
  <dcterms:modified xsi:type="dcterms:W3CDTF">2016-07-19T16:05:23Z</dcterms:modified>
</cp:coreProperties>
</file>