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7360" yWindow="1180" windowWidth="26560" windowHeight="221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5" i="1" l="1"/>
  <c r="N45" i="1"/>
  <c r="O45" i="1"/>
  <c r="P45" i="1"/>
  <c r="Q45" i="1"/>
  <c r="L46" i="1"/>
  <c r="N46" i="1"/>
  <c r="O46" i="1"/>
  <c r="P46" i="1"/>
  <c r="Q46" i="1"/>
  <c r="L47" i="1"/>
  <c r="N47" i="1"/>
  <c r="O47" i="1"/>
  <c r="P47" i="1"/>
  <c r="Q47" i="1"/>
  <c r="L48" i="1"/>
  <c r="N48" i="1"/>
  <c r="O48" i="1"/>
  <c r="P48" i="1"/>
  <c r="Q48" i="1"/>
  <c r="L49" i="1"/>
  <c r="N49" i="1"/>
  <c r="O49" i="1"/>
  <c r="P49" i="1"/>
  <c r="Q49" i="1"/>
  <c r="L50" i="1"/>
  <c r="N50" i="1"/>
  <c r="O50" i="1"/>
  <c r="P50" i="1"/>
  <c r="Q50" i="1"/>
  <c r="L51" i="1"/>
  <c r="N51" i="1"/>
  <c r="O51" i="1"/>
  <c r="P51" i="1"/>
  <c r="Q51" i="1"/>
  <c r="L52" i="1"/>
  <c r="N52" i="1"/>
  <c r="O52" i="1"/>
  <c r="P52" i="1"/>
  <c r="Q52" i="1"/>
  <c r="E30" i="1"/>
  <c r="N30" i="1"/>
  <c r="O18" i="1"/>
  <c r="L18" i="1"/>
  <c r="Q18" i="1"/>
  <c r="O5" i="1"/>
  <c r="L5" i="1"/>
  <c r="Q5" i="1"/>
  <c r="R31" i="1"/>
  <c r="O19" i="1"/>
  <c r="L19" i="1"/>
  <c r="Q19" i="1"/>
  <c r="O6" i="1"/>
  <c r="L6" i="1"/>
  <c r="Q6" i="1"/>
  <c r="R32" i="1"/>
  <c r="O20" i="1"/>
  <c r="L20" i="1"/>
  <c r="Q20" i="1"/>
  <c r="O7" i="1"/>
  <c r="L7" i="1"/>
  <c r="Q7" i="1"/>
  <c r="R33" i="1"/>
  <c r="O21" i="1"/>
  <c r="L21" i="1"/>
  <c r="Q21" i="1"/>
  <c r="O8" i="1"/>
  <c r="L8" i="1"/>
  <c r="Q8" i="1"/>
  <c r="R34" i="1"/>
  <c r="O22" i="1"/>
  <c r="L22" i="1"/>
  <c r="Q22" i="1"/>
  <c r="O9" i="1"/>
  <c r="L9" i="1"/>
  <c r="Q9" i="1"/>
  <c r="R35" i="1"/>
  <c r="O23" i="1"/>
  <c r="L23" i="1"/>
  <c r="Q23" i="1"/>
  <c r="O10" i="1"/>
  <c r="L10" i="1"/>
  <c r="Q10" i="1"/>
  <c r="R36" i="1"/>
  <c r="O24" i="1"/>
  <c r="L24" i="1"/>
  <c r="Q24" i="1"/>
  <c r="O11" i="1"/>
  <c r="L11" i="1"/>
  <c r="Q11" i="1"/>
  <c r="R37" i="1"/>
  <c r="O17" i="1"/>
  <c r="L17" i="1"/>
  <c r="Q17" i="1"/>
  <c r="O4" i="1"/>
  <c r="L4" i="1"/>
  <c r="Q4" i="1"/>
  <c r="R30" i="1"/>
  <c r="F30" i="1"/>
  <c r="G30" i="1"/>
  <c r="H30" i="1"/>
  <c r="I30" i="1"/>
  <c r="J30" i="1"/>
  <c r="K30" i="1"/>
  <c r="F31" i="1"/>
  <c r="G31" i="1"/>
  <c r="H31" i="1"/>
  <c r="I31" i="1"/>
  <c r="J31" i="1"/>
  <c r="K31" i="1"/>
  <c r="F32" i="1"/>
  <c r="G32" i="1"/>
  <c r="H32" i="1"/>
  <c r="I32" i="1"/>
  <c r="J32" i="1"/>
  <c r="K32" i="1"/>
  <c r="F33" i="1"/>
  <c r="G33" i="1"/>
  <c r="H33" i="1"/>
  <c r="I33" i="1"/>
  <c r="J33" i="1"/>
  <c r="K33" i="1"/>
  <c r="F34" i="1"/>
  <c r="G34" i="1"/>
  <c r="H34" i="1"/>
  <c r="I34" i="1"/>
  <c r="J34" i="1"/>
  <c r="K34" i="1"/>
  <c r="F35" i="1"/>
  <c r="G35" i="1"/>
  <c r="H35" i="1"/>
  <c r="I35" i="1"/>
  <c r="J35" i="1"/>
  <c r="K35" i="1"/>
  <c r="F36" i="1"/>
  <c r="G36" i="1"/>
  <c r="H36" i="1"/>
  <c r="I36" i="1"/>
  <c r="J36" i="1"/>
  <c r="K36" i="1"/>
  <c r="F37" i="1"/>
  <c r="G37" i="1"/>
  <c r="H37" i="1"/>
  <c r="I37" i="1"/>
  <c r="J37" i="1"/>
  <c r="K37" i="1"/>
  <c r="E31" i="1"/>
  <c r="E32" i="1"/>
  <c r="E33" i="1"/>
  <c r="E34" i="1"/>
  <c r="E35" i="1"/>
  <c r="E36" i="1"/>
  <c r="E37" i="1"/>
  <c r="L30" i="1"/>
  <c r="O30" i="1"/>
  <c r="P30" i="1"/>
  <c r="Q30" i="1"/>
  <c r="N19" i="1"/>
  <c r="P19" i="1"/>
  <c r="L31" i="1"/>
  <c r="N31" i="1"/>
  <c r="O31" i="1"/>
  <c r="P31" i="1"/>
  <c r="Q31" i="1"/>
  <c r="N20" i="1"/>
  <c r="P20" i="1"/>
  <c r="L32" i="1"/>
  <c r="N32" i="1"/>
  <c r="O32" i="1"/>
  <c r="P32" i="1"/>
  <c r="Q32" i="1"/>
  <c r="N21" i="1"/>
  <c r="P21" i="1"/>
  <c r="L33" i="1"/>
  <c r="N33" i="1"/>
  <c r="O33" i="1"/>
  <c r="P33" i="1"/>
  <c r="Q33" i="1"/>
  <c r="N22" i="1"/>
  <c r="P22" i="1"/>
  <c r="L34" i="1"/>
  <c r="N34" i="1"/>
  <c r="O34" i="1"/>
  <c r="P34" i="1"/>
  <c r="Q34" i="1"/>
  <c r="N23" i="1"/>
  <c r="P23" i="1"/>
  <c r="L35" i="1"/>
  <c r="N35" i="1"/>
  <c r="O35" i="1"/>
  <c r="P35" i="1"/>
  <c r="Q35" i="1"/>
  <c r="N24" i="1"/>
  <c r="P24" i="1"/>
  <c r="L36" i="1"/>
  <c r="N36" i="1"/>
  <c r="O36" i="1"/>
  <c r="P36" i="1"/>
  <c r="Q36" i="1"/>
  <c r="L37" i="1"/>
  <c r="N37" i="1"/>
  <c r="O37" i="1"/>
  <c r="P37" i="1"/>
  <c r="Q37" i="1"/>
  <c r="N5" i="1"/>
  <c r="P5" i="1"/>
  <c r="N18" i="1"/>
  <c r="P18" i="1"/>
  <c r="N6" i="1"/>
  <c r="P6" i="1"/>
  <c r="N7" i="1"/>
  <c r="P7" i="1"/>
  <c r="N8" i="1"/>
  <c r="P8" i="1"/>
  <c r="N9" i="1"/>
  <c r="P9" i="1"/>
  <c r="N10" i="1"/>
  <c r="P10" i="1"/>
  <c r="N11" i="1"/>
  <c r="P11" i="1"/>
  <c r="N4" i="1"/>
  <c r="P4" i="1"/>
  <c r="N17" i="1"/>
  <c r="P17" i="1"/>
</calcChain>
</file>

<file path=xl/sharedStrings.xml><?xml version="1.0" encoding="utf-8"?>
<sst xmlns="http://schemas.openxmlformats.org/spreadsheetml/2006/main" count="110" uniqueCount="68">
  <si>
    <t>0 puncta</t>
  </si>
  <si>
    <t>yWS 1946</t>
  </si>
  <si>
    <t>yWS 1947</t>
  </si>
  <si>
    <t>yWS 1948</t>
  </si>
  <si>
    <t>yWS 1949</t>
  </si>
  <si>
    <t>yWS 1950</t>
  </si>
  <si>
    <t>yWS 1951</t>
  </si>
  <si>
    <t>yWS 1952</t>
  </si>
  <si>
    <t>yWS 1953</t>
  </si>
  <si>
    <t>12.2.2015</t>
  </si>
  <si>
    <t>yWS 1973</t>
  </si>
  <si>
    <t>yWS 1972</t>
  </si>
  <si>
    <t>yWS 1974</t>
  </si>
  <si>
    <t>yWS 1975</t>
  </si>
  <si>
    <t>yWS 1976</t>
  </si>
  <si>
    <t>yWS 1977</t>
  </si>
  <si>
    <t>yWS 1978</t>
  </si>
  <si>
    <t>yWS 1979</t>
  </si>
  <si>
    <t>1+</t>
  </si>
  <si>
    <t>Puncta</t>
  </si>
  <si>
    <t>WT</t>
  </si>
  <si>
    <t>ydj1</t>
  </si>
  <si>
    <t>ydj1 ste14</t>
  </si>
  <si>
    <t>Background</t>
  </si>
  <si>
    <t>Date</t>
  </si>
  <si>
    <t># cells</t>
  </si>
  <si>
    <t>1+ puncta</t>
  </si>
  <si>
    <t>CASQ (14)</t>
  </si>
  <si>
    <t>SASQ (23)</t>
  </si>
  <si>
    <t>CVIA (29)</t>
  </si>
  <si>
    <t>CTLM (11)</t>
  </si>
  <si>
    <t>SASQ (16)</t>
  </si>
  <si>
    <t>CVIA (19)</t>
  </si>
  <si>
    <t>CTLM (18)</t>
  </si>
  <si>
    <t>CASQ (18)</t>
  </si>
  <si>
    <t>yWS1972</t>
  </si>
  <si>
    <t>yWs 1979</t>
  </si>
  <si>
    <t>range</t>
  </si>
  <si>
    <t>average</t>
  </si>
  <si>
    <t>2.9.2016</t>
  </si>
  <si>
    <t>yWS1975</t>
  </si>
  <si>
    <t>CASQ (31)</t>
  </si>
  <si>
    <t>SASQ (37)</t>
  </si>
  <si>
    <t>CTLM (43)</t>
  </si>
  <si>
    <t>CVIA (32)</t>
  </si>
  <si>
    <t>SASQ (25)</t>
  </si>
  <si>
    <t>CASQ (41)</t>
  </si>
  <si>
    <t>CVIA (45)</t>
  </si>
  <si>
    <t>CTLM (34)</t>
  </si>
  <si>
    <t>n=2</t>
  </si>
  <si>
    <t>6+</t>
  </si>
  <si>
    <t>2.16.2016</t>
  </si>
  <si>
    <t>CASQ (24)</t>
  </si>
  <si>
    <t>CTLM (44)</t>
  </si>
  <si>
    <t>CASQ (22)</t>
  </si>
  <si>
    <t>SASQ (31)</t>
  </si>
  <si>
    <t>CVIA (44)</t>
  </si>
  <si>
    <t>CTLM (48)</t>
  </si>
  <si>
    <t>CVIA (50)</t>
  </si>
  <si>
    <t>CASQ (55)</t>
  </si>
  <si>
    <t>SASQ (74)</t>
  </si>
  <si>
    <t>CTLM (91)</t>
  </si>
  <si>
    <t>CVIA (76)</t>
  </si>
  <si>
    <t>CASQ (63)</t>
  </si>
  <si>
    <t>SASQ (56)</t>
  </si>
  <si>
    <t>CTLM (78)</t>
  </si>
  <si>
    <t>CVIA (95)</t>
  </si>
  <si>
    <t>ste14∆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</si>
</sst>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scheme val="minor"/>
    </font>
    <font>
      <b/>
      <u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80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2" borderId="2" xfId="0" applyFill="1" applyBorder="1"/>
    <xf numFmtId="0" fontId="0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9" fontId="0" fillId="0" borderId="0" xfId="1" applyFont="1"/>
    <xf numFmtId="0" fontId="0" fillId="3" borderId="0" xfId="0" applyFill="1"/>
    <xf numFmtId="164" fontId="0" fillId="0" borderId="0" xfId="0" applyNumberFormat="1"/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2" fillId="6" borderId="0" xfId="0" applyFont="1" applyFill="1"/>
    <xf numFmtId="0" fontId="2" fillId="6" borderId="0" xfId="0" applyFont="1" applyFill="1" applyAlignment="1">
      <alignment horizontal="right"/>
    </xf>
    <xf numFmtId="0" fontId="4" fillId="6" borderId="0" xfId="0" applyFont="1" applyFill="1" applyAlignment="1">
      <alignment horizontal="right"/>
    </xf>
    <xf numFmtId="0" fontId="3" fillId="6" borderId="0" xfId="0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2" fillId="6" borderId="0" xfId="0" applyFont="1" applyFill="1" applyAlignment="1">
      <alignment horizontal="center"/>
    </xf>
    <xf numFmtId="0" fontId="0" fillId="6" borderId="0" xfId="0" applyFont="1" applyFill="1"/>
    <xf numFmtId="9" fontId="0" fillId="6" borderId="0" xfId="1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</cellXfs>
  <cellStyles count="8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36459780763"/>
          <c:y val="0.151079136690647"/>
          <c:w val="0.796236490659256"/>
          <c:h val="0.49202797788574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Sheet1!$Q$44</c:f>
              <c:strCache>
                <c:ptCount val="1"/>
                <c:pt idx="0">
                  <c:v>1+ puncta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Sheet1!$B$45:$C$52</c:f>
              <c:multiLvlStrCache>
                <c:ptCount val="8"/>
                <c:lvl>
                  <c:pt idx="0">
                    <c:v>CASQ (14)</c:v>
                  </c:pt>
                  <c:pt idx="1">
                    <c:v>SASQ (23)</c:v>
                  </c:pt>
                  <c:pt idx="2">
                    <c:v>CTLM (11)</c:v>
                  </c:pt>
                  <c:pt idx="3">
                    <c:v>CVIA (29)</c:v>
                  </c:pt>
                  <c:pt idx="4">
                    <c:v>CASQ (18)</c:v>
                  </c:pt>
                  <c:pt idx="5">
                    <c:v>SASQ (16)</c:v>
                  </c:pt>
                  <c:pt idx="6">
                    <c:v>CTLM (18)</c:v>
                  </c:pt>
                  <c:pt idx="7">
                    <c:v>CVIA (19)</c:v>
                  </c:pt>
                </c:lvl>
                <c:lvl>
                  <c:pt idx="0">
                    <c:v>WT</c:v>
                  </c:pt>
                  <c:pt idx="4">
                    <c:v>ste14∆</c:v>
                  </c:pt>
                </c:lvl>
              </c:multiLvlStrCache>
            </c:multiLvlStrRef>
          </c:cat>
          <c:val>
            <c:numRef>
              <c:f>Sheet1!$Q$45:$Q$52</c:f>
              <c:numCache>
                <c:formatCode>0%</c:formatCode>
                <c:ptCount val="8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0.166666666666667</c:v>
                </c:pt>
                <c:pt idx="5">
                  <c:v>0.0</c:v>
                </c:pt>
                <c:pt idx="6">
                  <c:v>0.0555555555555555</c:v>
                </c:pt>
                <c:pt idx="7">
                  <c:v>0.157894736842105</c:v>
                </c:pt>
              </c:numCache>
            </c:numRef>
          </c:val>
        </c:ser>
        <c:ser>
          <c:idx val="1"/>
          <c:order val="1"/>
          <c:tx>
            <c:strRef>
              <c:f>Sheet1!$P$44</c:f>
              <c:strCache>
                <c:ptCount val="1"/>
                <c:pt idx="0">
                  <c:v>0 puncta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Sheet1!$B$45:$C$52</c:f>
              <c:multiLvlStrCache>
                <c:ptCount val="8"/>
                <c:lvl>
                  <c:pt idx="0">
                    <c:v>CASQ (14)</c:v>
                  </c:pt>
                  <c:pt idx="1">
                    <c:v>SASQ (23)</c:v>
                  </c:pt>
                  <c:pt idx="2">
                    <c:v>CTLM (11)</c:v>
                  </c:pt>
                  <c:pt idx="3">
                    <c:v>CVIA (29)</c:v>
                  </c:pt>
                  <c:pt idx="4">
                    <c:v>CASQ (18)</c:v>
                  </c:pt>
                  <c:pt idx="5">
                    <c:v>SASQ (16)</c:v>
                  </c:pt>
                  <c:pt idx="6">
                    <c:v>CTLM (18)</c:v>
                  </c:pt>
                  <c:pt idx="7">
                    <c:v>CVIA (19)</c:v>
                  </c:pt>
                </c:lvl>
                <c:lvl>
                  <c:pt idx="0">
                    <c:v>WT</c:v>
                  </c:pt>
                  <c:pt idx="4">
                    <c:v>ste14∆</c:v>
                  </c:pt>
                </c:lvl>
              </c:multiLvlStrCache>
            </c:multiLvlStrRef>
          </c:cat>
          <c:val>
            <c:numRef>
              <c:f>Sheet1!$P$45:$P$52</c:f>
              <c:numCache>
                <c:formatCode>0%</c:formatCode>
                <c:ptCount val="8"/>
                <c:pt idx="0">
                  <c:v>1.0</c:v>
                </c:pt>
                <c:pt idx="1">
                  <c:v>1.0</c:v>
                </c:pt>
                <c:pt idx="2">
                  <c:v>0.0</c:v>
                </c:pt>
                <c:pt idx="3">
                  <c:v>0.0</c:v>
                </c:pt>
                <c:pt idx="4">
                  <c:v>0.833333333333333</c:v>
                </c:pt>
                <c:pt idx="5">
                  <c:v>1.0</c:v>
                </c:pt>
                <c:pt idx="6">
                  <c:v>0.944444444444444</c:v>
                </c:pt>
                <c:pt idx="7">
                  <c:v>0.842105263157895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091188584"/>
        <c:axId val="2091191832"/>
      </c:barChart>
      <c:catAx>
        <c:axId val="20911885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en-US"/>
          </a:p>
        </c:txPr>
        <c:crossAx val="2091191832"/>
        <c:crosses val="autoZero"/>
        <c:auto val="1"/>
        <c:lblAlgn val="ctr"/>
        <c:lblOffset val="100"/>
        <c:noMultiLvlLbl val="0"/>
      </c:catAx>
      <c:valAx>
        <c:axId val="2091191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/>
                    <a:cs typeface="Arial"/>
                  </a:defRPr>
                </a:pPr>
                <a:r>
                  <a:rPr lang="en-US" sz="1400" b="0">
                    <a:latin typeface="Arial"/>
                    <a:cs typeface="Arial"/>
                  </a:rPr>
                  <a:t>% cells with phenotype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091188584"/>
        <c:crosses val="autoZero"/>
        <c:crossBetween val="midCat"/>
        <c:majorUnit val="0.5"/>
        <c:minorUnit val="0.25"/>
      </c:valAx>
    </c:plotArea>
    <c:legend>
      <c:legendPos val="r"/>
      <c:layout>
        <c:manualLayout>
          <c:xMode val="edge"/>
          <c:yMode val="edge"/>
          <c:x val="0.591978539447275"/>
          <c:y val="0.0290575533728387"/>
          <c:w val="0.390800524934383"/>
          <c:h val="0.120095734436073"/>
        </c:manualLayout>
      </c:layout>
      <c:overlay val="0"/>
      <c:txPr>
        <a:bodyPr/>
        <a:lstStyle/>
        <a:p>
          <a:pPr>
            <a:defRPr sz="12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36459780763"/>
          <c:y val="0.151079136690647"/>
          <c:w val="0.796236490659256"/>
          <c:h val="0.49202797788574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Sheet1!$Q$44</c:f>
              <c:strCache>
                <c:ptCount val="1"/>
                <c:pt idx="0">
                  <c:v>1+ puncta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Sheet1!$B$4:$C$11</c:f>
              <c:multiLvlStrCache>
                <c:ptCount val="8"/>
                <c:lvl>
                  <c:pt idx="0">
                    <c:v>CASQ (31)</c:v>
                  </c:pt>
                  <c:pt idx="1">
                    <c:v>SASQ (37)</c:v>
                  </c:pt>
                  <c:pt idx="2">
                    <c:v>CTLM (43)</c:v>
                  </c:pt>
                  <c:pt idx="3">
                    <c:v>CVIA (32)</c:v>
                  </c:pt>
                  <c:pt idx="4">
                    <c:v>CASQ (41)</c:v>
                  </c:pt>
                  <c:pt idx="5">
                    <c:v>SASQ (25)</c:v>
                  </c:pt>
                  <c:pt idx="6">
                    <c:v>CTLM (34)</c:v>
                  </c:pt>
                  <c:pt idx="7">
                    <c:v>CVIA (45)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Sheet1!$Q$4:$Q$11</c:f>
              <c:numCache>
                <c:formatCode>0.0%</c:formatCode>
                <c:ptCount val="8"/>
                <c:pt idx="0">
                  <c:v>0.0</c:v>
                </c:pt>
                <c:pt idx="1">
                  <c:v>0.0</c:v>
                </c:pt>
                <c:pt idx="2">
                  <c:v>0.976744186046512</c:v>
                </c:pt>
                <c:pt idx="3">
                  <c:v>0.96875</c:v>
                </c:pt>
                <c:pt idx="4">
                  <c:v>0.0</c:v>
                </c:pt>
                <c:pt idx="5">
                  <c:v>0.0</c:v>
                </c:pt>
                <c:pt idx="6">
                  <c:v>0.088235294117647</c:v>
                </c:pt>
                <c:pt idx="7">
                  <c:v>0.0222222222222222</c:v>
                </c:pt>
              </c:numCache>
            </c:numRef>
          </c:val>
        </c:ser>
        <c:ser>
          <c:idx val="1"/>
          <c:order val="1"/>
          <c:tx>
            <c:strRef>
              <c:f>Sheet1!$P$44</c:f>
              <c:strCache>
                <c:ptCount val="1"/>
                <c:pt idx="0">
                  <c:v>0 puncta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Sheet1!$B$4:$C$11</c:f>
              <c:multiLvlStrCache>
                <c:ptCount val="8"/>
                <c:lvl>
                  <c:pt idx="0">
                    <c:v>CASQ (31)</c:v>
                  </c:pt>
                  <c:pt idx="1">
                    <c:v>SASQ (37)</c:v>
                  </c:pt>
                  <c:pt idx="2">
                    <c:v>CTLM (43)</c:v>
                  </c:pt>
                  <c:pt idx="3">
                    <c:v>CVIA (32)</c:v>
                  </c:pt>
                  <c:pt idx="4">
                    <c:v>CASQ (41)</c:v>
                  </c:pt>
                  <c:pt idx="5">
                    <c:v>SASQ (25)</c:v>
                  </c:pt>
                  <c:pt idx="6">
                    <c:v>CTLM (34)</c:v>
                  </c:pt>
                  <c:pt idx="7">
                    <c:v>CVIA (45)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Sheet1!$P$4:$P$11</c:f>
              <c:numCache>
                <c:formatCode>0.0%</c:formatCode>
                <c:ptCount val="8"/>
                <c:pt idx="0">
                  <c:v>1.0</c:v>
                </c:pt>
                <c:pt idx="1">
                  <c:v>1.0</c:v>
                </c:pt>
                <c:pt idx="2">
                  <c:v>0.0232558139534884</c:v>
                </c:pt>
                <c:pt idx="3">
                  <c:v>0.03125</c:v>
                </c:pt>
                <c:pt idx="4">
                  <c:v>1.0</c:v>
                </c:pt>
                <c:pt idx="5">
                  <c:v>1.0</c:v>
                </c:pt>
                <c:pt idx="6">
                  <c:v>0.911764705882353</c:v>
                </c:pt>
                <c:pt idx="7">
                  <c:v>0.977777777777778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133130856"/>
        <c:axId val="-2111522744"/>
      </c:barChart>
      <c:catAx>
        <c:axId val="21331308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en-US"/>
          </a:p>
        </c:txPr>
        <c:crossAx val="-2111522744"/>
        <c:crosses val="autoZero"/>
        <c:auto val="1"/>
        <c:lblAlgn val="ctr"/>
        <c:lblOffset val="100"/>
        <c:noMultiLvlLbl val="0"/>
      </c:catAx>
      <c:valAx>
        <c:axId val="-2111522744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/>
                    <a:cs typeface="Arial"/>
                  </a:defRPr>
                </a:pPr>
                <a:r>
                  <a:rPr lang="en-US" sz="1400" b="0">
                    <a:latin typeface="Arial"/>
                    <a:cs typeface="Arial"/>
                  </a:rPr>
                  <a:t>% cells with phenotype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33130856"/>
        <c:crosses val="autoZero"/>
        <c:crossBetween val="midCat"/>
        <c:majorUnit val="0.5"/>
        <c:minorUnit val="0.25"/>
      </c:valAx>
    </c:plotArea>
    <c:legend>
      <c:legendPos val="r"/>
      <c:layout>
        <c:manualLayout>
          <c:xMode val="edge"/>
          <c:yMode val="edge"/>
          <c:x val="0.591978539447275"/>
          <c:y val="0.023902914197581"/>
          <c:w val="0.390800524934383"/>
          <c:h val="0.120095734436073"/>
        </c:manualLayout>
      </c:layout>
      <c:overlay val="0"/>
      <c:txPr>
        <a:bodyPr/>
        <a:lstStyle/>
        <a:p>
          <a:pPr>
            <a:defRPr sz="12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36459780763"/>
          <c:y val="0.151079136690647"/>
          <c:w val="0.796236490659256"/>
          <c:h val="0.49202797788574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Sheet1!$Q$44</c:f>
              <c:strCache>
                <c:ptCount val="1"/>
                <c:pt idx="0">
                  <c:v>1+ puncta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Sheet1!$B$17:$C$24</c:f>
              <c:multiLvlStrCache>
                <c:ptCount val="8"/>
                <c:lvl>
                  <c:pt idx="0">
                    <c:v>CASQ (24)</c:v>
                  </c:pt>
                  <c:pt idx="1">
                    <c:v>SASQ (37)</c:v>
                  </c:pt>
                  <c:pt idx="2">
                    <c:v>CTLM (48)</c:v>
                  </c:pt>
                  <c:pt idx="3">
                    <c:v>CVIA (44)</c:v>
                  </c:pt>
                  <c:pt idx="4">
                    <c:v>CASQ (22)</c:v>
                  </c:pt>
                  <c:pt idx="5">
                    <c:v>SASQ (31)</c:v>
                  </c:pt>
                  <c:pt idx="6">
                    <c:v>CTLM (44)</c:v>
                  </c:pt>
                  <c:pt idx="7">
                    <c:v>CVIA (50)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Sheet1!$Q$17:$Q$24</c:f>
              <c:numCache>
                <c:formatCode>0%</c:formatCode>
                <c:ptCount val="8"/>
                <c:pt idx="0">
                  <c:v>0.0</c:v>
                </c:pt>
                <c:pt idx="1">
                  <c:v>0.0</c:v>
                </c:pt>
                <c:pt idx="2">
                  <c:v>0.875</c:v>
                </c:pt>
                <c:pt idx="3">
                  <c:v>0.863636363636364</c:v>
                </c:pt>
                <c:pt idx="4">
                  <c:v>0.0</c:v>
                </c:pt>
                <c:pt idx="5">
                  <c:v>0.0</c:v>
                </c:pt>
                <c:pt idx="6">
                  <c:v>0.0227272727272727</c:v>
                </c:pt>
                <c:pt idx="7">
                  <c:v>0.08</c:v>
                </c:pt>
              </c:numCache>
            </c:numRef>
          </c:val>
        </c:ser>
        <c:ser>
          <c:idx val="1"/>
          <c:order val="1"/>
          <c:tx>
            <c:strRef>
              <c:f>Sheet1!$P$44</c:f>
              <c:strCache>
                <c:ptCount val="1"/>
                <c:pt idx="0">
                  <c:v>0 puncta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Sheet1!$B$17:$C$24</c:f>
              <c:multiLvlStrCache>
                <c:ptCount val="8"/>
                <c:lvl>
                  <c:pt idx="0">
                    <c:v>CASQ (24)</c:v>
                  </c:pt>
                  <c:pt idx="1">
                    <c:v>SASQ (37)</c:v>
                  </c:pt>
                  <c:pt idx="2">
                    <c:v>CTLM (48)</c:v>
                  </c:pt>
                  <c:pt idx="3">
                    <c:v>CVIA (44)</c:v>
                  </c:pt>
                  <c:pt idx="4">
                    <c:v>CASQ (22)</c:v>
                  </c:pt>
                  <c:pt idx="5">
                    <c:v>SASQ (31)</c:v>
                  </c:pt>
                  <c:pt idx="6">
                    <c:v>CTLM (44)</c:v>
                  </c:pt>
                  <c:pt idx="7">
                    <c:v>CVIA (50)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Sheet1!$P$17:$P$24</c:f>
              <c:numCache>
                <c:formatCode>0%</c:formatCode>
                <c:ptCount val="8"/>
                <c:pt idx="0">
                  <c:v>1.0</c:v>
                </c:pt>
                <c:pt idx="1">
                  <c:v>1.0</c:v>
                </c:pt>
                <c:pt idx="2">
                  <c:v>0.125</c:v>
                </c:pt>
                <c:pt idx="3">
                  <c:v>0.136363636363636</c:v>
                </c:pt>
                <c:pt idx="4">
                  <c:v>1.0</c:v>
                </c:pt>
                <c:pt idx="5">
                  <c:v>1.0</c:v>
                </c:pt>
                <c:pt idx="6">
                  <c:v>0.977272727272727</c:v>
                </c:pt>
                <c:pt idx="7">
                  <c:v>0.92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2111161048"/>
        <c:axId val="-2111134888"/>
      </c:barChart>
      <c:catAx>
        <c:axId val="-21111610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en-US"/>
          </a:p>
        </c:txPr>
        <c:crossAx val="-2111134888"/>
        <c:crosses val="autoZero"/>
        <c:auto val="1"/>
        <c:lblAlgn val="ctr"/>
        <c:lblOffset val="100"/>
        <c:noMultiLvlLbl val="0"/>
      </c:catAx>
      <c:valAx>
        <c:axId val="-2111134888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/>
                    <a:cs typeface="Arial"/>
                  </a:defRPr>
                </a:pPr>
                <a:r>
                  <a:rPr lang="en-US" sz="1400" b="0">
                    <a:latin typeface="Arial"/>
                    <a:cs typeface="Arial"/>
                  </a:rPr>
                  <a:t>% cells with phenotype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1161048"/>
        <c:crosses val="autoZero"/>
        <c:crossBetween val="midCat"/>
        <c:majorUnit val="0.5"/>
        <c:minorUnit val="0.25"/>
      </c:valAx>
    </c:plotArea>
    <c:legend>
      <c:legendPos val="r"/>
      <c:layout>
        <c:manualLayout>
          <c:xMode val="edge"/>
          <c:yMode val="edge"/>
          <c:x val="0.591978539447275"/>
          <c:y val="0.023902914197581"/>
          <c:w val="0.390800524934383"/>
          <c:h val="0.120095734436073"/>
        </c:manualLayout>
      </c:layout>
      <c:overlay val="0"/>
      <c:txPr>
        <a:bodyPr/>
        <a:lstStyle/>
        <a:p>
          <a:pPr>
            <a:defRPr sz="12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36459780763"/>
          <c:y val="0.151079136690647"/>
          <c:w val="0.796236490659256"/>
          <c:h val="0.49202797788574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Sheet1!$Q$44</c:f>
              <c:strCache>
                <c:ptCount val="1"/>
                <c:pt idx="0">
                  <c:v>1+ puncta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Sheet1!$R$30:$R$37</c:f>
                <c:numCache>
                  <c:formatCode>General</c:formatCode>
                  <c:ptCount val="8"/>
                  <c:pt idx="0">
                    <c:v>0.0</c:v>
                  </c:pt>
                  <c:pt idx="1">
                    <c:v>0.0</c:v>
                  </c:pt>
                  <c:pt idx="2">
                    <c:v>0.0508720930232558</c:v>
                  </c:pt>
                  <c:pt idx="3">
                    <c:v>0.0525568181818182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0.0327540106951872</c:v>
                  </c:pt>
                  <c:pt idx="7">
                    <c:v>0.0288888888888889</c:v>
                  </c:pt>
                </c:numCache>
              </c:numRef>
            </c:plus>
            <c:minus>
              <c:numRef>
                <c:f>Sheet1!$R$30:$R$37</c:f>
                <c:numCache>
                  <c:formatCode>General</c:formatCode>
                  <c:ptCount val="8"/>
                  <c:pt idx="0">
                    <c:v>0.0</c:v>
                  </c:pt>
                  <c:pt idx="1">
                    <c:v>0.0</c:v>
                  </c:pt>
                  <c:pt idx="2">
                    <c:v>0.0508720930232558</c:v>
                  </c:pt>
                  <c:pt idx="3">
                    <c:v>0.0525568181818182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0.0327540106951872</c:v>
                  </c:pt>
                  <c:pt idx="7">
                    <c:v>0.0288888888888889</c:v>
                  </c:pt>
                </c:numCache>
              </c:numRef>
            </c:minus>
          </c:errBars>
          <c:cat>
            <c:multiLvlStrRef>
              <c:f>Sheet1!$B$30:$C$37</c:f>
              <c:multiLvlStrCache>
                <c:ptCount val="8"/>
                <c:lvl>
                  <c:pt idx="0">
                    <c:v>CASQ (55)</c:v>
                  </c:pt>
                  <c:pt idx="1">
                    <c:v>SASQ (74)</c:v>
                  </c:pt>
                  <c:pt idx="2">
                    <c:v>CTLM (91)</c:v>
                  </c:pt>
                  <c:pt idx="3">
                    <c:v>CVIA (76)</c:v>
                  </c:pt>
                  <c:pt idx="4">
                    <c:v>CASQ (63)</c:v>
                  </c:pt>
                  <c:pt idx="5">
                    <c:v>SASQ (56)</c:v>
                  </c:pt>
                  <c:pt idx="6">
                    <c:v>CTLM (78)</c:v>
                  </c:pt>
                  <c:pt idx="7">
                    <c:v>CVIA (95)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Sheet1!$Q$30:$Q$37</c:f>
              <c:numCache>
                <c:formatCode>0%</c:formatCode>
                <c:ptCount val="8"/>
                <c:pt idx="0">
                  <c:v>0.0</c:v>
                </c:pt>
                <c:pt idx="1">
                  <c:v>0.0</c:v>
                </c:pt>
                <c:pt idx="2">
                  <c:v>0.923076923076923</c:v>
                </c:pt>
                <c:pt idx="3">
                  <c:v>0.907894736842105</c:v>
                </c:pt>
                <c:pt idx="4">
                  <c:v>0.0</c:v>
                </c:pt>
                <c:pt idx="5">
                  <c:v>0.0</c:v>
                </c:pt>
                <c:pt idx="6">
                  <c:v>0.0512820512820513</c:v>
                </c:pt>
                <c:pt idx="7">
                  <c:v>0.0526315789473684</c:v>
                </c:pt>
              </c:numCache>
            </c:numRef>
          </c:val>
        </c:ser>
        <c:ser>
          <c:idx val="1"/>
          <c:order val="1"/>
          <c:tx>
            <c:strRef>
              <c:f>Sheet1!$P$44</c:f>
              <c:strCache>
                <c:ptCount val="1"/>
                <c:pt idx="0">
                  <c:v>0 puncta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Sheet1!$B$30:$C$37</c:f>
              <c:multiLvlStrCache>
                <c:ptCount val="8"/>
                <c:lvl>
                  <c:pt idx="0">
                    <c:v>CASQ (55)</c:v>
                  </c:pt>
                  <c:pt idx="1">
                    <c:v>SASQ (74)</c:v>
                  </c:pt>
                  <c:pt idx="2">
                    <c:v>CTLM (91)</c:v>
                  </c:pt>
                  <c:pt idx="3">
                    <c:v>CVIA (76)</c:v>
                  </c:pt>
                  <c:pt idx="4">
                    <c:v>CASQ (63)</c:v>
                  </c:pt>
                  <c:pt idx="5">
                    <c:v>SASQ (56)</c:v>
                  </c:pt>
                  <c:pt idx="6">
                    <c:v>CTLM (78)</c:v>
                  </c:pt>
                  <c:pt idx="7">
                    <c:v>CVIA (95)</c:v>
                  </c:pt>
                </c:lvl>
                <c:lvl>
                  <c:pt idx="0">
                    <c:v>ydj1</c:v>
                  </c:pt>
                  <c:pt idx="4">
                    <c:v>ydj1 ste14</c:v>
                  </c:pt>
                </c:lvl>
              </c:multiLvlStrCache>
            </c:multiLvlStrRef>
          </c:cat>
          <c:val>
            <c:numRef>
              <c:f>Sheet1!$P$30:$P$37</c:f>
              <c:numCache>
                <c:formatCode>0%</c:formatCode>
                <c:ptCount val="8"/>
                <c:pt idx="0">
                  <c:v>1.0</c:v>
                </c:pt>
                <c:pt idx="1">
                  <c:v>1.0</c:v>
                </c:pt>
                <c:pt idx="2">
                  <c:v>0.0769230769230769</c:v>
                </c:pt>
                <c:pt idx="3">
                  <c:v>0.0921052631578947</c:v>
                </c:pt>
                <c:pt idx="4">
                  <c:v>1.0</c:v>
                </c:pt>
                <c:pt idx="5">
                  <c:v>1.0</c:v>
                </c:pt>
                <c:pt idx="6">
                  <c:v>0.948717948717949</c:v>
                </c:pt>
                <c:pt idx="7">
                  <c:v>0.947368421052631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115617528"/>
        <c:axId val="2115620728"/>
      </c:barChart>
      <c:catAx>
        <c:axId val="21156175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en-US"/>
          </a:p>
        </c:txPr>
        <c:crossAx val="2115620728"/>
        <c:crosses val="autoZero"/>
        <c:auto val="1"/>
        <c:lblAlgn val="ctr"/>
        <c:lblOffset val="100"/>
        <c:noMultiLvlLbl val="0"/>
      </c:catAx>
      <c:valAx>
        <c:axId val="2115620728"/>
        <c:scaling>
          <c:orientation val="minMax"/>
          <c:max val="1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latin typeface="Arial"/>
                    <a:cs typeface="Arial"/>
                  </a:defRPr>
                </a:pPr>
                <a:r>
                  <a:rPr lang="en-US" sz="1400" b="0">
                    <a:latin typeface="Arial"/>
                    <a:cs typeface="Arial"/>
                  </a:rPr>
                  <a:t>% cells with phenotype</a:t>
                </a:r>
              </a:p>
            </c:rich>
          </c:tx>
          <c:layout>
            <c:manualLayout>
              <c:xMode val="edge"/>
              <c:yMode val="edge"/>
              <c:x val="0.0146341463414634"/>
              <c:y val="0.194647693223019"/>
            </c:manualLayout>
          </c:layout>
          <c:overlay val="0"/>
        </c:title>
        <c:numFmt formatCode="0%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15617528"/>
        <c:crosses val="autoZero"/>
        <c:crossBetween val="midCat"/>
        <c:majorUnit val="0.5"/>
        <c:minorUnit val="0.25"/>
      </c:valAx>
    </c:plotArea>
    <c:legend>
      <c:legendPos val="r"/>
      <c:layout>
        <c:manualLayout>
          <c:xMode val="edge"/>
          <c:yMode val="edge"/>
          <c:x val="0.591978490493566"/>
          <c:y val="0.00385844443766355"/>
          <c:w val="0.390800524934383"/>
          <c:h val="0.120095734436073"/>
        </c:manualLayout>
      </c:layout>
      <c:overlay val="0"/>
      <c:txPr>
        <a:bodyPr/>
        <a:lstStyle/>
        <a:p>
          <a:pPr>
            <a:defRPr sz="120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389465</xdr:colOff>
      <xdr:row>42</xdr:row>
      <xdr:rowOff>0</xdr:rowOff>
    </xdr:from>
    <xdr:to>
      <xdr:col>24</xdr:col>
      <xdr:colOff>618065</xdr:colOff>
      <xdr:row>53</xdr:row>
      <xdr:rowOff>63501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368300</xdr:colOff>
      <xdr:row>0</xdr:row>
      <xdr:rowOff>114300</xdr:rowOff>
    </xdr:from>
    <xdr:to>
      <xdr:col>24</xdr:col>
      <xdr:colOff>596900</xdr:colOff>
      <xdr:row>13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368300</xdr:colOff>
      <xdr:row>12</xdr:row>
      <xdr:rowOff>118534</xdr:rowOff>
    </xdr:from>
    <xdr:to>
      <xdr:col>24</xdr:col>
      <xdr:colOff>596900</xdr:colOff>
      <xdr:row>25</xdr:row>
      <xdr:rowOff>105833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292100</xdr:colOff>
      <xdr:row>28</xdr:row>
      <xdr:rowOff>152400</xdr:rowOff>
    </xdr:from>
    <xdr:to>
      <xdr:col>24</xdr:col>
      <xdr:colOff>520700</xdr:colOff>
      <xdr:row>37</xdr:row>
      <xdr:rowOff>118533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6"/>
  <sheetViews>
    <sheetView tabSelected="1" showRuler="0" zoomScale="75" zoomScaleNormal="75" zoomScalePageLayoutView="75" workbookViewId="0">
      <selection activeCell="L65" sqref="L65"/>
    </sheetView>
  </sheetViews>
  <sheetFormatPr baseColWidth="10" defaultRowHeight="15" x14ac:dyDescent="0"/>
  <cols>
    <col min="1" max="1" width="9.33203125" bestFit="1" customWidth="1"/>
    <col min="2" max="2" width="10.83203125" style="4"/>
    <col min="3" max="3" width="13.1640625" style="4" customWidth="1"/>
    <col min="4" max="4" width="9.33203125" bestFit="1" customWidth="1"/>
    <col min="5" max="5" width="5" customWidth="1"/>
    <col min="6" max="10" width="3.6640625" customWidth="1"/>
    <col min="11" max="11" width="4.6640625" customWidth="1"/>
    <col min="12" max="12" width="6.33203125" bestFit="1" customWidth="1"/>
    <col min="13" max="13" width="6.6640625" customWidth="1"/>
    <col min="14" max="15" width="6" customWidth="1"/>
    <col min="16" max="16" width="12.33203125" customWidth="1"/>
    <col min="17" max="17" width="12.1640625" customWidth="1"/>
  </cols>
  <sheetData>
    <row r="2" spans="1:18" ht="16" thickBot="1">
      <c r="E2" s="31" t="s">
        <v>19</v>
      </c>
      <c r="F2" s="31"/>
      <c r="G2" s="31"/>
      <c r="H2" s="31"/>
      <c r="I2" s="31"/>
      <c r="J2" s="31"/>
      <c r="K2" s="31"/>
      <c r="N2" s="31" t="s">
        <v>19</v>
      </c>
      <c r="O2" s="31"/>
      <c r="P2" s="31"/>
      <c r="Q2" s="31"/>
    </row>
    <row r="3" spans="1:18">
      <c r="A3" s="2" t="s">
        <v>24</v>
      </c>
      <c r="B3" s="5" t="s">
        <v>23</v>
      </c>
      <c r="E3" s="6">
        <v>0</v>
      </c>
      <c r="F3" s="6">
        <v>1</v>
      </c>
      <c r="G3" s="6">
        <v>2</v>
      </c>
      <c r="H3" s="6">
        <v>3</v>
      </c>
      <c r="I3" s="6">
        <v>4</v>
      </c>
      <c r="J3" s="6">
        <v>5</v>
      </c>
      <c r="K3" s="11" t="s">
        <v>50</v>
      </c>
      <c r="L3" s="11" t="s">
        <v>25</v>
      </c>
      <c r="N3" s="12">
        <v>0</v>
      </c>
      <c r="O3" s="12" t="s">
        <v>18</v>
      </c>
      <c r="P3" s="5" t="s">
        <v>0</v>
      </c>
      <c r="Q3" s="3" t="s">
        <v>26</v>
      </c>
    </row>
    <row r="4" spans="1:18">
      <c r="A4" t="s">
        <v>39</v>
      </c>
      <c r="B4" s="7" t="s">
        <v>21</v>
      </c>
      <c r="C4" s="7" t="s">
        <v>41</v>
      </c>
      <c r="D4" s="14" t="s">
        <v>11</v>
      </c>
      <c r="E4" s="14">
        <v>31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>
        <f>SUM(E4:K4)</f>
        <v>31</v>
      </c>
      <c r="N4">
        <f>E4</f>
        <v>31</v>
      </c>
      <c r="O4">
        <f>SUM(F4:K4)</f>
        <v>0</v>
      </c>
      <c r="P4" s="15">
        <f>N4/L4</f>
        <v>1</v>
      </c>
      <c r="Q4" s="15">
        <f>O4/L4</f>
        <v>0</v>
      </c>
      <c r="R4" s="13"/>
    </row>
    <row r="5" spans="1:18">
      <c r="C5" s="7" t="s">
        <v>42</v>
      </c>
      <c r="D5" s="14" t="s">
        <v>10</v>
      </c>
      <c r="E5" s="14">
        <v>37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>
        <f t="shared" ref="L5:L11" si="0">SUM(E5:K5)</f>
        <v>37</v>
      </c>
      <c r="N5">
        <f t="shared" ref="N5:N11" si="1">E5</f>
        <v>37</v>
      </c>
      <c r="O5">
        <f t="shared" ref="O5:O11" si="2">SUM(F5:K5)</f>
        <v>0</v>
      </c>
      <c r="P5" s="15">
        <f t="shared" ref="P5:P11" si="3">N5/L5</f>
        <v>1</v>
      </c>
      <c r="Q5" s="15">
        <f t="shared" ref="Q5:Q11" si="4">O5/L5</f>
        <v>0</v>
      </c>
      <c r="R5" s="13"/>
    </row>
    <row r="6" spans="1:18">
      <c r="C6" s="7" t="s">
        <v>43</v>
      </c>
      <c r="D6" s="14" t="s">
        <v>12</v>
      </c>
      <c r="E6" s="14">
        <v>1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42</v>
      </c>
      <c r="L6">
        <f t="shared" si="0"/>
        <v>43</v>
      </c>
      <c r="N6">
        <f t="shared" si="1"/>
        <v>1</v>
      </c>
      <c r="O6">
        <f t="shared" si="2"/>
        <v>42</v>
      </c>
      <c r="P6" s="15">
        <f t="shared" si="3"/>
        <v>2.3255813953488372E-2</v>
      </c>
      <c r="Q6" s="15">
        <f t="shared" si="4"/>
        <v>0.97674418604651159</v>
      </c>
      <c r="R6" s="13"/>
    </row>
    <row r="7" spans="1:18">
      <c r="C7" s="7" t="s">
        <v>44</v>
      </c>
      <c r="D7" s="14" t="s">
        <v>40</v>
      </c>
      <c r="E7" s="14">
        <v>1</v>
      </c>
      <c r="F7" s="14">
        <v>1</v>
      </c>
      <c r="G7" s="14">
        <v>1</v>
      </c>
      <c r="H7" s="14">
        <v>1</v>
      </c>
      <c r="I7" s="14">
        <v>3</v>
      </c>
      <c r="J7" s="14">
        <v>1</v>
      </c>
      <c r="K7" s="14">
        <v>24</v>
      </c>
      <c r="L7">
        <f t="shared" si="0"/>
        <v>32</v>
      </c>
      <c r="N7">
        <f t="shared" si="1"/>
        <v>1</v>
      </c>
      <c r="O7">
        <f t="shared" si="2"/>
        <v>31</v>
      </c>
      <c r="P7" s="15">
        <f t="shared" si="3"/>
        <v>3.125E-2</v>
      </c>
      <c r="Q7" s="15">
        <f t="shared" si="4"/>
        <v>0.96875</v>
      </c>
      <c r="R7" s="13"/>
    </row>
    <row r="8" spans="1:18">
      <c r="B8" s="7" t="s">
        <v>22</v>
      </c>
      <c r="C8" s="7" t="s">
        <v>46</v>
      </c>
      <c r="D8" s="14" t="s">
        <v>14</v>
      </c>
      <c r="E8" s="14">
        <v>41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>
        <f t="shared" si="0"/>
        <v>41</v>
      </c>
      <c r="N8">
        <f t="shared" si="1"/>
        <v>41</v>
      </c>
      <c r="O8">
        <f t="shared" si="2"/>
        <v>0</v>
      </c>
      <c r="P8" s="15">
        <f t="shared" si="3"/>
        <v>1</v>
      </c>
      <c r="Q8" s="15">
        <f t="shared" si="4"/>
        <v>0</v>
      </c>
      <c r="R8" s="13"/>
    </row>
    <row r="9" spans="1:18">
      <c r="C9" s="7" t="s">
        <v>45</v>
      </c>
      <c r="D9" s="14" t="s">
        <v>15</v>
      </c>
      <c r="E9" s="14">
        <v>25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>
        <f t="shared" si="0"/>
        <v>25</v>
      </c>
      <c r="N9">
        <f t="shared" si="1"/>
        <v>25</v>
      </c>
      <c r="O9">
        <f t="shared" si="2"/>
        <v>0</v>
      </c>
      <c r="P9" s="15">
        <f t="shared" si="3"/>
        <v>1</v>
      </c>
      <c r="Q9" s="15">
        <f t="shared" si="4"/>
        <v>0</v>
      </c>
      <c r="R9" s="13"/>
    </row>
    <row r="10" spans="1:18">
      <c r="C10" s="7" t="s">
        <v>48</v>
      </c>
      <c r="D10" s="14" t="s">
        <v>16</v>
      </c>
      <c r="E10" s="14">
        <v>31</v>
      </c>
      <c r="F10" s="14">
        <v>2</v>
      </c>
      <c r="G10" s="14">
        <v>0</v>
      </c>
      <c r="H10" s="14">
        <v>0</v>
      </c>
      <c r="I10" s="14">
        <v>0</v>
      </c>
      <c r="J10" s="14">
        <v>0</v>
      </c>
      <c r="K10" s="14">
        <v>1</v>
      </c>
      <c r="L10">
        <f t="shared" si="0"/>
        <v>34</v>
      </c>
      <c r="N10">
        <f t="shared" si="1"/>
        <v>31</v>
      </c>
      <c r="O10">
        <f t="shared" si="2"/>
        <v>3</v>
      </c>
      <c r="P10" s="15">
        <f t="shared" si="3"/>
        <v>0.91176470588235292</v>
      </c>
      <c r="Q10" s="15">
        <f t="shared" si="4"/>
        <v>8.8235294117647065E-2</v>
      </c>
      <c r="R10" s="13"/>
    </row>
    <row r="11" spans="1:18">
      <c r="C11" s="7" t="s">
        <v>47</v>
      </c>
      <c r="D11" s="14" t="s">
        <v>17</v>
      </c>
      <c r="E11" s="14">
        <v>44</v>
      </c>
      <c r="F11" s="14">
        <v>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>
        <f t="shared" si="0"/>
        <v>45</v>
      </c>
      <c r="N11">
        <f t="shared" si="1"/>
        <v>44</v>
      </c>
      <c r="O11">
        <f t="shared" si="2"/>
        <v>1</v>
      </c>
      <c r="P11" s="15">
        <f t="shared" si="3"/>
        <v>0.97777777777777775</v>
      </c>
      <c r="Q11" s="15">
        <f t="shared" si="4"/>
        <v>2.2222222222222223E-2</v>
      </c>
      <c r="R11" s="13"/>
    </row>
    <row r="15" spans="1:18" ht="16" thickBot="1">
      <c r="E15" s="31" t="s">
        <v>19</v>
      </c>
      <c r="F15" s="31"/>
      <c r="G15" s="31"/>
      <c r="H15" s="31"/>
      <c r="I15" s="31"/>
      <c r="J15" s="31"/>
      <c r="K15" s="31"/>
      <c r="N15" s="31" t="s">
        <v>19</v>
      </c>
      <c r="O15" s="31"/>
      <c r="P15" s="31"/>
      <c r="Q15" s="31"/>
    </row>
    <row r="16" spans="1:18">
      <c r="E16" s="6">
        <v>0</v>
      </c>
      <c r="F16" s="6">
        <v>1</v>
      </c>
      <c r="G16" s="6">
        <v>2</v>
      </c>
      <c r="H16" s="6">
        <v>3</v>
      </c>
      <c r="I16" s="6">
        <v>4</v>
      </c>
      <c r="J16" s="6">
        <v>5</v>
      </c>
      <c r="K16" s="6" t="s">
        <v>50</v>
      </c>
      <c r="L16" s="6" t="s">
        <v>25</v>
      </c>
      <c r="N16">
        <v>0</v>
      </c>
      <c r="O16" t="s">
        <v>18</v>
      </c>
      <c r="P16" t="s">
        <v>0</v>
      </c>
      <c r="Q16" t="s">
        <v>26</v>
      </c>
    </row>
    <row r="17" spans="1:25">
      <c r="A17" t="s">
        <v>51</v>
      </c>
      <c r="B17" s="7" t="s">
        <v>21</v>
      </c>
      <c r="C17" s="7" t="s">
        <v>52</v>
      </c>
      <c r="D17" s="16" t="s">
        <v>11</v>
      </c>
      <c r="E17" s="16">
        <v>24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>
        <f>SUM(E17:K17)</f>
        <v>24</v>
      </c>
      <c r="N17">
        <f>E17</f>
        <v>24</v>
      </c>
      <c r="O17">
        <f>SUM(F17:K17)</f>
        <v>0</v>
      </c>
      <c r="P17" s="13">
        <f>N17/L17</f>
        <v>1</v>
      </c>
      <c r="Q17" s="13">
        <f>O17/L17</f>
        <v>0</v>
      </c>
    </row>
    <row r="18" spans="1:25">
      <c r="C18" s="7" t="s">
        <v>42</v>
      </c>
      <c r="D18" s="16" t="s">
        <v>10</v>
      </c>
      <c r="E18" s="16">
        <v>37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>
        <f t="shared" ref="L18:L24" si="5">SUM(E18:K18)</f>
        <v>37</v>
      </c>
      <c r="N18">
        <f t="shared" ref="N18:N24" si="6">E18</f>
        <v>37</v>
      </c>
      <c r="O18">
        <f t="shared" ref="O18:O24" si="7">SUM(F18:K18)</f>
        <v>0</v>
      </c>
      <c r="P18" s="13">
        <f t="shared" ref="P18:P24" si="8">N18/L18</f>
        <v>1</v>
      </c>
      <c r="Q18" s="13">
        <f t="shared" ref="Q18:Q24" si="9">O18/L18</f>
        <v>0</v>
      </c>
    </row>
    <row r="19" spans="1:25">
      <c r="C19" s="7" t="s">
        <v>57</v>
      </c>
      <c r="D19" s="16" t="s">
        <v>12</v>
      </c>
      <c r="E19" s="16">
        <v>6</v>
      </c>
      <c r="F19" s="16">
        <v>4</v>
      </c>
      <c r="G19" s="16">
        <v>5</v>
      </c>
      <c r="H19" s="16">
        <v>8</v>
      </c>
      <c r="I19" s="16">
        <v>4</v>
      </c>
      <c r="J19" s="16">
        <v>2</v>
      </c>
      <c r="K19" s="16">
        <v>19</v>
      </c>
      <c r="L19">
        <f t="shared" si="5"/>
        <v>48</v>
      </c>
      <c r="N19">
        <f t="shared" si="6"/>
        <v>6</v>
      </c>
      <c r="O19">
        <f t="shared" si="7"/>
        <v>42</v>
      </c>
      <c r="P19" s="13">
        <f t="shared" si="8"/>
        <v>0.125</v>
      </c>
      <c r="Q19" s="13">
        <f t="shared" si="9"/>
        <v>0.875</v>
      </c>
    </row>
    <row r="20" spans="1:25">
      <c r="B20" s="7"/>
      <c r="C20" s="7" t="s">
        <v>56</v>
      </c>
      <c r="D20" s="16" t="s">
        <v>13</v>
      </c>
      <c r="E20" s="16">
        <v>6</v>
      </c>
      <c r="F20" s="16">
        <v>4</v>
      </c>
      <c r="G20" s="16">
        <v>11</v>
      </c>
      <c r="H20" s="16">
        <v>5</v>
      </c>
      <c r="I20" s="16">
        <v>6</v>
      </c>
      <c r="J20" s="16">
        <v>1</v>
      </c>
      <c r="K20" s="16">
        <v>11</v>
      </c>
      <c r="L20">
        <f t="shared" si="5"/>
        <v>44</v>
      </c>
      <c r="N20">
        <f t="shared" si="6"/>
        <v>6</v>
      </c>
      <c r="O20">
        <f t="shared" si="7"/>
        <v>38</v>
      </c>
      <c r="P20" s="13">
        <f t="shared" si="8"/>
        <v>0.13636363636363635</v>
      </c>
      <c r="Q20" s="13">
        <f t="shared" si="9"/>
        <v>0.86363636363636365</v>
      </c>
    </row>
    <row r="21" spans="1:25">
      <c r="B21" s="7" t="s">
        <v>22</v>
      </c>
      <c r="C21" s="7" t="s">
        <v>54</v>
      </c>
      <c r="D21" s="16" t="s">
        <v>14</v>
      </c>
      <c r="E21" s="16">
        <v>22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>
        <f t="shared" si="5"/>
        <v>22</v>
      </c>
      <c r="N21">
        <f t="shared" si="6"/>
        <v>22</v>
      </c>
      <c r="O21">
        <f t="shared" si="7"/>
        <v>0</v>
      </c>
      <c r="P21" s="13">
        <f t="shared" si="8"/>
        <v>1</v>
      </c>
      <c r="Q21" s="13">
        <f t="shared" si="9"/>
        <v>0</v>
      </c>
    </row>
    <row r="22" spans="1:25">
      <c r="C22" s="7" t="s">
        <v>55</v>
      </c>
      <c r="D22" s="16" t="s">
        <v>15</v>
      </c>
      <c r="E22" s="16">
        <v>31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>
        <f t="shared" si="5"/>
        <v>31</v>
      </c>
      <c r="N22">
        <f t="shared" si="6"/>
        <v>31</v>
      </c>
      <c r="O22">
        <f t="shared" si="7"/>
        <v>0</v>
      </c>
      <c r="P22" s="13">
        <f t="shared" si="8"/>
        <v>1</v>
      </c>
      <c r="Q22" s="13">
        <f t="shared" si="9"/>
        <v>0</v>
      </c>
    </row>
    <row r="23" spans="1:25">
      <c r="C23" s="7" t="s">
        <v>53</v>
      </c>
      <c r="D23" s="16" t="s">
        <v>16</v>
      </c>
      <c r="E23" s="16">
        <v>43</v>
      </c>
      <c r="F23" s="16">
        <v>1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>
        <f t="shared" si="5"/>
        <v>44</v>
      </c>
      <c r="N23">
        <f t="shared" si="6"/>
        <v>43</v>
      </c>
      <c r="O23">
        <f t="shared" si="7"/>
        <v>1</v>
      </c>
      <c r="P23" s="13">
        <f t="shared" si="8"/>
        <v>0.97727272727272729</v>
      </c>
      <c r="Q23" s="13">
        <f t="shared" si="9"/>
        <v>2.2727272727272728E-2</v>
      </c>
    </row>
    <row r="24" spans="1:25">
      <c r="B24" s="7"/>
      <c r="C24" s="7" t="s">
        <v>58</v>
      </c>
      <c r="D24" s="16" t="s">
        <v>17</v>
      </c>
      <c r="E24" s="16">
        <v>46</v>
      </c>
      <c r="F24" s="16">
        <v>0</v>
      </c>
      <c r="G24" s="16">
        <v>1</v>
      </c>
      <c r="H24" s="16">
        <v>0</v>
      </c>
      <c r="I24" s="16">
        <v>1</v>
      </c>
      <c r="J24" s="16">
        <v>0</v>
      </c>
      <c r="K24" s="16">
        <v>2</v>
      </c>
      <c r="L24">
        <f t="shared" si="5"/>
        <v>50</v>
      </c>
      <c r="N24">
        <f t="shared" si="6"/>
        <v>46</v>
      </c>
      <c r="O24">
        <f t="shared" si="7"/>
        <v>4</v>
      </c>
      <c r="P24" s="13">
        <f t="shared" si="8"/>
        <v>0.92</v>
      </c>
      <c r="Q24" s="13">
        <f t="shared" si="9"/>
        <v>0.08</v>
      </c>
    </row>
    <row r="27" spans="1:25">
      <c r="B27"/>
      <c r="C27"/>
    </row>
    <row r="28" spans="1:25" ht="16" thickBot="1">
      <c r="A28" s="19"/>
      <c r="B28" s="20"/>
      <c r="C28" s="20"/>
      <c r="D28" s="19"/>
      <c r="E28" s="32" t="s">
        <v>19</v>
      </c>
      <c r="F28" s="32"/>
      <c r="G28" s="32"/>
      <c r="H28" s="32"/>
      <c r="I28" s="32"/>
      <c r="J28" s="32"/>
      <c r="K28" s="32"/>
      <c r="L28" s="19"/>
      <c r="M28" s="19"/>
      <c r="N28" s="32" t="s">
        <v>19</v>
      </c>
      <c r="O28" s="32"/>
      <c r="P28" s="32"/>
      <c r="Q28" s="32"/>
      <c r="R28" s="19"/>
      <c r="S28" s="19"/>
      <c r="T28" s="19"/>
      <c r="U28" s="19"/>
      <c r="V28" s="19"/>
      <c r="W28" s="19"/>
      <c r="X28" s="19"/>
      <c r="Y28" s="19"/>
    </row>
    <row r="29" spans="1:25">
      <c r="A29" s="19"/>
      <c r="B29" s="20"/>
      <c r="C29" s="20"/>
      <c r="D29" s="19"/>
      <c r="E29" s="21">
        <v>0</v>
      </c>
      <c r="F29" s="21">
        <v>1</v>
      </c>
      <c r="G29" s="21">
        <v>2</v>
      </c>
      <c r="H29" s="21">
        <v>3</v>
      </c>
      <c r="I29" s="21">
        <v>4</v>
      </c>
      <c r="J29" s="21">
        <v>5</v>
      </c>
      <c r="K29" s="22" t="s">
        <v>50</v>
      </c>
      <c r="L29" s="22" t="s">
        <v>25</v>
      </c>
      <c r="M29" s="19"/>
      <c r="N29" s="23">
        <v>0</v>
      </c>
      <c r="O29" s="23" t="s">
        <v>18</v>
      </c>
      <c r="P29" s="24" t="s">
        <v>0</v>
      </c>
      <c r="Q29" s="25" t="s">
        <v>26</v>
      </c>
      <c r="R29" s="19" t="s">
        <v>37</v>
      </c>
      <c r="S29" s="19"/>
      <c r="T29" s="19"/>
      <c r="U29" s="19"/>
      <c r="V29" s="19"/>
      <c r="W29" s="19"/>
      <c r="X29" s="19"/>
      <c r="Y29" s="19"/>
    </row>
    <row r="30" spans="1:25">
      <c r="A30" s="19" t="s">
        <v>38</v>
      </c>
      <c r="B30" s="26" t="s">
        <v>21</v>
      </c>
      <c r="C30" s="26" t="s">
        <v>59</v>
      </c>
      <c r="D30" s="27" t="s">
        <v>35</v>
      </c>
      <c r="E30" s="19">
        <f>E4+E17+AA9</f>
        <v>55</v>
      </c>
      <c r="F30" s="19">
        <f t="shared" ref="F30:K37" si="10">F4+F17</f>
        <v>0</v>
      </c>
      <c r="G30" s="19">
        <f t="shared" si="10"/>
        <v>0</v>
      </c>
      <c r="H30" s="19">
        <f t="shared" si="10"/>
        <v>0</v>
      </c>
      <c r="I30" s="19">
        <f t="shared" si="10"/>
        <v>0</v>
      </c>
      <c r="J30" s="19">
        <f t="shared" si="10"/>
        <v>0</v>
      </c>
      <c r="K30" s="19">
        <f t="shared" si="10"/>
        <v>0</v>
      </c>
      <c r="L30" s="21">
        <f>SUM(E30:K30)</f>
        <v>55</v>
      </c>
      <c r="M30" s="19"/>
      <c r="N30" s="19">
        <f>E30</f>
        <v>55</v>
      </c>
      <c r="O30" s="19">
        <f>SUM(F30:K30)</f>
        <v>0</v>
      </c>
      <c r="P30" s="28">
        <f>E30/SUM(E30:K30)</f>
        <v>1</v>
      </c>
      <c r="Q30" s="28">
        <f>SUM(F30:K30)/SUM(E30:K30)</f>
        <v>0</v>
      </c>
      <c r="R30" s="28">
        <f t="shared" ref="R30:R37" si="11">ABS(Q17-Q4)/2</f>
        <v>0</v>
      </c>
      <c r="S30" s="19"/>
      <c r="T30" s="19"/>
      <c r="U30" s="19"/>
      <c r="V30" s="19"/>
      <c r="W30" s="19"/>
      <c r="X30" s="19"/>
      <c r="Y30" s="19"/>
    </row>
    <row r="31" spans="1:25">
      <c r="A31" s="19" t="s">
        <v>49</v>
      </c>
      <c r="B31" s="20"/>
      <c r="C31" s="26" t="s">
        <v>60</v>
      </c>
      <c r="D31" s="27" t="s">
        <v>10</v>
      </c>
      <c r="E31" s="19">
        <f t="shared" ref="E31:E37" si="12">E5+E18</f>
        <v>74</v>
      </c>
      <c r="F31" s="19">
        <f t="shared" si="10"/>
        <v>0</v>
      </c>
      <c r="G31" s="19">
        <f t="shared" si="10"/>
        <v>0</v>
      </c>
      <c r="H31" s="19">
        <f t="shared" si="10"/>
        <v>0</v>
      </c>
      <c r="I31" s="19">
        <f t="shared" si="10"/>
        <v>0</v>
      </c>
      <c r="J31" s="19">
        <f t="shared" si="10"/>
        <v>0</v>
      </c>
      <c r="K31" s="19">
        <f t="shared" si="10"/>
        <v>0</v>
      </c>
      <c r="L31" s="21">
        <f t="shared" ref="L31:L37" si="13">SUM(E31:K31)</f>
        <v>74</v>
      </c>
      <c r="M31" s="19"/>
      <c r="N31" s="19">
        <f t="shared" ref="N31:N37" si="14">E31</f>
        <v>74</v>
      </c>
      <c r="O31" s="19">
        <f t="shared" ref="O31:O37" si="15">SUM(F31:K31)</f>
        <v>0</v>
      </c>
      <c r="P31" s="28">
        <f t="shared" ref="P31:P37" si="16">E31/SUM(E31:K31)</f>
        <v>1</v>
      </c>
      <c r="Q31" s="28">
        <f t="shared" ref="Q31:Q37" si="17">SUM(F31:K31)/SUM(E31:K31)</f>
        <v>0</v>
      </c>
      <c r="R31" s="28">
        <f t="shared" si="11"/>
        <v>0</v>
      </c>
      <c r="S31" s="19"/>
      <c r="T31" s="19"/>
      <c r="U31" s="19"/>
      <c r="V31" s="19"/>
      <c r="W31" s="19"/>
      <c r="X31" s="19"/>
      <c r="Y31" s="19"/>
    </row>
    <row r="32" spans="1:25">
      <c r="A32" s="19"/>
      <c r="B32" s="20"/>
      <c r="C32" s="26" t="s">
        <v>61</v>
      </c>
      <c r="D32" s="27" t="s">
        <v>12</v>
      </c>
      <c r="E32" s="19">
        <f t="shared" si="12"/>
        <v>7</v>
      </c>
      <c r="F32" s="19">
        <f t="shared" si="10"/>
        <v>4</v>
      </c>
      <c r="G32" s="19">
        <f t="shared" si="10"/>
        <v>5</v>
      </c>
      <c r="H32" s="19">
        <f t="shared" si="10"/>
        <v>8</v>
      </c>
      <c r="I32" s="19">
        <f t="shared" si="10"/>
        <v>4</v>
      </c>
      <c r="J32" s="19">
        <f t="shared" si="10"/>
        <v>2</v>
      </c>
      <c r="K32" s="19">
        <f t="shared" si="10"/>
        <v>61</v>
      </c>
      <c r="L32" s="21">
        <f t="shared" si="13"/>
        <v>91</v>
      </c>
      <c r="M32" s="19"/>
      <c r="N32" s="19">
        <f t="shared" si="14"/>
        <v>7</v>
      </c>
      <c r="O32" s="19">
        <f t="shared" si="15"/>
        <v>84</v>
      </c>
      <c r="P32" s="28">
        <f t="shared" si="16"/>
        <v>7.6923076923076927E-2</v>
      </c>
      <c r="Q32" s="28">
        <f t="shared" si="17"/>
        <v>0.92307692307692313</v>
      </c>
      <c r="R32" s="28">
        <f t="shared" si="11"/>
        <v>5.0872093023255793E-2</v>
      </c>
      <c r="S32" s="19"/>
      <c r="T32" s="19"/>
      <c r="U32" s="19"/>
      <c r="V32" s="19"/>
      <c r="W32" s="19"/>
      <c r="X32" s="19"/>
      <c r="Y32" s="19"/>
    </row>
    <row r="33" spans="1:25">
      <c r="A33" s="19"/>
      <c r="B33" s="20"/>
      <c r="C33" s="26" t="s">
        <v>62</v>
      </c>
      <c r="D33" s="27" t="s">
        <v>13</v>
      </c>
      <c r="E33" s="19">
        <f t="shared" si="12"/>
        <v>7</v>
      </c>
      <c r="F33" s="19">
        <f t="shared" si="10"/>
        <v>5</v>
      </c>
      <c r="G33" s="19">
        <f t="shared" si="10"/>
        <v>12</v>
      </c>
      <c r="H33" s="19">
        <f t="shared" si="10"/>
        <v>6</v>
      </c>
      <c r="I33" s="19">
        <f t="shared" si="10"/>
        <v>9</v>
      </c>
      <c r="J33" s="19">
        <f t="shared" si="10"/>
        <v>2</v>
      </c>
      <c r="K33" s="19">
        <f t="shared" si="10"/>
        <v>35</v>
      </c>
      <c r="L33" s="21">
        <f t="shared" si="13"/>
        <v>76</v>
      </c>
      <c r="M33" s="19"/>
      <c r="N33" s="19">
        <f t="shared" si="14"/>
        <v>7</v>
      </c>
      <c r="O33" s="19">
        <f t="shared" si="15"/>
        <v>69</v>
      </c>
      <c r="P33" s="28">
        <f t="shared" si="16"/>
        <v>9.2105263157894732E-2</v>
      </c>
      <c r="Q33" s="28">
        <f t="shared" si="17"/>
        <v>0.90789473684210531</v>
      </c>
      <c r="R33" s="28">
        <f t="shared" si="11"/>
        <v>5.2556818181818177E-2</v>
      </c>
      <c r="S33" s="19"/>
      <c r="T33" s="19"/>
      <c r="U33" s="19"/>
      <c r="V33" s="19"/>
      <c r="W33" s="19"/>
      <c r="X33" s="19"/>
      <c r="Y33" s="19"/>
    </row>
    <row r="34" spans="1:25">
      <c r="A34" s="19"/>
      <c r="B34" s="26" t="s">
        <v>22</v>
      </c>
      <c r="C34" s="26" t="s">
        <v>63</v>
      </c>
      <c r="D34" s="27" t="s">
        <v>14</v>
      </c>
      <c r="E34" s="19">
        <f t="shared" si="12"/>
        <v>63</v>
      </c>
      <c r="F34" s="19">
        <f t="shared" si="10"/>
        <v>0</v>
      </c>
      <c r="G34" s="19">
        <f t="shared" si="10"/>
        <v>0</v>
      </c>
      <c r="H34" s="19">
        <f t="shared" si="10"/>
        <v>0</v>
      </c>
      <c r="I34" s="19">
        <f t="shared" si="10"/>
        <v>0</v>
      </c>
      <c r="J34" s="19">
        <f t="shared" si="10"/>
        <v>0</v>
      </c>
      <c r="K34" s="19">
        <f t="shared" si="10"/>
        <v>0</v>
      </c>
      <c r="L34" s="21">
        <f t="shared" si="13"/>
        <v>63</v>
      </c>
      <c r="M34" s="19"/>
      <c r="N34" s="19">
        <f t="shared" si="14"/>
        <v>63</v>
      </c>
      <c r="O34" s="19">
        <f t="shared" si="15"/>
        <v>0</v>
      </c>
      <c r="P34" s="28">
        <f t="shared" si="16"/>
        <v>1</v>
      </c>
      <c r="Q34" s="28">
        <f t="shared" si="17"/>
        <v>0</v>
      </c>
      <c r="R34" s="28">
        <f t="shared" si="11"/>
        <v>0</v>
      </c>
      <c r="S34" s="19"/>
      <c r="T34" s="19"/>
      <c r="U34" s="19"/>
      <c r="V34" s="19"/>
      <c r="W34" s="19"/>
      <c r="X34" s="19"/>
      <c r="Y34" s="19"/>
    </row>
    <row r="35" spans="1:25">
      <c r="A35" s="19"/>
      <c r="B35" s="20"/>
      <c r="C35" s="26" t="s">
        <v>64</v>
      </c>
      <c r="D35" s="27" t="s">
        <v>15</v>
      </c>
      <c r="E35" s="19">
        <f t="shared" si="12"/>
        <v>56</v>
      </c>
      <c r="F35" s="19">
        <f t="shared" si="10"/>
        <v>0</v>
      </c>
      <c r="G35" s="19">
        <f t="shared" si="10"/>
        <v>0</v>
      </c>
      <c r="H35" s="19">
        <f t="shared" si="10"/>
        <v>0</v>
      </c>
      <c r="I35" s="19">
        <f t="shared" si="10"/>
        <v>0</v>
      </c>
      <c r="J35" s="19">
        <f t="shared" si="10"/>
        <v>0</v>
      </c>
      <c r="K35" s="19">
        <f t="shared" si="10"/>
        <v>0</v>
      </c>
      <c r="L35" s="21">
        <f t="shared" si="13"/>
        <v>56</v>
      </c>
      <c r="M35" s="19"/>
      <c r="N35" s="19">
        <f t="shared" si="14"/>
        <v>56</v>
      </c>
      <c r="O35" s="19">
        <f t="shared" si="15"/>
        <v>0</v>
      </c>
      <c r="P35" s="28">
        <f t="shared" si="16"/>
        <v>1</v>
      </c>
      <c r="Q35" s="28">
        <f t="shared" si="17"/>
        <v>0</v>
      </c>
      <c r="R35" s="28">
        <f t="shared" si="11"/>
        <v>0</v>
      </c>
      <c r="S35" s="19"/>
      <c r="T35" s="19"/>
      <c r="U35" s="19"/>
      <c r="V35" s="19"/>
      <c r="W35" s="19"/>
      <c r="X35" s="19"/>
      <c r="Y35" s="19"/>
    </row>
    <row r="36" spans="1:25">
      <c r="A36" s="19"/>
      <c r="B36" s="20"/>
      <c r="C36" s="26" t="s">
        <v>65</v>
      </c>
      <c r="D36" s="27" t="s">
        <v>16</v>
      </c>
      <c r="E36" s="19">
        <f t="shared" si="12"/>
        <v>74</v>
      </c>
      <c r="F36" s="19">
        <f t="shared" si="10"/>
        <v>3</v>
      </c>
      <c r="G36" s="19">
        <f t="shared" si="10"/>
        <v>0</v>
      </c>
      <c r="H36" s="19">
        <f t="shared" si="10"/>
        <v>0</v>
      </c>
      <c r="I36" s="19">
        <f t="shared" si="10"/>
        <v>0</v>
      </c>
      <c r="J36" s="19">
        <f t="shared" si="10"/>
        <v>0</v>
      </c>
      <c r="K36" s="19">
        <f t="shared" si="10"/>
        <v>1</v>
      </c>
      <c r="L36" s="21">
        <f t="shared" si="13"/>
        <v>78</v>
      </c>
      <c r="M36" s="19"/>
      <c r="N36" s="19">
        <f t="shared" si="14"/>
        <v>74</v>
      </c>
      <c r="O36" s="19">
        <f t="shared" si="15"/>
        <v>4</v>
      </c>
      <c r="P36" s="28">
        <f t="shared" si="16"/>
        <v>0.94871794871794868</v>
      </c>
      <c r="Q36" s="28">
        <f t="shared" si="17"/>
        <v>5.128205128205128E-2</v>
      </c>
      <c r="R36" s="28">
        <f t="shared" si="11"/>
        <v>3.2754010695187172E-2</v>
      </c>
      <c r="S36" s="19"/>
      <c r="T36" s="19"/>
      <c r="U36" s="19"/>
      <c r="V36" s="19"/>
      <c r="W36" s="19"/>
      <c r="X36" s="19"/>
      <c r="Y36" s="19"/>
    </row>
    <row r="37" spans="1:25">
      <c r="A37" s="19"/>
      <c r="B37" s="20"/>
      <c r="C37" s="26" t="s">
        <v>66</v>
      </c>
      <c r="D37" s="27" t="s">
        <v>36</v>
      </c>
      <c r="E37" s="19">
        <f t="shared" si="12"/>
        <v>90</v>
      </c>
      <c r="F37" s="19">
        <f t="shared" si="10"/>
        <v>1</v>
      </c>
      <c r="G37" s="19">
        <f t="shared" si="10"/>
        <v>1</v>
      </c>
      <c r="H37" s="19">
        <f t="shared" si="10"/>
        <v>0</v>
      </c>
      <c r="I37" s="19">
        <f t="shared" si="10"/>
        <v>1</v>
      </c>
      <c r="J37" s="19">
        <f t="shared" si="10"/>
        <v>0</v>
      </c>
      <c r="K37" s="19">
        <f t="shared" si="10"/>
        <v>2</v>
      </c>
      <c r="L37" s="21">
        <f t="shared" si="13"/>
        <v>95</v>
      </c>
      <c r="M37" s="19"/>
      <c r="N37" s="19">
        <f t="shared" si="14"/>
        <v>90</v>
      </c>
      <c r="O37" s="19">
        <f t="shared" si="15"/>
        <v>5</v>
      </c>
      <c r="P37" s="28">
        <f t="shared" si="16"/>
        <v>0.94736842105263153</v>
      </c>
      <c r="Q37" s="28">
        <f t="shared" si="17"/>
        <v>5.2631578947368418E-2</v>
      </c>
      <c r="R37" s="28">
        <f t="shared" si="11"/>
        <v>2.8888888888888888E-2</v>
      </c>
      <c r="S37" s="19"/>
      <c r="T37" s="19"/>
      <c r="U37" s="19"/>
      <c r="V37" s="19"/>
      <c r="W37" s="19"/>
      <c r="X37" s="19"/>
      <c r="Y37" s="19"/>
    </row>
    <row r="38" spans="1:25">
      <c r="A38" s="19"/>
      <c r="B38" s="20"/>
      <c r="C38" s="20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s="29" customFormat="1">
      <c r="B39" s="30"/>
      <c r="C39" s="30"/>
    </row>
    <row r="40" spans="1:25" s="29" customFormat="1"/>
    <row r="41" spans="1:25" s="17" customFormat="1">
      <c r="B41" s="18"/>
      <c r="C41" s="18"/>
    </row>
    <row r="43" spans="1:25" ht="16" thickBot="1">
      <c r="E43" s="31" t="s">
        <v>19</v>
      </c>
      <c r="F43" s="31"/>
      <c r="G43" s="31"/>
      <c r="H43" s="31"/>
      <c r="I43" s="31"/>
      <c r="J43" s="31"/>
      <c r="K43" s="31"/>
      <c r="N43" s="31" t="s">
        <v>19</v>
      </c>
      <c r="O43" s="31"/>
      <c r="P43" s="31"/>
      <c r="Q43" s="31"/>
    </row>
    <row r="44" spans="1:25">
      <c r="A44" s="2" t="s">
        <v>24</v>
      </c>
      <c r="B44" s="5" t="s">
        <v>23</v>
      </c>
      <c r="C44" s="5"/>
      <c r="E44" s="6">
        <v>0</v>
      </c>
      <c r="F44" s="6">
        <v>1</v>
      </c>
      <c r="G44" s="6">
        <v>2</v>
      </c>
      <c r="H44" s="6">
        <v>3</v>
      </c>
      <c r="I44" s="6">
        <v>4</v>
      </c>
      <c r="J44" s="6">
        <v>5</v>
      </c>
      <c r="K44" s="11" t="s">
        <v>50</v>
      </c>
      <c r="L44" s="11" t="s">
        <v>25</v>
      </c>
      <c r="N44" s="12">
        <v>0</v>
      </c>
      <c r="O44" s="12" t="s">
        <v>18</v>
      </c>
      <c r="P44" s="5" t="s">
        <v>0</v>
      </c>
      <c r="Q44" s="3" t="s">
        <v>26</v>
      </c>
    </row>
    <row r="45" spans="1:25">
      <c r="A45" s="10" t="s">
        <v>9</v>
      </c>
      <c r="B45" s="7" t="s">
        <v>20</v>
      </c>
      <c r="C45" s="7" t="s">
        <v>27</v>
      </c>
      <c r="D45" s="1" t="s">
        <v>1</v>
      </c>
      <c r="E45" s="1">
        <v>14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>
        <f>SUM(E45:K45)</f>
        <v>14</v>
      </c>
      <c r="N45">
        <f t="shared" ref="N45:N52" si="18">E45</f>
        <v>14</v>
      </c>
      <c r="O45">
        <f t="shared" ref="O45:O52" si="19">SUM(F45:K45)</f>
        <v>0</v>
      </c>
      <c r="P45" s="13">
        <f t="shared" ref="P45:P52" si="20">E45/SUM(E45:K45)</f>
        <v>1</v>
      </c>
      <c r="Q45" s="13">
        <f>SUM(F45:K45)/SUM(E45:K45)</f>
        <v>0</v>
      </c>
    </row>
    <row r="46" spans="1:25">
      <c r="A46" s="10"/>
      <c r="B46" s="7"/>
      <c r="C46" s="7" t="s">
        <v>28</v>
      </c>
      <c r="D46" s="1" t="s">
        <v>2</v>
      </c>
      <c r="E46" s="1">
        <v>23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>
        <f t="shared" ref="L46:L52" si="21">SUM(E46:K46)</f>
        <v>23</v>
      </c>
      <c r="N46">
        <f t="shared" si="18"/>
        <v>23</v>
      </c>
      <c r="O46">
        <f t="shared" si="19"/>
        <v>0</v>
      </c>
      <c r="P46" s="13">
        <f t="shared" si="20"/>
        <v>1</v>
      </c>
      <c r="Q46" s="13">
        <f t="shared" ref="Q46:Q52" si="22">SUM(F46:K46)/SUM(E46:K46)</f>
        <v>0</v>
      </c>
    </row>
    <row r="47" spans="1:25">
      <c r="A47" s="10"/>
      <c r="B47" s="7"/>
      <c r="C47" s="7" t="s">
        <v>30</v>
      </c>
      <c r="D47" s="8" t="s">
        <v>3</v>
      </c>
      <c r="E47" s="8">
        <v>0</v>
      </c>
      <c r="F47" s="8">
        <v>0</v>
      </c>
      <c r="G47" s="8">
        <v>2</v>
      </c>
      <c r="H47" s="8">
        <v>1</v>
      </c>
      <c r="I47" s="8">
        <v>1</v>
      </c>
      <c r="J47" s="8">
        <v>1</v>
      </c>
      <c r="K47" s="8">
        <v>6</v>
      </c>
      <c r="L47">
        <f t="shared" si="21"/>
        <v>11</v>
      </c>
      <c r="N47">
        <f t="shared" si="18"/>
        <v>0</v>
      </c>
      <c r="O47">
        <f t="shared" si="19"/>
        <v>11</v>
      </c>
      <c r="P47" s="13">
        <f t="shared" si="20"/>
        <v>0</v>
      </c>
      <c r="Q47" s="13">
        <f t="shared" si="22"/>
        <v>1</v>
      </c>
    </row>
    <row r="48" spans="1:25">
      <c r="A48" s="10"/>
      <c r="B48" s="7"/>
      <c r="C48" s="7" t="s">
        <v>29</v>
      </c>
      <c r="D48" s="9" t="s">
        <v>4</v>
      </c>
      <c r="E48" s="9">
        <v>0</v>
      </c>
      <c r="F48" s="9">
        <v>0</v>
      </c>
      <c r="G48" s="9">
        <v>1</v>
      </c>
      <c r="H48" s="9">
        <v>4</v>
      </c>
      <c r="I48" s="9">
        <v>6</v>
      </c>
      <c r="J48" s="9">
        <v>4</v>
      </c>
      <c r="K48" s="9">
        <v>14</v>
      </c>
      <c r="L48">
        <f t="shared" si="21"/>
        <v>29</v>
      </c>
      <c r="N48">
        <f t="shared" si="18"/>
        <v>0</v>
      </c>
      <c r="O48">
        <f t="shared" si="19"/>
        <v>29</v>
      </c>
      <c r="P48" s="13">
        <f t="shared" si="20"/>
        <v>0</v>
      </c>
      <c r="Q48" s="13">
        <f t="shared" si="22"/>
        <v>1</v>
      </c>
    </row>
    <row r="49" spans="1:17">
      <c r="A49" s="10"/>
      <c r="B49" s="7" t="s">
        <v>67</v>
      </c>
      <c r="C49" s="7" t="s">
        <v>34</v>
      </c>
      <c r="D49" s="1" t="s">
        <v>5</v>
      </c>
      <c r="E49" s="1">
        <v>15</v>
      </c>
      <c r="F49" s="1">
        <v>1</v>
      </c>
      <c r="G49" s="1">
        <v>0</v>
      </c>
      <c r="H49" s="1">
        <v>0</v>
      </c>
      <c r="I49" s="1">
        <v>1</v>
      </c>
      <c r="J49" s="1">
        <v>0</v>
      </c>
      <c r="K49" s="1">
        <v>1</v>
      </c>
      <c r="L49">
        <f t="shared" si="21"/>
        <v>18</v>
      </c>
      <c r="N49">
        <f t="shared" si="18"/>
        <v>15</v>
      </c>
      <c r="O49">
        <f t="shared" si="19"/>
        <v>3</v>
      </c>
      <c r="P49" s="13">
        <f t="shared" si="20"/>
        <v>0.83333333333333337</v>
      </c>
      <c r="Q49" s="13">
        <f t="shared" si="22"/>
        <v>0.16666666666666666</v>
      </c>
    </row>
    <row r="50" spans="1:17">
      <c r="A50" s="10"/>
      <c r="B50" s="7"/>
      <c r="C50" s="7" t="s">
        <v>31</v>
      </c>
      <c r="D50" s="1" t="s">
        <v>6</v>
      </c>
      <c r="E50" s="1">
        <v>16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>
        <f t="shared" si="21"/>
        <v>16</v>
      </c>
      <c r="N50">
        <f t="shared" si="18"/>
        <v>16</v>
      </c>
      <c r="O50">
        <f t="shared" si="19"/>
        <v>0</v>
      </c>
      <c r="P50" s="13">
        <f t="shared" si="20"/>
        <v>1</v>
      </c>
      <c r="Q50" s="13">
        <f t="shared" si="22"/>
        <v>0</v>
      </c>
    </row>
    <row r="51" spans="1:17">
      <c r="A51" s="10"/>
      <c r="B51" s="7"/>
      <c r="C51" s="7" t="s">
        <v>33</v>
      </c>
      <c r="D51" s="1" t="s">
        <v>7</v>
      </c>
      <c r="E51" s="1">
        <v>17</v>
      </c>
      <c r="F51" s="1">
        <v>1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>
        <f t="shared" si="21"/>
        <v>18</v>
      </c>
      <c r="N51">
        <f t="shared" si="18"/>
        <v>17</v>
      </c>
      <c r="O51">
        <f t="shared" si="19"/>
        <v>1</v>
      </c>
      <c r="P51" s="13">
        <f t="shared" si="20"/>
        <v>0.94444444444444442</v>
      </c>
      <c r="Q51" s="13">
        <f t="shared" si="22"/>
        <v>5.5555555555555552E-2</v>
      </c>
    </row>
    <row r="52" spans="1:17">
      <c r="A52" s="10"/>
      <c r="B52" s="7"/>
      <c r="C52" s="7" t="s">
        <v>32</v>
      </c>
      <c r="D52" s="1" t="s">
        <v>8</v>
      </c>
      <c r="E52" s="1">
        <v>16</v>
      </c>
      <c r="F52" s="1">
        <v>0</v>
      </c>
      <c r="G52" s="1">
        <v>0</v>
      </c>
      <c r="H52" s="1">
        <v>1</v>
      </c>
      <c r="I52" s="1">
        <v>0</v>
      </c>
      <c r="J52" s="1">
        <v>0</v>
      </c>
      <c r="K52" s="1">
        <v>2</v>
      </c>
      <c r="L52">
        <f t="shared" si="21"/>
        <v>19</v>
      </c>
      <c r="N52">
        <f t="shared" si="18"/>
        <v>16</v>
      </c>
      <c r="O52">
        <f t="shared" si="19"/>
        <v>3</v>
      </c>
      <c r="P52" s="13">
        <f t="shared" si="20"/>
        <v>0.84210526315789469</v>
      </c>
      <c r="Q52" s="13">
        <f t="shared" si="22"/>
        <v>0.15789473684210525</v>
      </c>
    </row>
    <row r="53" spans="1:17">
      <c r="A53" s="10"/>
      <c r="B53" s="7"/>
      <c r="C53" s="7"/>
      <c r="P53" s="13"/>
      <c r="Q53" s="13"/>
    </row>
    <row r="56" spans="1:17" s="17" customFormat="1">
      <c r="B56" s="18"/>
      <c r="C56" s="18"/>
    </row>
  </sheetData>
  <mergeCells count="8">
    <mergeCell ref="E43:K43"/>
    <mergeCell ref="N43:Q43"/>
    <mergeCell ref="E2:K2"/>
    <mergeCell ref="N2:Q2"/>
    <mergeCell ref="E28:K28"/>
    <mergeCell ref="N28:Q28"/>
    <mergeCell ref="E15:K15"/>
    <mergeCell ref="N15:Q15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Georgia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K. Schmidt</dc:creator>
  <cp:lastModifiedBy>Walter  Schmidt</cp:lastModifiedBy>
  <dcterms:created xsi:type="dcterms:W3CDTF">2016-01-28T19:56:13Z</dcterms:created>
  <dcterms:modified xsi:type="dcterms:W3CDTF">2016-03-21T23:13:12Z</dcterms:modified>
</cp:coreProperties>
</file>