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022"/>
  <workbookPr showInkAnnotation="0" autoCompressPictures="0"/>
  <bookViews>
    <workbookView xWindow="1980" yWindow="1000" windowWidth="27140" windowHeight="21440" tabRatio="500" activeTab="2"/>
  </bookViews>
  <sheets>
    <sheet name="Fig. 4A" sheetId="1" r:id="rId1"/>
    <sheet name="Fig. 4C" sheetId="2" r:id="rId2"/>
    <sheet name="Fig. 4E" sheetId="3" r:id="rId3"/>
    <sheet name="Fig. 4F" sheetId="4" r:id="rId4"/>
    <sheet name="Fig. 4H" sheetId="5" r:id="rId5"/>
    <sheet name="Fig. 4I" sheetId="6" r:id="rId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9" i="3" l="1"/>
  <c r="E39" i="3"/>
  <c r="E38" i="3"/>
  <c r="E37" i="3"/>
  <c r="E36" i="3"/>
  <c r="E35" i="3"/>
  <c r="E34" i="3"/>
  <c r="E33" i="3"/>
  <c r="E32" i="3"/>
  <c r="E31" i="3"/>
  <c r="F29" i="3"/>
  <c r="E29" i="3"/>
  <c r="E28" i="3"/>
  <c r="E27" i="3"/>
  <c r="E26" i="3"/>
  <c r="E25" i="3"/>
  <c r="E24" i="3"/>
  <c r="F22" i="3"/>
  <c r="E22" i="3"/>
  <c r="E21" i="3"/>
  <c r="E20" i="3"/>
  <c r="E19" i="3"/>
  <c r="E18" i="3"/>
  <c r="E17" i="3"/>
  <c r="E16" i="3"/>
  <c r="E15" i="3"/>
  <c r="F13" i="3"/>
  <c r="E13" i="3"/>
  <c r="E12" i="3"/>
  <c r="E11" i="3"/>
  <c r="E10" i="3"/>
  <c r="E9" i="3"/>
  <c r="F7" i="3"/>
  <c r="H67" i="6"/>
  <c r="K15" i="5"/>
  <c r="K14" i="5"/>
  <c r="K13" i="5"/>
  <c r="K12" i="5"/>
  <c r="K11" i="5"/>
  <c r="J11" i="5"/>
  <c r="J7" i="5"/>
  <c r="J6" i="5"/>
  <c r="J5" i="5"/>
  <c r="J4" i="5"/>
  <c r="J3" i="5"/>
  <c r="H34" i="6"/>
  <c r="H38" i="6"/>
  <c r="H42" i="6"/>
  <c r="H46" i="6"/>
  <c r="H50" i="6"/>
  <c r="H54" i="6"/>
  <c r="H58" i="6"/>
  <c r="H62" i="6"/>
  <c r="H66" i="6"/>
  <c r="E34" i="6"/>
  <c r="E36" i="6"/>
  <c r="G34" i="6"/>
  <c r="E38" i="6"/>
  <c r="E39" i="6"/>
  <c r="E40" i="6"/>
  <c r="E41" i="6"/>
  <c r="G38" i="6"/>
  <c r="E42" i="6"/>
  <c r="E43" i="6"/>
  <c r="E44" i="6"/>
  <c r="E45" i="6"/>
  <c r="G42" i="6"/>
  <c r="E46" i="6"/>
  <c r="E48" i="6"/>
  <c r="E49" i="6"/>
  <c r="G46" i="6"/>
  <c r="E50" i="6"/>
  <c r="E51" i="6"/>
  <c r="E52" i="6"/>
  <c r="G50" i="6"/>
  <c r="E54" i="6"/>
  <c r="E55" i="6"/>
  <c r="E56" i="6"/>
  <c r="E57" i="6"/>
  <c r="G54" i="6"/>
  <c r="E58" i="6"/>
  <c r="E60" i="6"/>
  <c r="G58" i="6"/>
  <c r="E62" i="6"/>
  <c r="E63" i="6"/>
  <c r="E64" i="6"/>
  <c r="E65" i="6"/>
  <c r="G62" i="6"/>
  <c r="H2" i="6"/>
  <c r="H6" i="6"/>
  <c r="H10" i="6"/>
  <c r="H14" i="6"/>
  <c r="H18" i="6"/>
  <c r="H22" i="6"/>
  <c r="H26" i="6"/>
  <c r="H30" i="6"/>
  <c r="E2" i="6"/>
  <c r="E4" i="6"/>
  <c r="E5" i="6"/>
  <c r="G2" i="6"/>
  <c r="E6" i="6"/>
  <c r="E8" i="6"/>
  <c r="G6" i="6"/>
  <c r="E12" i="6"/>
  <c r="E13" i="6"/>
  <c r="G10" i="6"/>
  <c r="E17" i="6"/>
  <c r="G14" i="6"/>
  <c r="E21" i="6"/>
  <c r="G18" i="6"/>
  <c r="E22" i="6"/>
  <c r="E24" i="6"/>
  <c r="E25" i="6"/>
  <c r="G22" i="6"/>
  <c r="E29" i="6"/>
  <c r="G26" i="6"/>
  <c r="J15" i="5"/>
  <c r="J14" i="5"/>
  <c r="J13" i="5"/>
  <c r="J12" i="5"/>
  <c r="I7" i="5"/>
  <c r="I6" i="5"/>
  <c r="I5" i="5"/>
  <c r="I4" i="5"/>
  <c r="I3" i="5"/>
  <c r="E7" i="3"/>
  <c r="E6" i="3"/>
  <c r="E5" i="3"/>
  <c r="E4" i="3"/>
  <c r="E3" i="3"/>
  <c r="E2" i="3"/>
  <c r="G17" i="2"/>
  <c r="G16" i="2"/>
  <c r="G15" i="2"/>
  <c r="G14" i="2"/>
  <c r="G13" i="2"/>
  <c r="F17" i="2"/>
  <c r="F16" i="2"/>
  <c r="F15" i="2"/>
  <c r="F14" i="2"/>
  <c r="F13" i="2"/>
  <c r="F12" i="2"/>
  <c r="E17" i="2"/>
  <c r="E16" i="2"/>
  <c r="E15" i="2"/>
  <c r="E14" i="2"/>
  <c r="E13" i="2"/>
  <c r="E12" i="2"/>
  <c r="F8" i="2"/>
  <c r="F7" i="2"/>
  <c r="F6" i="2"/>
  <c r="F5" i="2"/>
  <c r="F4" i="2"/>
  <c r="F3" i="2"/>
  <c r="E8" i="2"/>
  <c r="E7" i="2"/>
  <c r="E6" i="2"/>
  <c r="E5" i="2"/>
  <c r="E4" i="2"/>
  <c r="E3" i="2"/>
  <c r="H3" i="4"/>
  <c r="G3" i="4"/>
  <c r="G2" i="4"/>
  <c r="F3" i="4"/>
  <c r="F2" i="4"/>
  <c r="G17" i="1"/>
  <c r="G16" i="1"/>
  <c r="G15" i="1"/>
  <c r="G14" i="1"/>
  <c r="G13" i="1"/>
  <c r="F15" i="1"/>
  <c r="F16" i="1"/>
  <c r="F13" i="1"/>
  <c r="F14" i="1"/>
  <c r="F17" i="1"/>
  <c r="F12" i="1"/>
  <c r="F6" i="1"/>
  <c r="F7" i="1"/>
  <c r="F4" i="1"/>
  <c r="F5" i="1"/>
  <c r="F8" i="1"/>
  <c r="F3" i="1"/>
  <c r="E15" i="1"/>
  <c r="E16" i="1"/>
  <c r="E13" i="1"/>
  <c r="E14" i="1"/>
  <c r="E17" i="1"/>
  <c r="E12" i="1"/>
  <c r="E6" i="1"/>
  <c r="E7" i="1"/>
  <c r="E4" i="1"/>
  <c r="E5" i="1"/>
  <c r="E8" i="1"/>
  <c r="E3" i="1"/>
</calcChain>
</file>

<file path=xl/sharedStrings.xml><?xml version="1.0" encoding="utf-8"?>
<sst xmlns="http://schemas.openxmlformats.org/spreadsheetml/2006/main" count="153" uniqueCount="59">
  <si>
    <t>Attached</t>
  </si>
  <si>
    <t>MCF10A</t>
  </si>
  <si>
    <t>T47D</t>
  </si>
  <si>
    <t>MDA-MB-231</t>
  </si>
  <si>
    <t>BT549</t>
  </si>
  <si>
    <t>SUM149</t>
  </si>
  <si>
    <t>MCF7</t>
  </si>
  <si>
    <t>Detached (96h)</t>
  </si>
  <si>
    <t>Technical replicate 1</t>
  </si>
  <si>
    <t>Technical replicate 2</t>
  </si>
  <si>
    <t>Technical replicate 3</t>
  </si>
  <si>
    <t>Mean</t>
  </si>
  <si>
    <t>SD</t>
  </si>
  <si>
    <t>Technical Replicate 1</t>
  </si>
  <si>
    <t>Technical Replicate 2</t>
  </si>
  <si>
    <t>Detached (24 h)</t>
  </si>
  <si>
    <t>Biological Replicate 1</t>
  </si>
  <si>
    <t>Biological Replicate 2</t>
  </si>
  <si>
    <t>Biological Replicate 3</t>
  </si>
  <si>
    <t>Biological Replicate 4</t>
  </si>
  <si>
    <t>NS shRNA</t>
  </si>
  <si>
    <t>Kdm3a shRNA</t>
  </si>
  <si>
    <t>Day 8</t>
  </si>
  <si>
    <t>Day 22</t>
  </si>
  <si>
    <t>Technical Replicate 3</t>
  </si>
  <si>
    <t>Day 12</t>
  </si>
  <si>
    <t>Day 15</t>
  </si>
  <si>
    <t>Day 19</t>
  </si>
  <si>
    <t>Normal</t>
  </si>
  <si>
    <t>SEM</t>
  </si>
  <si>
    <t>P-value</t>
  </si>
  <si>
    <t>TN</t>
  </si>
  <si>
    <t>ER- HER2+</t>
  </si>
  <si>
    <t>ER+ HER2+</t>
  </si>
  <si>
    <t>ER+ HER2-</t>
  </si>
  <si>
    <t>Biological replicate 1</t>
  </si>
  <si>
    <t>Biological replicate 8</t>
  </si>
  <si>
    <t>Biological replicate 2</t>
  </si>
  <si>
    <t>Biological replicate 3</t>
  </si>
  <si>
    <t>Biological replicate 4</t>
  </si>
  <si>
    <t>Biological replicate 5</t>
  </si>
  <si>
    <t>Biological replicate 6</t>
  </si>
  <si>
    <t>Biological replicate 7</t>
  </si>
  <si>
    <t>section</t>
  </si>
  <si>
    <t>met area</t>
  </si>
  <si>
    <t>section area</t>
  </si>
  <si>
    <t>met burden (% area)</t>
  </si>
  <si>
    <t>nb of mets</t>
  </si>
  <si>
    <t>average burden</t>
  </si>
  <si>
    <t>average nb mets</t>
  </si>
  <si>
    <t>P value</t>
  </si>
  <si>
    <t>Additional P value comparisons</t>
  </si>
  <si>
    <t>ER- HER2+ vs TN</t>
  </si>
  <si>
    <t>ER+ HER2+ vs TN</t>
  </si>
  <si>
    <t>ER+ HER2- vs TN</t>
  </si>
  <si>
    <t>ER+ HER2+ vs ER- HER2+</t>
  </si>
  <si>
    <t>ER+ HER2- vs ER- HER2+</t>
  </si>
  <si>
    <t>ER+ HER2- vs ER+ HER2+</t>
  </si>
  <si>
    <t>Comparison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</si>
</sst>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00000"/>
  </numFmts>
  <fonts count="10" x14ac:knownFonts="1">
    <font>
      <sz val="12"/>
      <color theme="1"/>
      <name val="Calibri"/>
      <family val="2"/>
      <scheme val="minor"/>
    </font>
    <font>
      <sz val="10"/>
      <name val="Arial"/>
    </font>
    <font>
      <b/>
      <sz val="10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Arial"/>
    </font>
    <font>
      <sz val="10"/>
      <color theme="1"/>
      <name val="Arial"/>
    </font>
    <font>
      <sz val="10"/>
      <color rgb="FF000000"/>
      <name val="Arial"/>
    </font>
    <font>
      <sz val="9"/>
      <name val="Arial"/>
    </font>
    <font>
      <sz val="10"/>
      <color indexed="12"/>
      <name val="Arial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8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164" fontId="1" fillId="0" borderId="0" xfId="0" applyNumberFormat="1" applyFont="1"/>
    <xf numFmtId="164" fontId="6" fillId="0" borderId="0" xfId="0" applyNumberFormat="1" applyFont="1"/>
    <xf numFmtId="164" fontId="7" fillId="0" borderId="0" xfId="0" applyNumberFormat="1" applyFont="1"/>
    <xf numFmtId="165" fontId="6" fillId="0" borderId="0" xfId="0" applyNumberFormat="1" applyFont="1"/>
    <xf numFmtId="166" fontId="6" fillId="0" borderId="0" xfId="0" applyNumberFormat="1" applyFont="1"/>
    <xf numFmtId="0" fontId="8" fillId="0" borderId="0" xfId="0" applyFont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/>
  </cellXfs>
  <cellStyles count="18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K28" sqref="K28"/>
    </sheetView>
  </sheetViews>
  <sheetFormatPr baseColWidth="10" defaultRowHeight="12" x14ac:dyDescent="0"/>
  <cols>
    <col min="1" max="1" width="13.33203125" style="5" bestFit="1" customWidth="1"/>
    <col min="2" max="4" width="16.5" style="5" bestFit="1" customWidth="1"/>
    <col min="5" max="6" width="9.6640625" style="5" customWidth="1"/>
    <col min="7" max="7" width="9.6640625" style="6" customWidth="1"/>
    <col min="8" max="16384" width="10.83203125" style="5"/>
  </cols>
  <sheetData>
    <row r="1" spans="1:7">
      <c r="A1" s="4" t="s">
        <v>0</v>
      </c>
    </row>
    <row r="2" spans="1:7">
      <c r="A2" s="4"/>
      <c r="B2" s="5" t="s">
        <v>13</v>
      </c>
      <c r="C2" s="5" t="s">
        <v>14</v>
      </c>
      <c r="D2" s="5" t="s">
        <v>24</v>
      </c>
      <c r="E2" s="5" t="s">
        <v>11</v>
      </c>
      <c r="F2" s="5" t="s">
        <v>12</v>
      </c>
    </row>
    <row r="3" spans="1:7">
      <c r="A3" s="1" t="s">
        <v>1</v>
      </c>
      <c r="B3" s="8">
        <v>1.4</v>
      </c>
      <c r="C3" s="8">
        <v>1.59</v>
      </c>
      <c r="D3" s="8">
        <v>2.66</v>
      </c>
      <c r="E3" s="8">
        <f t="shared" ref="E3:E8" si="0">AVERAGE(B3:D3)</f>
        <v>1.8833333333333335</v>
      </c>
      <c r="F3" s="8">
        <f t="shared" ref="F3:F8" si="1">STDEV(B3:D3)</f>
        <v>0.67928884381633481</v>
      </c>
    </row>
    <row r="4" spans="1:7">
      <c r="A4" s="1" t="s">
        <v>4</v>
      </c>
      <c r="B4" s="8">
        <v>1.1399999999999999</v>
      </c>
      <c r="C4" s="8">
        <v>0.89</v>
      </c>
      <c r="D4" s="8">
        <v>0.62</v>
      </c>
      <c r="E4" s="8">
        <f t="shared" si="0"/>
        <v>0.8833333333333333</v>
      </c>
      <c r="F4" s="8">
        <f t="shared" si="1"/>
        <v>0.26006409466386016</v>
      </c>
    </row>
    <row r="5" spans="1:7">
      <c r="A5" s="1" t="s">
        <v>3</v>
      </c>
      <c r="B5" s="8">
        <v>1.76</v>
      </c>
      <c r="C5" s="8">
        <v>1.87</v>
      </c>
      <c r="D5" s="8">
        <v>1.79</v>
      </c>
      <c r="E5" s="8">
        <f t="shared" si="0"/>
        <v>1.8066666666666666</v>
      </c>
      <c r="F5" s="8">
        <f t="shared" si="1"/>
        <v>5.6862407030773318E-2</v>
      </c>
    </row>
    <row r="6" spans="1:7">
      <c r="A6" s="1" t="s">
        <v>6</v>
      </c>
      <c r="B6" s="8">
        <v>1.08</v>
      </c>
      <c r="C6" s="8">
        <v>1.1200000000000001</v>
      </c>
      <c r="D6" s="8">
        <v>0.97</v>
      </c>
      <c r="E6" s="8">
        <f t="shared" si="0"/>
        <v>1.0566666666666666</v>
      </c>
      <c r="F6" s="8">
        <f t="shared" si="1"/>
        <v>7.7674534651540353E-2</v>
      </c>
    </row>
    <row r="7" spans="1:7">
      <c r="A7" s="1" t="s">
        <v>5</v>
      </c>
      <c r="B7" s="8">
        <v>1.19</v>
      </c>
      <c r="C7" s="8">
        <v>0.99</v>
      </c>
      <c r="D7" s="8">
        <v>1.24</v>
      </c>
      <c r="E7" s="8">
        <f t="shared" si="0"/>
        <v>1.1399999999999999</v>
      </c>
      <c r="F7" s="8">
        <f t="shared" si="1"/>
        <v>0.13228756555322951</v>
      </c>
    </row>
    <row r="8" spans="1:7">
      <c r="A8" s="1" t="s">
        <v>2</v>
      </c>
      <c r="B8" s="8">
        <v>1.92</v>
      </c>
      <c r="C8" s="8">
        <v>2.5</v>
      </c>
      <c r="D8" s="8">
        <v>2.42</v>
      </c>
      <c r="E8" s="8">
        <f t="shared" si="0"/>
        <v>2.2799999999999998</v>
      </c>
      <c r="F8" s="8">
        <f t="shared" si="1"/>
        <v>0.3143246729100353</v>
      </c>
    </row>
    <row r="9" spans="1:7">
      <c r="B9" s="9"/>
      <c r="C9" s="9"/>
      <c r="D9" s="9"/>
      <c r="E9" s="9"/>
      <c r="F9" s="9"/>
    </row>
    <row r="10" spans="1:7">
      <c r="A10" s="3" t="s">
        <v>7</v>
      </c>
      <c r="B10" s="9"/>
      <c r="C10" s="9"/>
      <c r="D10" s="9"/>
      <c r="E10" s="9"/>
      <c r="F10" s="9"/>
    </row>
    <row r="11" spans="1:7">
      <c r="A11" s="3"/>
      <c r="B11" s="10" t="s">
        <v>13</v>
      </c>
      <c r="C11" s="10" t="s">
        <v>14</v>
      </c>
      <c r="D11" s="10" t="s">
        <v>24</v>
      </c>
      <c r="E11" s="9" t="s">
        <v>11</v>
      </c>
      <c r="F11" s="9" t="s">
        <v>12</v>
      </c>
      <c r="G11" s="7" t="s">
        <v>30</v>
      </c>
    </row>
    <row r="12" spans="1:7">
      <c r="A12" s="1" t="s">
        <v>1</v>
      </c>
      <c r="B12" s="8">
        <v>32.299999999999997</v>
      </c>
      <c r="C12" s="8">
        <v>29.5</v>
      </c>
      <c r="D12" s="8">
        <v>30.4</v>
      </c>
      <c r="E12" s="8">
        <f t="shared" ref="E12:E17" si="2">AVERAGE(B12:D12)</f>
        <v>30.733333333333331</v>
      </c>
      <c r="F12" s="8">
        <f t="shared" ref="F12:F17" si="3">STDEV(B12:D12)</f>
        <v>1.4294521094927697</v>
      </c>
    </row>
    <row r="13" spans="1:7">
      <c r="A13" s="1" t="s">
        <v>4</v>
      </c>
      <c r="B13" s="8">
        <v>2.29</v>
      </c>
      <c r="C13" s="8">
        <v>2.44</v>
      </c>
      <c r="D13" s="8">
        <v>1.43</v>
      </c>
      <c r="E13" s="8">
        <f t="shared" si="2"/>
        <v>2.0533333333333332</v>
      </c>
      <c r="F13" s="8">
        <f t="shared" si="3"/>
        <v>0.5450076452063165</v>
      </c>
      <c r="G13" s="2">
        <f>TTEST(B13:D13,B12:D12,2,2)</f>
        <v>5.3631378503839298E-6</v>
      </c>
    </row>
    <row r="14" spans="1:7">
      <c r="A14" s="1" t="s">
        <v>3</v>
      </c>
      <c r="B14" s="8">
        <v>13.3</v>
      </c>
      <c r="C14" s="8">
        <v>8.61</v>
      </c>
      <c r="D14" s="8">
        <v>10.199999999999999</v>
      </c>
      <c r="E14" s="8">
        <f t="shared" si="2"/>
        <v>10.703333333333333</v>
      </c>
      <c r="F14" s="8">
        <f t="shared" si="3"/>
        <v>2.3851694558947707</v>
      </c>
      <c r="G14" s="2">
        <f>TTEST(B14:D14,B12:D12,2,2)</f>
        <v>2.3737483539378246E-4</v>
      </c>
    </row>
    <row r="15" spans="1:7">
      <c r="A15" s="1" t="s">
        <v>6</v>
      </c>
      <c r="B15" s="8">
        <v>4.9800000000000004</v>
      </c>
      <c r="C15" s="8">
        <v>1.1299999999999999</v>
      </c>
      <c r="D15" s="8">
        <v>1.18</v>
      </c>
      <c r="E15" s="8">
        <f t="shared" si="2"/>
        <v>2.4300000000000002</v>
      </c>
      <c r="F15" s="8">
        <f t="shared" si="3"/>
        <v>2.2085062825357777</v>
      </c>
      <c r="G15" s="2">
        <f>TTEST(B15:D15,B12:D12,2,2)</f>
        <v>4.8818337750453784E-5</v>
      </c>
    </row>
    <row r="16" spans="1:7">
      <c r="A16" s="1" t="s">
        <v>5</v>
      </c>
      <c r="B16" s="8">
        <v>8.5000000000000006E-2</v>
      </c>
      <c r="C16" s="8">
        <v>6.4000000000000001E-2</v>
      </c>
      <c r="D16" s="8">
        <v>5.2999999999999999E-2</v>
      </c>
      <c r="E16" s="8">
        <f t="shared" si="2"/>
        <v>6.7333333333333342E-2</v>
      </c>
      <c r="F16" s="8">
        <f t="shared" si="3"/>
        <v>1.6258331197676241E-2</v>
      </c>
      <c r="G16" s="6">
        <f>TTEST(B16:D16,B12:D12,2,2)</f>
        <v>3.1331173024618701E-6</v>
      </c>
    </row>
    <row r="17" spans="1:7">
      <c r="A17" s="1" t="s">
        <v>2</v>
      </c>
      <c r="B17" s="8">
        <v>0.51</v>
      </c>
      <c r="C17" s="8">
        <v>0</v>
      </c>
      <c r="D17" s="8">
        <v>0.34</v>
      </c>
      <c r="E17" s="8">
        <f t="shared" si="2"/>
        <v>0.28333333333333338</v>
      </c>
      <c r="F17" s="8">
        <f t="shared" si="3"/>
        <v>0.2596792893808309</v>
      </c>
      <c r="G17" s="2">
        <f>TTEST(B17:D17,B12:D12,2,2)</f>
        <v>3.4375273258401407E-6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J22" sqref="J22"/>
    </sheetView>
  </sheetViews>
  <sheetFormatPr baseColWidth="10" defaultRowHeight="12" x14ac:dyDescent="0"/>
  <cols>
    <col min="1" max="1" width="13.33203125" style="5" bestFit="1" customWidth="1"/>
    <col min="2" max="3" width="17.1640625" style="5" bestFit="1" customWidth="1"/>
    <col min="4" max="4" width="17.1640625" style="5" customWidth="1"/>
    <col min="5" max="7" width="9.6640625" style="5" customWidth="1"/>
    <col min="8" max="16384" width="10.83203125" style="5"/>
  </cols>
  <sheetData>
    <row r="1" spans="1:10">
      <c r="A1" s="4" t="s">
        <v>0</v>
      </c>
    </row>
    <row r="2" spans="1:10">
      <c r="B2" s="5" t="s">
        <v>13</v>
      </c>
      <c r="C2" s="5" t="s">
        <v>14</v>
      </c>
      <c r="D2" s="5" t="s">
        <v>24</v>
      </c>
      <c r="E2" s="5" t="s">
        <v>11</v>
      </c>
      <c r="F2" s="5" t="s">
        <v>12</v>
      </c>
    </row>
    <row r="3" spans="1:10">
      <c r="A3" s="1" t="s">
        <v>1</v>
      </c>
      <c r="B3" s="8">
        <v>1</v>
      </c>
      <c r="C3" s="8">
        <v>0.98067020000000005</v>
      </c>
      <c r="D3" s="8">
        <v>0.99726179999999998</v>
      </c>
      <c r="E3" s="9">
        <f>AVERAGE(B3:C3:D3)</f>
        <v>0.99264399999999997</v>
      </c>
      <c r="F3" s="9">
        <f>STDEV(B3:C3:D3)</f>
        <v>1.0459605615891994E-2</v>
      </c>
    </row>
    <row r="4" spans="1:10">
      <c r="A4" s="1" t="s">
        <v>4</v>
      </c>
      <c r="B4" s="8">
        <v>1</v>
      </c>
      <c r="C4" s="8">
        <v>0.81542150000000002</v>
      </c>
      <c r="D4" s="8">
        <v>0.72182559999999996</v>
      </c>
      <c r="E4" s="9">
        <f>AVERAGE(B4:C4:D4)</f>
        <v>0.8457490333333334</v>
      </c>
      <c r="F4" s="9">
        <f>STDEV(B4:C4:D4)</f>
        <v>0.14154528837938529</v>
      </c>
    </row>
    <row r="5" spans="1:10">
      <c r="A5" s="1" t="s">
        <v>3</v>
      </c>
      <c r="B5" s="8">
        <v>1</v>
      </c>
      <c r="C5" s="8">
        <v>1.168075</v>
      </c>
      <c r="D5" s="8">
        <v>1.1171690000000001</v>
      </c>
      <c r="E5" s="9">
        <f>AVERAGE(B5:C5:D5)</f>
        <v>1.0950813333333334</v>
      </c>
      <c r="F5" s="9">
        <f>STDEV(B5:C5:D5)</f>
        <v>8.6187006969341576E-2</v>
      </c>
    </row>
    <row r="6" spans="1:10">
      <c r="A6" s="1" t="s">
        <v>6</v>
      </c>
      <c r="B6" s="8">
        <v>0.92133989999999999</v>
      </c>
      <c r="C6" s="8">
        <v>1</v>
      </c>
      <c r="D6" s="8">
        <v>0.88520410000000005</v>
      </c>
      <c r="E6" s="9">
        <f>AVERAGE(B6:C6:D6)</f>
        <v>0.93551466666666672</v>
      </c>
      <c r="F6" s="9">
        <f>STDEV(B6:C6:D6)</f>
        <v>5.8695976623132619E-2</v>
      </c>
    </row>
    <row r="7" spans="1:10">
      <c r="A7" s="1" t="s">
        <v>5</v>
      </c>
      <c r="B7" s="8">
        <v>1</v>
      </c>
      <c r="C7" s="8">
        <v>1.1390389999999999</v>
      </c>
      <c r="D7" s="8">
        <v>1.1432310000000001</v>
      </c>
      <c r="E7" s="9">
        <f>AVERAGE(B7:C7:D7)</f>
        <v>1.09409</v>
      </c>
      <c r="F7" s="9">
        <f>STDEV(B7:C7:D7)</f>
        <v>8.1511283212816629E-2</v>
      </c>
    </row>
    <row r="8" spans="1:10">
      <c r="A8" s="1" t="s">
        <v>2</v>
      </c>
      <c r="B8" s="8">
        <v>1</v>
      </c>
      <c r="C8" s="8">
        <v>1.0061560000000001</v>
      </c>
      <c r="D8" s="8">
        <v>1.003906</v>
      </c>
      <c r="E8" s="9">
        <f>AVERAGE(B8:C8:D8)</f>
        <v>1.0033539999999999</v>
      </c>
      <c r="F8" s="9">
        <f>STDEV(B8:C8:D8)</f>
        <v>3.1149016035823861E-3</v>
      </c>
    </row>
    <row r="9" spans="1:10">
      <c r="B9" s="9"/>
      <c r="C9" s="9"/>
      <c r="D9" s="9"/>
      <c r="E9" s="9"/>
      <c r="F9" s="9"/>
    </row>
    <row r="10" spans="1:10">
      <c r="A10" s="3" t="s">
        <v>15</v>
      </c>
      <c r="B10" s="9"/>
      <c r="C10" s="9"/>
      <c r="D10" s="9"/>
      <c r="E10" s="9"/>
      <c r="F10" s="9"/>
    </row>
    <row r="11" spans="1:10">
      <c r="B11" s="9" t="s">
        <v>13</v>
      </c>
      <c r="C11" s="9" t="s">
        <v>14</v>
      </c>
      <c r="D11" s="5" t="s">
        <v>24</v>
      </c>
      <c r="E11" s="9" t="s">
        <v>11</v>
      </c>
      <c r="F11" s="9" t="s">
        <v>12</v>
      </c>
      <c r="G11" s="5" t="s">
        <v>30</v>
      </c>
    </row>
    <row r="12" spans="1:10">
      <c r="A12" s="1" t="s">
        <v>1</v>
      </c>
      <c r="B12" s="8">
        <v>6.2209329999999996</v>
      </c>
      <c r="C12" s="8">
        <v>5.4448179999999997</v>
      </c>
      <c r="D12" s="8">
        <v>5.5097209999999999</v>
      </c>
      <c r="E12" s="9">
        <f>AVERAGE(B12:C12:D12)</f>
        <v>5.7251573333333328</v>
      </c>
      <c r="F12" s="9">
        <f>STDEV(B12:C12:D12)</f>
        <v>0.43057895164108201</v>
      </c>
    </row>
    <row r="13" spans="1:10">
      <c r="A13" s="1" t="s">
        <v>4</v>
      </c>
      <c r="B13" s="8">
        <v>0.37210510000000002</v>
      </c>
      <c r="C13" s="8">
        <v>0.2468109</v>
      </c>
      <c r="D13" s="8">
        <v>0.20589360000000001</v>
      </c>
      <c r="E13" s="9">
        <f>AVERAGE(B13:C13:D13)</f>
        <v>0.27493653333333334</v>
      </c>
      <c r="F13" s="9">
        <f>STDEV(B13:C13:D13)</f>
        <v>8.6601698140760117E-2</v>
      </c>
      <c r="G13" s="12">
        <f>TTEST(B13:D13,B12:D12,2,2)</f>
        <v>2.7711936974458524E-5</v>
      </c>
      <c r="H13" s="11"/>
      <c r="J13" s="13"/>
    </row>
    <row r="14" spans="1:10">
      <c r="A14" s="1" t="s">
        <v>3</v>
      </c>
      <c r="B14" s="8">
        <v>0.96395350000000002</v>
      </c>
      <c r="C14" s="8">
        <v>1.1419189999999999</v>
      </c>
      <c r="D14" s="8">
        <v>1.1071869999999999</v>
      </c>
      <c r="E14" s="9">
        <f>AVERAGE(B14:C14:D14)</f>
        <v>1.0710198333333334</v>
      </c>
      <c r="F14" s="9">
        <f>STDEV(B14:C14:D14)</f>
        <v>9.4334393283061521E-2</v>
      </c>
      <c r="G14" s="12">
        <f>TTEST(B14:D14,B12:D12,2,2)</f>
        <v>5.258688082068458E-5</v>
      </c>
      <c r="H14" s="11"/>
    </row>
    <row r="15" spans="1:10">
      <c r="A15" s="1" t="s">
        <v>6</v>
      </c>
      <c r="B15" s="8">
        <v>3.081483</v>
      </c>
      <c r="C15" s="8">
        <v>2.6629770000000001</v>
      </c>
      <c r="D15" s="8">
        <v>2.6050270000000002</v>
      </c>
      <c r="E15" s="9">
        <f>AVERAGE(B15:C15:D15)</f>
        <v>2.7831623333333333</v>
      </c>
      <c r="F15" s="9">
        <f>STDEV(B15:C15:D15)</f>
        <v>0.25997300964779646</v>
      </c>
      <c r="G15" s="12">
        <f>TTEST(B15:D15,B12:D12,2,2)</f>
        <v>5.3435876801761714E-4</v>
      </c>
      <c r="H15" s="11"/>
    </row>
    <row r="16" spans="1:10">
      <c r="A16" s="1" t="s">
        <v>5</v>
      </c>
      <c r="B16" s="8">
        <v>1.721821</v>
      </c>
      <c r="C16" s="8">
        <v>1.712013</v>
      </c>
      <c r="D16" s="8">
        <v>1.8867320000000001</v>
      </c>
      <c r="E16" s="9">
        <f>AVERAGE(B16:C16:D16)</f>
        <v>1.773522</v>
      </c>
      <c r="F16" s="9">
        <f>STDEV(B16:C16:D16)</f>
        <v>9.8165305943597028E-2</v>
      </c>
      <c r="G16" s="12">
        <f>TTEST(B16:D16,B12:D12,2,2)</f>
        <v>1.0117334006849478E-4</v>
      </c>
      <c r="H16" s="11"/>
    </row>
    <row r="17" spans="1:8">
      <c r="A17" s="1" t="s">
        <v>2</v>
      </c>
      <c r="B17" s="8">
        <v>3.6402890000000001</v>
      </c>
      <c r="C17" s="8">
        <v>3.7374079999999998</v>
      </c>
      <c r="D17" s="8">
        <v>3.569744</v>
      </c>
      <c r="E17" s="9">
        <f>AVERAGE(B17:C17:D17)</f>
        <v>3.6491469999999997</v>
      </c>
      <c r="F17" s="9">
        <f>STDEV(B17:C17:D17)</f>
        <v>8.4182256723136034E-2</v>
      </c>
      <c r="G17" s="12">
        <f>TTEST(B17:D17,B12:D12,2,2)</f>
        <v>1.2074378831991269E-3</v>
      </c>
      <c r="H17" s="1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workbookViewId="0">
      <selection activeCell="G6" sqref="G6"/>
    </sheetView>
  </sheetViews>
  <sheetFormatPr baseColWidth="10" defaultRowHeight="12" x14ac:dyDescent="0"/>
  <cols>
    <col min="1" max="1" width="10.83203125" style="5"/>
    <col min="2" max="4" width="18" style="5" bestFit="1" customWidth="1"/>
    <col min="5" max="6" width="10.83203125" style="5"/>
    <col min="7" max="7" width="14" style="5" bestFit="1" customWidth="1"/>
    <col min="8" max="8" width="10.83203125" style="5"/>
    <col min="9" max="9" width="24.6640625" style="5" bestFit="1" customWidth="1"/>
    <col min="10" max="16384" width="10.83203125" style="5"/>
  </cols>
  <sheetData>
    <row r="1" spans="1:10">
      <c r="B1" s="5" t="s">
        <v>8</v>
      </c>
      <c r="C1" s="5" t="s">
        <v>9</v>
      </c>
      <c r="D1" s="5" t="s">
        <v>10</v>
      </c>
      <c r="E1" s="5" t="s">
        <v>11</v>
      </c>
      <c r="F1" s="29" t="s">
        <v>12</v>
      </c>
      <c r="G1" s="5" t="s">
        <v>50</v>
      </c>
      <c r="I1" s="5" t="s">
        <v>51</v>
      </c>
    </row>
    <row r="2" spans="1:10">
      <c r="A2" s="5" t="s">
        <v>28</v>
      </c>
      <c r="B2" s="8">
        <v>0.59961370000000003</v>
      </c>
      <c r="C2" s="8">
        <v>0.68996500000000005</v>
      </c>
      <c r="D2" s="8">
        <v>0.64408600000000005</v>
      </c>
      <c r="E2" s="9">
        <f>AVERAGE(B2:D2)</f>
        <v>0.64455490000000004</v>
      </c>
      <c r="F2" s="8"/>
      <c r="I2" s="5" t="s">
        <v>58</v>
      </c>
      <c r="J2" s="5" t="s">
        <v>50</v>
      </c>
    </row>
    <row r="3" spans="1:10">
      <c r="A3" s="5" t="s">
        <v>28</v>
      </c>
      <c r="B3" s="8">
        <v>0.80615910000000002</v>
      </c>
      <c r="C3" s="8">
        <v>0.77917449999999999</v>
      </c>
      <c r="D3" s="8">
        <v>1.177424</v>
      </c>
      <c r="E3" s="9">
        <f>AVERAGE(B3:D3)</f>
        <v>0.92091920000000005</v>
      </c>
      <c r="F3" s="8"/>
      <c r="I3" s="29" t="s">
        <v>52</v>
      </c>
      <c r="J3" s="29">
        <v>0.41170000000000001</v>
      </c>
    </row>
    <row r="4" spans="1:10">
      <c r="A4" s="5" t="s">
        <v>28</v>
      </c>
      <c r="B4" s="8">
        <v>0.94579380000000002</v>
      </c>
      <c r="C4" s="8">
        <v>0.96325620000000001</v>
      </c>
      <c r="D4" s="8">
        <v>0.91973470000000002</v>
      </c>
      <c r="E4" s="9">
        <f>AVERAGE(B4:D4)</f>
        <v>0.94292823333333331</v>
      </c>
      <c r="F4" s="8"/>
      <c r="I4" s="29" t="s">
        <v>53</v>
      </c>
      <c r="J4" s="29">
        <v>0.27339999999999998</v>
      </c>
    </row>
    <row r="5" spans="1:10">
      <c r="A5" s="5" t="s">
        <v>28</v>
      </c>
      <c r="B5" s="8">
        <v>1.223295</v>
      </c>
      <c r="C5" s="8">
        <v>1.214696</v>
      </c>
      <c r="D5" s="8">
        <v>1.238229</v>
      </c>
      <c r="E5" s="9">
        <f>AVERAGE(B5:D5)</f>
        <v>1.2254066666666668</v>
      </c>
      <c r="F5" s="8"/>
      <c r="I5" s="29" t="s">
        <v>54</v>
      </c>
      <c r="J5" s="29">
        <v>0.61629999999999996</v>
      </c>
    </row>
    <row r="6" spans="1:10">
      <c r="A6" s="5" t="s">
        <v>28</v>
      </c>
      <c r="B6" s="8">
        <v>1.6318680000000001</v>
      </c>
      <c r="C6" s="8">
        <v>1.6591229999999999</v>
      </c>
      <c r="D6" s="8">
        <v>1.6814530000000001</v>
      </c>
      <c r="E6" s="9">
        <f>AVERAGE(B6:D6)</f>
        <v>1.6574813333333334</v>
      </c>
      <c r="F6" s="8"/>
      <c r="I6" s="29" t="s">
        <v>55</v>
      </c>
      <c r="J6" s="29">
        <v>0.19950000000000001</v>
      </c>
    </row>
    <row r="7" spans="1:10">
      <c r="B7" s="8"/>
      <c r="C7" s="8"/>
      <c r="D7" s="8"/>
      <c r="E7" s="9">
        <f>AVERAGE(E2:E6)</f>
        <v>1.0782580666666668</v>
      </c>
      <c r="F7" s="8">
        <f>STDEV(E2:E6)</f>
        <v>0.38351024192993749</v>
      </c>
      <c r="I7" s="29" t="s">
        <v>56</v>
      </c>
      <c r="J7" s="29">
        <v>0.79269999999999996</v>
      </c>
    </row>
    <row r="8" spans="1:10">
      <c r="B8" s="8"/>
      <c r="C8" s="8"/>
      <c r="D8" s="8"/>
      <c r="E8" s="9"/>
      <c r="F8" s="9"/>
      <c r="I8" s="29" t="s">
        <v>57</v>
      </c>
      <c r="J8" s="29">
        <v>0.20660000000000001</v>
      </c>
    </row>
    <row r="9" spans="1:10">
      <c r="A9" s="5" t="s">
        <v>31</v>
      </c>
      <c r="B9" s="8">
        <v>8.9850369999999999E-2</v>
      </c>
      <c r="C9" s="8">
        <v>8.8500250000000003E-2</v>
      </c>
      <c r="D9" s="8">
        <v>9.3227690000000002E-2</v>
      </c>
      <c r="E9" s="9">
        <f>AVERAGE(B9:D9)</f>
        <v>9.052610333333333E-2</v>
      </c>
      <c r="F9" s="9"/>
    </row>
    <row r="10" spans="1:10">
      <c r="A10" s="5" t="s">
        <v>31</v>
      </c>
      <c r="B10" s="8">
        <v>6.6914009999999996E-2</v>
      </c>
      <c r="C10" s="8">
        <v>0.1225691</v>
      </c>
      <c r="D10" s="8">
        <v>0.1140935</v>
      </c>
      <c r="E10" s="9">
        <f>AVERAGE(B10:D10)</f>
        <v>0.10119220333333334</v>
      </c>
      <c r="F10" s="9"/>
    </row>
    <row r="11" spans="1:10">
      <c r="A11" s="5" t="s">
        <v>31</v>
      </c>
      <c r="B11" s="8">
        <v>7.0828559999999999E-2</v>
      </c>
      <c r="C11" s="8">
        <v>6.9370080000000001E-2</v>
      </c>
      <c r="D11" s="8">
        <v>6.9837910000000003E-2</v>
      </c>
      <c r="E11" s="9">
        <f>AVERAGE(B11:D11)</f>
        <v>7.0012183333333325E-2</v>
      </c>
      <c r="F11" s="9"/>
    </row>
    <row r="12" spans="1:10">
      <c r="A12" s="5" t="s">
        <v>31</v>
      </c>
      <c r="B12" s="8">
        <v>7.4035669999999998E-2</v>
      </c>
      <c r="C12" s="8">
        <v>8.3873500000000004E-2</v>
      </c>
      <c r="D12" s="8">
        <v>8.1571190000000002E-2</v>
      </c>
      <c r="E12" s="9">
        <f>AVERAGE(B12:D12)</f>
        <v>7.9826786666666663E-2</v>
      </c>
      <c r="F12" s="9"/>
    </row>
    <row r="13" spans="1:10">
      <c r="B13" s="8"/>
      <c r="C13" s="8"/>
      <c r="D13" s="8"/>
      <c r="E13" s="9">
        <f>AVERAGE(E9:E12)</f>
        <v>8.5389319166666658E-2</v>
      </c>
      <c r="F13" s="9">
        <f>STDEV(E9:E12)</f>
        <v>1.3460012058072198E-2</v>
      </c>
      <c r="G13" s="12">
        <v>4.3958829999999997E-3</v>
      </c>
    </row>
    <row r="14" spans="1:10">
      <c r="B14" s="8"/>
      <c r="C14" s="8"/>
      <c r="D14" s="8"/>
      <c r="E14" s="9"/>
      <c r="F14" s="9"/>
      <c r="G14" s="12"/>
    </row>
    <row r="15" spans="1:10">
      <c r="A15" s="5" t="s">
        <v>32</v>
      </c>
      <c r="B15" s="8">
        <v>5.875793E-2</v>
      </c>
      <c r="C15" s="8">
        <v>6.3715519999999998E-2</v>
      </c>
      <c r="D15" s="8">
        <v>5.5173689999999997E-2</v>
      </c>
      <c r="E15" s="9">
        <f t="shared" ref="E15:E21" si="0">AVERAGE(B15:D15)</f>
        <v>5.9215713333333329E-2</v>
      </c>
      <c r="F15" s="9"/>
      <c r="G15" s="12"/>
    </row>
    <row r="16" spans="1:10">
      <c r="A16" s="5" t="s">
        <v>32</v>
      </c>
      <c r="B16" s="8">
        <v>6.7928269999999999E-2</v>
      </c>
      <c r="C16" s="8">
        <v>6.6614699999999999E-2</v>
      </c>
      <c r="D16" s="8">
        <v>6.8642179999999997E-2</v>
      </c>
      <c r="E16" s="9">
        <f t="shared" si="0"/>
        <v>6.7728383333333322E-2</v>
      </c>
      <c r="F16" s="9"/>
      <c r="G16" s="12"/>
    </row>
    <row r="17" spans="1:7">
      <c r="A17" s="5" t="s">
        <v>32</v>
      </c>
      <c r="B17" s="8">
        <v>5.8907889999999997E-2</v>
      </c>
      <c r="C17" s="8">
        <v>5.1740050000000003E-2</v>
      </c>
      <c r="D17" s="8">
        <v>3.8217000000000001E-2</v>
      </c>
      <c r="E17" s="9">
        <f t="shared" si="0"/>
        <v>4.9621646666666665E-2</v>
      </c>
      <c r="F17" s="9"/>
      <c r="G17" s="12"/>
    </row>
    <row r="18" spans="1:7">
      <c r="A18" s="5" t="s">
        <v>32</v>
      </c>
      <c r="B18" s="8">
        <v>0.1114965</v>
      </c>
      <c r="C18" s="8">
        <v>0.13380909999999999</v>
      </c>
      <c r="D18" s="8">
        <v>0.13955519999999999</v>
      </c>
      <c r="E18" s="9">
        <f t="shared" si="0"/>
        <v>0.12828693333333333</v>
      </c>
      <c r="F18" s="9"/>
      <c r="G18" s="12"/>
    </row>
    <row r="19" spans="1:7">
      <c r="A19" s="5" t="s">
        <v>32</v>
      </c>
      <c r="B19" s="8">
        <v>0.2153746</v>
      </c>
      <c r="C19" s="8">
        <v>0.2192161</v>
      </c>
      <c r="D19" s="8">
        <v>0.21675610000000001</v>
      </c>
      <c r="E19" s="9">
        <f t="shared" si="0"/>
        <v>0.21711559999999999</v>
      </c>
      <c r="F19" s="9"/>
      <c r="G19" s="12"/>
    </row>
    <row r="20" spans="1:7">
      <c r="A20" s="5" t="s">
        <v>32</v>
      </c>
      <c r="B20" s="8">
        <v>0.13995089999999999</v>
      </c>
      <c r="C20" s="8">
        <v>0.1261784</v>
      </c>
      <c r="D20" s="8">
        <v>0.1205241</v>
      </c>
      <c r="E20" s="9">
        <f t="shared" si="0"/>
        <v>0.12888446666666667</v>
      </c>
      <c r="F20" s="9"/>
      <c r="G20" s="12"/>
    </row>
    <row r="21" spans="1:7">
      <c r="A21" s="5" t="s">
        <v>32</v>
      </c>
      <c r="B21" s="8">
        <v>8.8320640000000006E-2</v>
      </c>
      <c r="C21" s="8">
        <v>9.6785599999999999E-2</v>
      </c>
      <c r="D21" s="8">
        <v>7.8904160000000001E-2</v>
      </c>
      <c r="E21" s="9">
        <f t="shared" si="0"/>
        <v>8.8003466666666655E-2</v>
      </c>
      <c r="F21" s="9"/>
      <c r="G21" s="12"/>
    </row>
    <row r="22" spans="1:7">
      <c r="B22" s="8"/>
      <c r="C22" s="8"/>
      <c r="D22" s="8"/>
      <c r="E22" s="9">
        <f>AVERAGE(E15:E21)</f>
        <v>0.10555088714285712</v>
      </c>
      <c r="F22" s="9">
        <f>STDEV(E15:E21)</f>
        <v>5.8482976036703979E-2</v>
      </c>
      <c r="G22" s="12">
        <v>4.4519900000000003E-3</v>
      </c>
    </row>
    <row r="23" spans="1:7">
      <c r="B23" s="8"/>
      <c r="C23" s="8"/>
      <c r="D23" s="8"/>
      <c r="E23" s="9"/>
      <c r="F23" s="9"/>
      <c r="G23" s="12"/>
    </row>
    <row r="24" spans="1:7">
      <c r="A24" s="5" t="s">
        <v>33</v>
      </c>
      <c r="B24" s="8">
        <v>0.124129</v>
      </c>
      <c r="C24" s="8">
        <v>0.1166719</v>
      </c>
      <c r="D24" s="8">
        <v>0.11576069999999999</v>
      </c>
      <c r="E24" s="9">
        <f>AVERAGE(B24:D24)</f>
        <v>0.11885386666666665</v>
      </c>
      <c r="F24" s="9"/>
      <c r="G24" s="12"/>
    </row>
    <row r="25" spans="1:7">
      <c r="A25" s="5" t="s">
        <v>33</v>
      </c>
      <c r="B25" s="8">
        <v>6.2743839999999995E-2</v>
      </c>
      <c r="C25" s="8">
        <v>6.4449210000000007E-2</v>
      </c>
      <c r="D25" s="8">
        <v>4.9761890000000003E-2</v>
      </c>
      <c r="E25" s="9">
        <f>AVERAGE(B25:D25)</f>
        <v>5.8984979999999999E-2</v>
      </c>
      <c r="F25" s="9"/>
      <c r="G25" s="12"/>
    </row>
    <row r="26" spans="1:7">
      <c r="A26" s="5" t="s">
        <v>33</v>
      </c>
      <c r="B26" s="8">
        <v>4.632E-2</v>
      </c>
      <c r="C26" s="8">
        <v>5.2272239999999998E-2</v>
      </c>
      <c r="D26" s="8">
        <v>5.18401E-2</v>
      </c>
      <c r="E26" s="9">
        <f>AVERAGE(B26:D26)</f>
        <v>5.014411333333333E-2</v>
      </c>
      <c r="F26" s="9"/>
      <c r="G26" s="12"/>
    </row>
    <row r="27" spans="1:7">
      <c r="A27" s="5" t="s">
        <v>33</v>
      </c>
      <c r="B27" s="8">
        <v>5.0915040000000002E-2</v>
      </c>
      <c r="C27" s="8">
        <v>6.1459149999999997E-2</v>
      </c>
      <c r="D27" s="8">
        <v>5.3445859999999998E-2</v>
      </c>
      <c r="E27" s="9">
        <f>AVERAGE(B27:D27)</f>
        <v>5.5273349999999999E-2</v>
      </c>
      <c r="F27" s="9"/>
      <c r="G27" s="12"/>
    </row>
    <row r="28" spans="1:7">
      <c r="A28" s="5" t="s">
        <v>33</v>
      </c>
      <c r="B28" s="8">
        <v>4.2909610000000001E-2</v>
      </c>
      <c r="C28" s="8">
        <v>5.0318679999999998E-2</v>
      </c>
      <c r="D28" s="8">
        <v>4.8060890000000002E-2</v>
      </c>
      <c r="E28" s="9">
        <f>AVERAGE(B28:D28)</f>
        <v>4.7096393333333327E-2</v>
      </c>
      <c r="F28" s="9"/>
      <c r="G28" s="12"/>
    </row>
    <row r="29" spans="1:7">
      <c r="B29" s="8"/>
      <c r="C29" s="8"/>
      <c r="D29" s="8"/>
      <c r="E29" s="9">
        <f>AVERAGE(E24:E28)</f>
        <v>6.6070540666666649E-2</v>
      </c>
      <c r="F29" s="9">
        <f>STDEV(E24:E28)</f>
        <v>2.9860230049794628E-2</v>
      </c>
      <c r="G29" s="12">
        <v>4.4519900000000003E-3</v>
      </c>
    </row>
    <row r="30" spans="1:7">
      <c r="B30" s="8"/>
      <c r="C30" s="8"/>
      <c r="D30" s="8"/>
      <c r="E30" s="9"/>
      <c r="F30" s="9"/>
      <c r="G30" s="12"/>
    </row>
    <row r="31" spans="1:7">
      <c r="A31" s="5" t="s">
        <v>34</v>
      </c>
      <c r="B31" s="8">
        <v>0.1896959</v>
      </c>
      <c r="C31" s="8">
        <v>0.2061634</v>
      </c>
      <c r="D31" s="8">
        <v>0.1881844</v>
      </c>
      <c r="E31" s="9">
        <f t="shared" ref="E31:E38" si="1">AVERAGE(B31:D31)</f>
        <v>0.19468123333333334</v>
      </c>
      <c r="F31" s="9"/>
      <c r="G31" s="12"/>
    </row>
    <row r="32" spans="1:7">
      <c r="A32" s="5" t="s">
        <v>34</v>
      </c>
      <c r="B32" s="8">
        <v>9.6102939999999998E-2</v>
      </c>
      <c r="C32" s="8">
        <v>7.998893E-2</v>
      </c>
      <c r="D32" s="8">
        <v>9.9916530000000003E-2</v>
      </c>
      <c r="E32" s="9">
        <f t="shared" si="1"/>
        <v>9.2002799999999996E-2</v>
      </c>
      <c r="F32" s="9"/>
      <c r="G32" s="12"/>
    </row>
    <row r="33" spans="1:7">
      <c r="A33" s="5" t="s">
        <v>34</v>
      </c>
      <c r="B33" s="8">
        <v>6.7776580000000003E-2</v>
      </c>
      <c r="C33" s="8">
        <v>5.6515870000000003E-2</v>
      </c>
      <c r="D33" s="8">
        <v>6.1731050000000003E-2</v>
      </c>
      <c r="E33" s="9">
        <f t="shared" si="1"/>
        <v>6.2007833333333338E-2</v>
      </c>
      <c r="F33" s="9"/>
      <c r="G33" s="12"/>
    </row>
    <row r="34" spans="1:7">
      <c r="A34" s="5" t="s">
        <v>34</v>
      </c>
      <c r="B34" s="8">
        <v>0.1201711</v>
      </c>
      <c r="C34" s="8">
        <v>0.1206455</v>
      </c>
      <c r="D34" s="8">
        <v>9.9464460000000005E-2</v>
      </c>
      <c r="E34" s="9">
        <f t="shared" si="1"/>
        <v>0.11342702</v>
      </c>
      <c r="F34" s="9"/>
      <c r="G34" s="12"/>
    </row>
    <row r="35" spans="1:7">
      <c r="A35" s="5" t="s">
        <v>34</v>
      </c>
      <c r="B35" s="8">
        <v>4.9645799999999997E-2</v>
      </c>
      <c r="C35" s="8">
        <v>4.4750529999999997E-2</v>
      </c>
      <c r="D35" s="8">
        <v>4.418673E-2</v>
      </c>
      <c r="E35" s="9">
        <f t="shared" si="1"/>
        <v>4.6194353333333334E-2</v>
      </c>
      <c r="F35" s="9"/>
      <c r="G35" s="12"/>
    </row>
    <row r="36" spans="1:7">
      <c r="A36" s="5" t="s">
        <v>34</v>
      </c>
      <c r="B36" s="8">
        <v>6.5930130000000003E-2</v>
      </c>
      <c r="C36" s="8">
        <v>6.7598649999999996E-2</v>
      </c>
      <c r="D36" s="8">
        <v>5.3656460000000003E-2</v>
      </c>
      <c r="E36" s="9">
        <f t="shared" si="1"/>
        <v>6.2395080000000012E-2</v>
      </c>
      <c r="F36" s="9"/>
      <c r="G36" s="12"/>
    </row>
    <row r="37" spans="1:7">
      <c r="A37" s="5" t="s">
        <v>34</v>
      </c>
      <c r="B37" s="8">
        <v>8.9568330000000002E-2</v>
      </c>
      <c r="C37" s="8">
        <v>9.5372200000000004E-2</v>
      </c>
      <c r="D37" s="8">
        <v>7.7762890000000001E-2</v>
      </c>
      <c r="E37" s="9">
        <f t="shared" si="1"/>
        <v>8.7567806666666678E-2</v>
      </c>
      <c r="F37" s="9"/>
      <c r="G37" s="12"/>
    </row>
    <row r="38" spans="1:7">
      <c r="A38" s="5" t="s">
        <v>34</v>
      </c>
      <c r="B38" s="8">
        <v>0.13274839999999999</v>
      </c>
      <c r="C38" s="8">
        <v>0.1321339</v>
      </c>
      <c r="D38" s="8">
        <v>0.1172562</v>
      </c>
      <c r="E38" s="9">
        <f t="shared" si="1"/>
        <v>0.12737950000000001</v>
      </c>
      <c r="F38" s="9"/>
      <c r="G38" s="12"/>
    </row>
    <row r="39" spans="1:7">
      <c r="B39" s="9"/>
      <c r="C39" s="9"/>
      <c r="D39" s="9"/>
      <c r="E39" s="9">
        <f>AVERAGE(E31:E38)</f>
        <v>9.8206953333333333E-2</v>
      </c>
      <c r="F39" s="9">
        <f>STDEV(E31:E38)</f>
        <v>4.7569249805536173E-2</v>
      </c>
      <c r="G39" s="12">
        <v>4.4519900000000003E-3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workbookViewId="0">
      <selection activeCell="F19" sqref="F19"/>
    </sheetView>
  </sheetViews>
  <sheetFormatPr baseColWidth="10" defaultRowHeight="12" x14ac:dyDescent="0"/>
  <cols>
    <col min="1" max="1" width="12.33203125" style="5" bestFit="1" customWidth="1"/>
    <col min="2" max="5" width="17.33203125" style="5" bestFit="1" customWidth="1"/>
    <col min="6" max="6" width="6.33203125" style="5" bestFit="1" customWidth="1"/>
    <col min="7" max="7" width="12.33203125" style="5" bestFit="1" customWidth="1"/>
    <col min="8" max="8" width="8.1640625" style="5" bestFit="1" customWidth="1"/>
    <col min="9" max="16384" width="10.83203125" style="5"/>
  </cols>
  <sheetData>
    <row r="1" spans="1:8">
      <c r="B1" s="5" t="s">
        <v>16</v>
      </c>
      <c r="C1" s="5" t="s">
        <v>17</v>
      </c>
      <c r="D1" s="5" t="s">
        <v>18</v>
      </c>
      <c r="E1" s="5" t="s">
        <v>19</v>
      </c>
      <c r="F1" s="5" t="s">
        <v>11</v>
      </c>
      <c r="G1" s="5" t="s">
        <v>12</v>
      </c>
      <c r="H1" s="5" t="s">
        <v>50</v>
      </c>
    </row>
    <row r="2" spans="1:8">
      <c r="A2" s="5" t="s">
        <v>20</v>
      </c>
      <c r="B2" s="5">
        <v>5</v>
      </c>
      <c r="C2" s="5">
        <v>6</v>
      </c>
      <c r="D2" s="5">
        <v>2</v>
      </c>
      <c r="E2" s="5">
        <v>0</v>
      </c>
      <c r="F2" s="9">
        <f>AVERAGE(B2:E2)</f>
        <v>3.25</v>
      </c>
      <c r="G2" s="9">
        <f>STDEV(B2:E2)</f>
        <v>2.753785273643051</v>
      </c>
    </row>
    <row r="3" spans="1:8">
      <c r="A3" s="5" t="s">
        <v>21</v>
      </c>
      <c r="B3" s="5">
        <v>24</v>
      </c>
      <c r="C3" s="5">
        <v>32</v>
      </c>
      <c r="D3" s="5">
        <v>30</v>
      </c>
      <c r="E3" s="5">
        <v>20</v>
      </c>
      <c r="F3" s="9">
        <f>AVERAGE(B3:E3)</f>
        <v>26.5</v>
      </c>
      <c r="G3" s="9">
        <f>STDEV(B3:E3)</f>
        <v>5.5075705472861021</v>
      </c>
      <c r="H3" s="12">
        <f>TTEST(B3:E3,B2:E2,2,2)</f>
        <v>2.7982434083993079E-4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G29" sqref="G29"/>
    </sheetView>
  </sheetViews>
  <sheetFormatPr baseColWidth="10" defaultRowHeight="12" x14ac:dyDescent="0"/>
  <cols>
    <col min="1" max="1" width="12.83203125" style="5" bestFit="1" customWidth="1"/>
    <col min="2" max="9" width="16.6640625" style="5" bestFit="1" customWidth="1"/>
    <col min="10" max="11" width="12.1640625" style="5" bestFit="1" customWidth="1"/>
    <col min="12" max="16384" width="10.83203125" style="5"/>
  </cols>
  <sheetData>
    <row r="1" spans="1:11">
      <c r="A1" s="4" t="s">
        <v>20</v>
      </c>
    </row>
    <row r="2" spans="1:11">
      <c r="B2" s="5" t="s">
        <v>35</v>
      </c>
      <c r="C2" s="5" t="s">
        <v>37</v>
      </c>
      <c r="D2" s="5" t="s">
        <v>38</v>
      </c>
      <c r="E2" s="5" t="s">
        <v>39</v>
      </c>
      <c r="F2" s="5" t="s">
        <v>40</v>
      </c>
      <c r="G2" s="5" t="s">
        <v>41</v>
      </c>
      <c r="H2" s="5" t="s">
        <v>42</v>
      </c>
      <c r="I2" s="5" t="s">
        <v>11</v>
      </c>
      <c r="J2" s="5" t="s">
        <v>29</v>
      </c>
    </row>
    <row r="3" spans="1:11">
      <c r="A3" s="5" t="s">
        <v>22</v>
      </c>
      <c r="B3" s="9">
        <v>49.833629999999999</v>
      </c>
      <c r="C3" s="9">
        <v>53.014499999999998</v>
      </c>
      <c r="D3" s="9">
        <v>59.112345599999998</v>
      </c>
      <c r="E3" s="9">
        <v>56.674987600000001</v>
      </c>
      <c r="F3" s="9">
        <v>69.143998000000011</v>
      </c>
      <c r="G3" s="9">
        <v>43.410628800000005</v>
      </c>
      <c r="H3" s="9">
        <v>90.281729999999996</v>
      </c>
      <c r="I3" s="9">
        <f>AVERAGE(B3:H3)</f>
        <v>60.210259999999998</v>
      </c>
      <c r="J3" s="5">
        <f>STDEV(B3:H3)/SQRT(7)</f>
        <v>5.8543625779982644</v>
      </c>
      <c r="K3" s="9"/>
    </row>
    <row r="4" spans="1:11">
      <c r="A4" s="5" t="s">
        <v>25</v>
      </c>
      <c r="B4" s="9">
        <v>192.42299999999997</v>
      </c>
      <c r="C4" s="9">
        <v>65.449999999999989</v>
      </c>
      <c r="D4" s="9">
        <v>218.07939999999999</v>
      </c>
      <c r="E4" s="9">
        <v>100.24583800000001</v>
      </c>
      <c r="F4" s="9">
        <v>95.033399999999986</v>
      </c>
      <c r="G4" s="9">
        <v>184.72608</v>
      </c>
      <c r="H4" s="9">
        <v>211.15740799999998</v>
      </c>
      <c r="I4" s="9">
        <f>AVERAGE(B4:H4)</f>
        <v>152.44501799999998</v>
      </c>
      <c r="J4" s="5">
        <f>STDEV(B4:H4)/SQRT(7)</f>
        <v>23.896754252380951</v>
      </c>
      <c r="K4" s="9"/>
    </row>
    <row r="5" spans="1:11">
      <c r="A5" s="5" t="s">
        <v>26</v>
      </c>
      <c r="B5" s="9">
        <v>268.08319999999998</v>
      </c>
      <c r="C5" s="9">
        <v>150.12659199999999</v>
      </c>
      <c r="D5" s="9">
        <v>301.59359999999998</v>
      </c>
      <c r="E5" s="9">
        <v>154.56671999999998</v>
      </c>
      <c r="F5" s="9">
        <v>176.28303</v>
      </c>
      <c r="G5" s="9">
        <v>291.54047999999995</v>
      </c>
      <c r="H5" s="9">
        <v>308.29567999999995</v>
      </c>
      <c r="I5" s="9">
        <f>AVERAGE(B5:H5)</f>
        <v>235.78418600000001</v>
      </c>
      <c r="J5" s="5">
        <f>STDEV(B5:H5)/SQRT(7)</f>
        <v>27.261814440972334</v>
      </c>
      <c r="K5" s="9"/>
    </row>
    <row r="6" spans="1:11">
      <c r="A6" s="5" t="s">
        <v>27</v>
      </c>
      <c r="B6" s="9">
        <v>359.38594999999998</v>
      </c>
      <c r="C6" s="9">
        <v>165.91574999999997</v>
      </c>
      <c r="D6" s="9">
        <v>347.28503040000004</v>
      </c>
      <c r="E6" s="9">
        <v>181.40121999999997</v>
      </c>
      <c r="F6" s="9">
        <v>222.57607679999998</v>
      </c>
      <c r="G6" s="9">
        <v>301.59359999999998</v>
      </c>
      <c r="H6" s="9">
        <v>345.02726719999993</v>
      </c>
      <c r="I6" s="9">
        <f>AVERAGE(B6:H6)</f>
        <v>274.74069919999999</v>
      </c>
      <c r="J6" s="5">
        <f>STDEV(B6:H6)/SQRT(7)</f>
        <v>31.3828335584796</v>
      </c>
      <c r="K6" s="9"/>
    </row>
    <row r="7" spans="1:11">
      <c r="A7" s="5" t="s">
        <v>23</v>
      </c>
      <c r="B7" s="9">
        <v>523.59999999999991</v>
      </c>
      <c r="C7" s="9">
        <v>205.25119999999998</v>
      </c>
      <c r="D7" s="9">
        <v>445.32179999999994</v>
      </c>
      <c r="E7" s="9">
        <v>251.43271999999999</v>
      </c>
      <c r="F7" s="9">
        <v>270.96299999999997</v>
      </c>
      <c r="G7" s="9">
        <v>284.83839999999998</v>
      </c>
      <c r="H7" s="9">
        <v>352.06863999999996</v>
      </c>
      <c r="I7" s="9">
        <f>AVERAGE(B7:H7)</f>
        <v>333.35368</v>
      </c>
      <c r="J7" s="5">
        <f>STDEV(B7:H7)/SQRT(7)</f>
        <v>43.218269481091717</v>
      </c>
      <c r="K7" s="9"/>
    </row>
    <row r="8" spans="1:11">
      <c r="B8" s="9"/>
      <c r="C8" s="9"/>
      <c r="D8" s="9"/>
      <c r="E8" s="9"/>
      <c r="F8" s="9"/>
      <c r="G8" s="9"/>
      <c r="H8" s="9"/>
      <c r="I8" s="9"/>
      <c r="J8" s="9"/>
      <c r="K8" s="9"/>
    </row>
    <row r="9" spans="1:11">
      <c r="A9" s="4" t="s">
        <v>21</v>
      </c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>
      <c r="B10" s="9" t="s">
        <v>35</v>
      </c>
      <c r="C10" s="9" t="s">
        <v>37</v>
      </c>
      <c r="D10" s="9" t="s">
        <v>38</v>
      </c>
      <c r="E10" s="9" t="s">
        <v>39</v>
      </c>
      <c r="F10" s="9" t="s">
        <v>40</v>
      </c>
      <c r="G10" s="9" t="s">
        <v>41</v>
      </c>
      <c r="H10" s="9" t="s">
        <v>42</v>
      </c>
      <c r="I10" s="9" t="s">
        <v>36</v>
      </c>
      <c r="J10" s="9" t="s">
        <v>11</v>
      </c>
      <c r="K10" s="9" t="s">
        <v>29</v>
      </c>
    </row>
    <row r="11" spans="1:11">
      <c r="A11" s="5" t="s">
        <v>22</v>
      </c>
      <c r="B11" s="9">
        <v>62.458149600000006</v>
      </c>
      <c r="C11" s="9">
        <v>55.396879999999996</v>
      </c>
      <c r="D11" s="9">
        <v>50.893919999999987</v>
      </c>
      <c r="E11" s="9">
        <v>95.033399999999986</v>
      </c>
      <c r="F11" s="9">
        <v>78.539999999999992</v>
      </c>
      <c r="G11" s="9">
        <v>95.033399999999986</v>
      </c>
      <c r="H11" s="9">
        <v>44.317503999999992</v>
      </c>
      <c r="I11" s="9">
        <v>36.945215999999995</v>
      </c>
      <c r="J11" s="9">
        <f>AVERAGE(B11:I11)</f>
        <v>64.827308699999989</v>
      </c>
      <c r="K11" s="9">
        <f>STDEV(B11:I11)/SQRT(8)</f>
        <v>7.9052448785969789</v>
      </c>
    </row>
    <row r="12" spans="1:11">
      <c r="A12" s="5" t="s">
        <v>25</v>
      </c>
      <c r="B12" s="9">
        <v>179.59479999999999</v>
      </c>
      <c r="C12" s="9">
        <v>65.449999999999989</v>
      </c>
      <c r="D12" s="9">
        <v>65.449999999999989</v>
      </c>
      <c r="E12" s="9">
        <v>192.42299999999997</v>
      </c>
      <c r="F12" s="9">
        <v>113.09759999999999</v>
      </c>
      <c r="G12" s="9">
        <v>176.9768</v>
      </c>
      <c r="H12" s="9">
        <v>235.61999999999998</v>
      </c>
      <c r="I12" s="9">
        <v>78.539999999999992</v>
      </c>
      <c r="J12" s="9">
        <f>AVERAGE(B12:I12)</f>
        <v>138.39402499999997</v>
      </c>
      <c r="K12" s="9">
        <f>STDEV(B12:I12)/SQRT(8)</f>
        <v>23.307812046621301</v>
      </c>
    </row>
    <row r="13" spans="1:11">
      <c r="A13" s="5" t="s">
        <v>26</v>
      </c>
      <c r="B13" s="9">
        <v>217.147392</v>
      </c>
      <c r="C13" s="9">
        <v>184.72608</v>
      </c>
      <c r="D13" s="9">
        <v>113.09759999999999</v>
      </c>
      <c r="E13" s="9">
        <v>4.9000000000000004</v>
      </c>
      <c r="F13" s="9">
        <v>154.85469999999998</v>
      </c>
      <c r="G13" s="9">
        <v>243.73579999999998</v>
      </c>
      <c r="H13" s="9">
        <v>381.70439999999996</v>
      </c>
      <c r="I13" s="9">
        <v>257.06665599999991</v>
      </c>
      <c r="J13" s="9">
        <f>AVERAGE(B13:I13)</f>
        <v>194.65407849999997</v>
      </c>
      <c r="K13" s="9">
        <f>STDEV(B13:I13)/SQRT(8)</f>
        <v>39.219788718052754</v>
      </c>
    </row>
    <row r="14" spans="1:11">
      <c r="A14" s="5" t="s">
        <v>27</v>
      </c>
      <c r="B14" s="9">
        <v>237.17247399999997</v>
      </c>
      <c r="C14" s="9">
        <v>179.59479999999999</v>
      </c>
      <c r="D14" s="9">
        <v>465.3337919999999</v>
      </c>
      <c r="E14" s="9">
        <v>265.07249999999999</v>
      </c>
      <c r="F14" s="9">
        <v>179.59479999999999</v>
      </c>
      <c r="G14" s="9">
        <v>230.90759999999997</v>
      </c>
      <c r="H14" s="9">
        <v>734.92495999999994</v>
      </c>
      <c r="I14" s="9">
        <v>347.28503040000004</v>
      </c>
      <c r="J14" s="9">
        <f>AVERAGE(B14:I14)</f>
        <v>329.98574454999999</v>
      </c>
      <c r="K14" s="9">
        <f>STDEV(B14:I14)/SQRT(8)</f>
        <v>66.878556125698267</v>
      </c>
    </row>
    <row r="15" spans="1:11">
      <c r="A15" s="5" t="s">
        <v>23</v>
      </c>
      <c r="B15" s="9">
        <v>250.34624999999997</v>
      </c>
      <c r="C15" s="9">
        <v>179.59479999999999</v>
      </c>
      <c r="D15" s="9">
        <v>606.13244999999995</v>
      </c>
      <c r="E15" s="9">
        <v>316.86177599999996</v>
      </c>
      <c r="F15" s="9">
        <v>235.61999999999998</v>
      </c>
      <c r="G15" s="9">
        <v>301.59359999999998</v>
      </c>
      <c r="H15" s="9">
        <v>845.46739199999979</v>
      </c>
      <c r="I15" s="9">
        <v>424.11599999999999</v>
      </c>
      <c r="J15" s="9">
        <f>AVERAGE(B15:I15)</f>
        <v>394.96653349999997</v>
      </c>
      <c r="K15" s="9">
        <f>STDEV(B15:I15)/SQRT(8)</f>
        <v>79.720711682048346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workbookViewId="0">
      <selection activeCell="G67" sqref="G67"/>
    </sheetView>
  </sheetViews>
  <sheetFormatPr baseColWidth="10" defaultRowHeight="12" x14ac:dyDescent="0"/>
  <cols>
    <col min="1" max="1" width="10.83203125" style="5"/>
    <col min="2" max="2" width="7.1640625" style="5" bestFit="1" customWidth="1"/>
    <col min="3" max="3" width="9.1640625" style="5" bestFit="1" customWidth="1"/>
    <col min="4" max="4" width="11" style="5" bestFit="1" customWidth="1"/>
    <col min="5" max="5" width="17.33203125" style="5" bestFit="1" customWidth="1"/>
    <col min="6" max="6" width="9.6640625" style="5" bestFit="1" customWidth="1"/>
    <col min="7" max="7" width="13.83203125" style="5" bestFit="1" customWidth="1"/>
    <col min="8" max="8" width="14.5" style="5" bestFit="1" customWidth="1"/>
    <col min="9" max="16384" width="10.83203125" style="5"/>
  </cols>
  <sheetData>
    <row r="1" spans="1:8" ht="13" thickBot="1">
      <c r="A1" s="4" t="s">
        <v>20</v>
      </c>
      <c r="B1" s="14" t="s">
        <v>43</v>
      </c>
      <c r="C1" s="14" t="s">
        <v>44</v>
      </c>
      <c r="D1" s="14" t="s">
        <v>45</v>
      </c>
      <c r="E1" s="14" t="s">
        <v>46</v>
      </c>
      <c r="F1" s="14" t="s">
        <v>47</v>
      </c>
      <c r="G1" s="14" t="s">
        <v>48</v>
      </c>
      <c r="H1" s="15" t="s">
        <v>49</v>
      </c>
    </row>
    <row r="2" spans="1:8">
      <c r="B2" s="19">
        <v>1</v>
      </c>
      <c r="C2" s="19">
        <v>1.66E-2</v>
      </c>
      <c r="D2" s="19">
        <v>50.63</v>
      </c>
      <c r="E2" s="19">
        <f>(C2/D2)*100</f>
        <v>3.2786885245901641E-2</v>
      </c>
      <c r="F2" s="19">
        <v>1</v>
      </c>
      <c r="G2" s="19">
        <f>AVERAGE(E2:E5)</f>
        <v>2.138496176369583E-2</v>
      </c>
      <c r="H2" s="20">
        <f>AVERAGE(F2:F5)</f>
        <v>0.75</v>
      </c>
    </row>
    <row r="3" spans="1:8">
      <c r="B3" s="21">
        <v>2</v>
      </c>
      <c r="C3" s="21"/>
      <c r="D3" s="21">
        <v>0</v>
      </c>
      <c r="E3" s="21">
        <v>0</v>
      </c>
      <c r="F3" s="21">
        <v>0</v>
      </c>
      <c r="G3" s="21"/>
      <c r="H3" s="22"/>
    </row>
    <row r="4" spans="1:8">
      <c r="B4" s="21">
        <v>3</v>
      </c>
      <c r="C4" s="21">
        <v>8.9800000000000001E-3</v>
      </c>
      <c r="D4" s="21">
        <v>52.81</v>
      </c>
      <c r="E4" s="21">
        <f>(C4/D4)*100</f>
        <v>1.7004355235750807E-2</v>
      </c>
      <c r="F4" s="21">
        <v>1</v>
      </c>
      <c r="G4" s="21"/>
      <c r="H4" s="22"/>
    </row>
    <row r="5" spans="1:8" ht="13" thickBot="1">
      <c r="B5" s="23">
        <v>4</v>
      </c>
      <c r="C5" s="23">
        <v>1.8599999999999998E-2</v>
      </c>
      <c r="D5" s="23">
        <v>52.03</v>
      </c>
      <c r="E5" s="23">
        <f>(C5/D5)*100</f>
        <v>3.5748606573130878E-2</v>
      </c>
      <c r="F5" s="23">
        <v>1</v>
      </c>
      <c r="G5" s="23"/>
      <c r="H5" s="24"/>
    </row>
    <row r="6" spans="1:8">
      <c r="B6" s="19">
        <v>1</v>
      </c>
      <c r="C6" s="19">
        <v>6.0769999999999999E-3</v>
      </c>
      <c r="D6" s="19">
        <v>58.91</v>
      </c>
      <c r="E6" s="19">
        <f>(C6/D6)*100</f>
        <v>1.0315735868273638E-2</v>
      </c>
      <c r="F6" s="19">
        <v>1</v>
      </c>
      <c r="G6" s="19">
        <f>AVERAGE(E6:E9)</f>
        <v>9.057114913359969E-3</v>
      </c>
      <c r="H6" s="20">
        <f>AVERAGE(F6:F9)</f>
        <v>0.5</v>
      </c>
    </row>
    <row r="7" spans="1:8">
      <c r="B7" s="21">
        <v>2</v>
      </c>
      <c r="C7" s="21"/>
      <c r="D7" s="21"/>
      <c r="E7" s="21">
        <v>0</v>
      </c>
      <c r="F7" s="21">
        <v>0</v>
      </c>
      <c r="G7" s="21"/>
      <c r="H7" s="22"/>
    </row>
    <row r="8" spans="1:8">
      <c r="B8" s="21">
        <v>3</v>
      </c>
      <c r="C8" s="21">
        <v>1.6211E-2</v>
      </c>
      <c r="D8" s="21">
        <v>62.56</v>
      </c>
      <c r="E8" s="21">
        <f>(C8/D8)*100</f>
        <v>2.591272378516624E-2</v>
      </c>
      <c r="F8" s="21">
        <v>1</v>
      </c>
      <c r="G8" s="21"/>
      <c r="H8" s="22"/>
    </row>
    <row r="9" spans="1:8" ht="13" thickBot="1">
      <c r="B9" s="23">
        <v>4</v>
      </c>
      <c r="C9" s="23"/>
      <c r="D9" s="23"/>
      <c r="E9" s="23">
        <v>0</v>
      </c>
      <c r="F9" s="23">
        <v>0</v>
      </c>
      <c r="G9" s="23"/>
      <c r="H9" s="24"/>
    </row>
    <row r="10" spans="1:8">
      <c r="B10" s="19">
        <v>1</v>
      </c>
      <c r="C10" s="19"/>
      <c r="D10" s="19"/>
      <c r="E10" s="19">
        <v>0</v>
      </c>
      <c r="F10" s="19">
        <v>0</v>
      </c>
      <c r="G10" s="19">
        <f>AVERAGE(E10:E13)</f>
        <v>3.40329630444079E-2</v>
      </c>
      <c r="H10" s="20">
        <f>AVERAGE(F10:F13)</f>
        <v>0.75</v>
      </c>
    </row>
    <row r="11" spans="1:8">
      <c r="B11" s="21">
        <v>2</v>
      </c>
      <c r="C11" s="21"/>
      <c r="D11" s="21"/>
      <c r="E11" s="21">
        <v>0</v>
      </c>
      <c r="F11" s="21">
        <v>0</v>
      </c>
      <c r="G11" s="21"/>
      <c r="H11" s="22"/>
    </row>
    <row r="12" spans="1:8">
      <c r="B12" s="21">
        <v>3</v>
      </c>
      <c r="C12" s="21">
        <v>4.7E-2</v>
      </c>
      <c r="D12" s="21">
        <v>38.74</v>
      </c>
      <c r="E12" s="21">
        <f>(C12/D12)*100</f>
        <v>0.12132163138874547</v>
      </c>
      <c r="F12" s="21">
        <v>2</v>
      </c>
      <c r="G12" s="21"/>
      <c r="H12" s="22"/>
    </row>
    <row r="13" spans="1:8" ht="13" thickBot="1">
      <c r="B13" s="23">
        <v>4</v>
      </c>
      <c r="C13" s="23">
        <v>5.9699999999999996E-3</v>
      </c>
      <c r="D13" s="23">
        <v>40.31</v>
      </c>
      <c r="E13" s="23">
        <f>(C13/D13)*100</f>
        <v>1.4810220788886132E-2</v>
      </c>
      <c r="F13" s="23">
        <v>1</v>
      </c>
      <c r="G13" s="23"/>
      <c r="H13" s="24"/>
    </row>
    <row r="14" spans="1:8">
      <c r="B14" s="19">
        <v>1</v>
      </c>
      <c r="C14" s="19"/>
      <c r="D14" s="19"/>
      <c r="E14" s="19">
        <v>0</v>
      </c>
      <c r="F14" s="19">
        <v>0</v>
      </c>
      <c r="G14" s="19">
        <f>AVERAGE(E14:E17)</f>
        <v>1.7384453781512604E-3</v>
      </c>
      <c r="H14" s="20">
        <f>AVERAGE(F14:F17)</f>
        <v>0.25</v>
      </c>
    </row>
    <row r="15" spans="1:8">
      <c r="B15" s="21">
        <v>2</v>
      </c>
      <c r="C15" s="21"/>
      <c r="D15" s="21"/>
      <c r="E15" s="21">
        <v>0</v>
      </c>
      <c r="F15" s="21">
        <v>0</v>
      </c>
      <c r="G15" s="21"/>
      <c r="H15" s="22"/>
    </row>
    <row r="16" spans="1:8">
      <c r="B16" s="21">
        <v>3</v>
      </c>
      <c r="C16" s="21"/>
      <c r="D16" s="21"/>
      <c r="E16" s="21">
        <v>0</v>
      </c>
      <c r="F16" s="21">
        <v>0</v>
      </c>
      <c r="G16" s="21"/>
      <c r="H16" s="22"/>
    </row>
    <row r="17" spans="1:8" ht="13" thickBot="1">
      <c r="B17" s="23">
        <v>4</v>
      </c>
      <c r="C17" s="23">
        <v>3.31E-3</v>
      </c>
      <c r="D17" s="23">
        <v>47.6</v>
      </c>
      <c r="E17" s="23">
        <f>(C17/D17)*100</f>
        <v>6.9537815126050418E-3</v>
      </c>
      <c r="F17" s="23">
        <v>1</v>
      </c>
      <c r="G17" s="23"/>
      <c r="H17" s="24"/>
    </row>
    <row r="18" spans="1:8">
      <c r="B18" s="19">
        <v>1</v>
      </c>
      <c r="C18" s="19"/>
      <c r="D18" s="19"/>
      <c r="E18" s="19">
        <v>0</v>
      </c>
      <c r="F18" s="19">
        <v>0</v>
      </c>
      <c r="G18" s="19">
        <f>AVERAGE(E18:E21)</f>
        <v>3.0919765166340513E-3</v>
      </c>
      <c r="H18" s="20">
        <f>AVERAGE(F18:F21)</f>
        <v>0.25</v>
      </c>
    </row>
    <row r="19" spans="1:8">
      <c r="B19" s="21">
        <v>2</v>
      </c>
      <c r="C19" s="21"/>
      <c r="D19" s="21"/>
      <c r="E19" s="21">
        <v>0</v>
      </c>
      <c r="F19" s="21">
        <v>0</v>
      </c>
      <c r="G19" s="21"/>
      <c r="H19" s="22"/>
    </row>
    <row r="20" spans="1:8">
      <c r="B20" s="21">
        <v>3</v>
      </c>
      <c r="C20" s="21"/>
      <c r="D20" s="21"/>
      <c r="E20" s="21">
        <v>0</v>
      </c>
      <c r="F20" s="21">
        <v>0</v>
      </c>
      <c r="G20" s="21"/>
      <c r="H20" s="22"/>
    </row>
    <row r="21" spans="1:8" ht="13" thickBot="1">
      <c r="B21" s="23">
        <v>4</v>
      </c>
      <c r="C21" s="23">
        <v>5.6880000000000003E-3</v>
      </c>
      <c r="D21" s="23">
        <v>45.99</v>
      </c>
      <c r="E21" s="23">
        <f>(C21/D21)*100</f>
        <v>1.2367906066536205E-2</v>
      </c>
      <c r="F21" s="23">
        <v>1</v>
      </c>
      <c r="G21" s="23"/>
      <c r="H21" s="24"/>
    </row>
    <row r="22" spans="1:8">
      <c r="B22" s="19">
        <v>1</v>
      </c>
      <c r="C22" s="19">
        <v>1.9E-2</v>
      </c>
      <c r="D22" s="19">
        <v>45.09</v>
      </c>
      <c r="E22" s="19">
        <f>(C22/D22)*100</f>
        <v>4.2137946329563088E-2</v>
      </c>
      <c r="F22" s="19">
        <v>2</v>
      </c>
      <c r="G22" s="19">
        <f>AVERAGE(E22:E25)</f>
        <v>4.9009208005856751E-2</v>
      </c>
      <c r="H22" s="20">
        <f>AVERAGE(F22:F25)</f>
        <v>1.5</v>
      </c>
    </row>
    <row r="23" spans="1:8">
      <c r="B23" s="21">
        <v>2</v>
      </c>
      <c r="C23" s="21"/>
      <c r="D23" s="21"/>
      <c r="E23" s="21">
        <v>0</v>
      </c>
      <c r="F23" s="21">
        <v>0</v>
      </c>
      <c r="G23" s="21"/>
      <c r="H23" s="22"/>
    </row>
    <row r="24" spans="1:8">
      <c r="B24" s="21">
        <v>3</v>
      </c>
      <c r="C24" s="21">
        <v>2.4750000000000001E-2</v>
      </c>
      <c r="D24" s="21">
        <v>48.19</v>
      </c>
      <c r="E24" s="21">
        <f>(C24/D24)*100</f>
        <v>5.1359203154181375E-2</v>
      </c>
      <c r="F24" s="21">
        <v>2</v>
      </c>
      <c r="G24" s="21"/>
      <c r="H24" s="22"/>
    </row>
    <row r="25" spans="1:8" ht="13" thickBot="1">
      <c r="B25" s="23">
        <v>4</v>
      </c>
      <c r="C25" s="23">
        <v>4.5220000000000003E-2</v>
      </c>
      <c r="D25" s="23">
        <v>44.1</v>
      </c>
      <c r="E25" s="23">
        <f>(C25/D25)*100</f>
        <v>0.10253968253968254</v>
      </c>
      <c r="F25" s="23">
        <v>2</v>
      </c>
      <c r="G25" s="23"/>
      <c r="H25" s="24"/>
    </row>
    <row r="26" spans="1:8">
      <c r="B26" s="19">
        <v>1</v>
      </c>
      <c r="C26" s="19"/>
      <c r="D26" s="19"/>
      <c r="E26" s="19">
        <v>0</v>
      </c>
      <c r="F26" s="19">
        <v>0</v>
      </c>
      <c r="G26" s="19">
        <f>AVERAGE(E26:E29)</f>
        <v>1.0084083372809095E-2</v>
      </c>
      <c r="H26" s="20">
        <f>AVERAGE(F26:F29)</f>
        <v>0.25</v>
      </c>
    </row>
    <row r="27" spans="1:8">
      <c r="B27" s="21">
        <v>2</v>
      </c>
      <c r="C27" s="21"/>
      <c r="D27" s="21"/>
      <c r="E27" s="21">
        <v>0</v>
      </c>
      <c r="F27" s="21">
        <v>0</v>
      </c>
      <c r="G27" s="21"/>
      <c r="H27" s="22"/>
    </row>
    <row r="28" spans="1:8">
      <c r="B28" s="21">
        <v>3</v>
      </c>
      <c r="C28" s="21"/>
      <c r="D28" s="21"/>
      <c r="E28" s="21">
        <v>0</v>
      </c>
      <c r="F28" s="21">
        <v>0</v>
      </c>
      <c r="G28" s="21"/>
      <c r="H28" s="22"/>
    </row>
    <row r="29" spans="1:8" ht="13" thickBot="1">
      <c r="B29" s="23">
        <v>4</v>
      </c>
      <c r="C29" s="23">
        <v>1.703E-2</v>
      </c>
      <c r="D29" s="23">
        <v>42.22</v>
      </c>
      <c r="E29" s="23">
        <f>(C29/D29)*100</f>
        <v>4.033633349123638E-2</v>
      </c>
      <c r="F29" s="23">
        <v>1</v>
      </c>
      <c r="G29" s="23"/>
      <c r="H29" s="24"/>
    </row>
    <row r="30" spans="1:8">
      <c r="B30" s="16"/>
      <c r="C30" s="25"/>
      <c r="D30" s="25"/>
      <c r="E30" s="17"/>
      <c r="F30" s="17"/>
      <c r="G30" s="28" t="s">
        <v>11</v>
      </c>
      <c r="H30" s="28">
        <f>AVERAGE(H2:H29)</f>
        <v>0.6071428571428571</v>
      </c>
    </row>
    <row r="32" spans="1:8" ht="13" thickBot="1">
      <c r="A32" s="4" t="s">
        <v>21</v>
      </c>
    </row>
    <row r="33" spans="2:8" ht="13" thickBot="1">
      <c r="B33" s="14" t="s">
        <v>43</v>
      </c>
      <c r="C33" s="14" t="s">
        <v>44</v>
      </c>
      <c r="D33" s="14" t="s">
        <v>45</v>
      </c>
      <c r="E33" s="14" t="s">
        <v>46</v>
      </c>
      <c r="F33" s="14" t="s">
        <v>47</v>
      </c>
      <c r="G33" s="14" t="s">
        <v>48</v>
      </c>
      <c r="H33" s="15" t="s">
        <v>49</v>
      </c>
    </row>
    <row r="34" spans="2:8">
      <c r="B34" s="19">
        <v>1</v>
      </c>
      <c r="C34" s="19">
        <v>6.8000000000000005E-2</v>
      </c>
      <c r="D34" s="19">
        <v>33.479999999999997</v>
      </c>
      <c r="E34" s="19">
        <f>(C34/D34)*100</f>
        <v>0.20310633213859022</v>
      </c>
      <c r="F34" s="19">
        <v>3</v>
      </c>
      <c r="G34" s="19">
        <f>AVERAGE(E34:E37)</f>
        <v>9.3783227552919984E-2</v>
      </c>
      <c r="H34" s="20">
        <f>AVERAGE(F34:F37)</f>
        <v>1.25</v>
      </c>
    </row>
    <row r="35" spans="2:8">
      <c r="B35" s="21">
        <v>2</v>
      </c>
      <c r="C35" s="21">
        <v>0</v>
      </c>
      <c r="D35" s="21"/>
      <c r="E35" s="21">
        <v>0</v>
      </c>
      <c r="F35" s="21">
        <v>0</v>
      </c>
      <c r="G35" s="21"/>
      <c r="H35" s="22"/>
    </row>
    <row r="36" spans="2:8">
      <c r="B36" s="21">
        <v>3</v>
      </c>
      <c r="C36" s="21">
        <v>7.7670000000000003E-2</v>
      </c>
      <c r="D36" s="21">
        <v>45.15</v>
      </c>
      <c r="E36" s="21">
        <f>(C36/D36)*100</f>
        <v>0.17202657807308971</v>
      </c>
      <c r="F36" s="21">
        <v>2</v>
      </c>
      <c r="G36" s="21"/>
      <c r="H36" s="22"/>
    </row>
    <row r="37" spans="2:8" ht="13" thickBot="1">
      <c r="B37" s="26">
        <v>4</v>
      </c>
      <c r="C37" s="26">
        <v>0</v>
      </c>
      <c r="D37" s="26"/>
      <c r="E37" s="26">
        <v>0</v>
      </c>
      <c r="F37" s="26">
        <v>0</v>
      </c>
      <c r="G37" s="26"/>
      <c r="H37" s="27"/>
    </row>
    <row r="38" spans="2:8">
      <c r="B38" s="19">
        <v>1</v>
      </c>
      <c r="C38" s="19">
        <v>4.8599999999999997E-2</v>
      </c>
      <c r="D38" s="19">
        <v>48.45</v>
      </c>
      <c r="E38" s="19">
        <f t="shared" ref="E38:E45" si="0">(C38/D38)*100</f>
        <v>0.1003095975232198</v>
      </c>
      <c r="F38" s="19">
        <v>4</v>
      </c>
      <c r="G38" s="19">
        <f>AVERAGE(E38:E41)</f>
        <v>0.21706005499358691</v>
      </c>
      <c r="H38" s="20">
        <f>AVERAGE(F38:F41)</f>
        <v>6.25</v>
      </c>
    </row>
    <row r="39" spans="2:8">
      <c r="B39" s="21">
        <v>2</v>
      </c>
      <c r="C39" s="21">
        <v>7.9979999999999996E-2</v>
      </c>
      <c r="D39" s="21">
        <v>50.74</v>
      </c>
      <c r="E39" s="21">
        <f t="shared" si="0"/>
        <v>0.15762711864406778</v>
      </c>
      <c r="F39" s="21">
        <v>7</v>
      </c>
      <c r="G39" s="21"/>
      <c r="H39" s="22"/>
    </row>
    <row r="40" spans="2:8">
      <c r="B40" s="21">
        <v>3</v>
      </c>
      <c r="C40" s="21">
        <v>0.156</v>
      </c>
      <c r="D40" s="21">
        <v>51.58</v>
      </c>
      <c r="E40" s="21">
        <f t="shared" si="0"/>
        <v>0.30244280728964712</v>
      </c>
      <c r="F40" s="21">
        <v>8</v>
      </c>
      <c r="G40" s="21"/>
      <c r="H40" s="22"/>
    </row>
    <row r="41" spans="2:8" ht="13" thickBot="1">
      <c r="B41" s="23">
        <v>4</v>
      </c>
      <c r="C41" s="23">
        <v>0.1547</v>
      </c>
      <c r="D41" s="23">
        <v>50.25</v>
      </c>
      <c r="E41" s="23">
        <f t="shared" si="0"/>
        <v>0.30786069651741299</v>
      </c>
      <c r="F41" s="23">
        <v>6</v>
      </c>
      <c r="G41" s="23"/>
      <c r="H41" s="24"/>
    </row>
    <row r="42" spans="2:8">
      <c r="B42" s="19">
        <v>1</v>
      </c>
      <c r="C42" s="19">
        <v>1.4080000000000001E-2</v>
      </c>
      <c r="D42" s="19">
        <v>49.6</v>
      </c>
      <c r="E42" s="19">
        <f t="shared" si="0"/>
        <v>2.838709677419355E-2</v>
      </c>
      <c r="F42" s="19">
        <v>2</v>
      </c>
      <c r="G42" s="19">
        <f>AVERAGE(E42:E45)</f>
        <v>4.8339971255370359E-2</v>
      </c>
      <c r="H42" s="20">
        <f>AVERAGE(F42:F45)</f>
        <v>2.5</v>
      </c>
    </row>
    <row r="43" spans="2:8">
      <c r="B43" s="21">
        <v>2</v>
      </c>
      <c r="C43" s="21">
        <v>5.1900000000000002E-3</v>
      </c>
      <c r="D43" s="21">
        <v>56.78</v>
      </c>
      <c r="E43" s="21">
        <f t="shared" si="0"/>
        <v>9.1405424445227205E-3</v>
      </c>
      <c r="F43" s="21">
        <v>1</v>
      </c>
      <c r="G43" s="21"/>
      <c r="H43" s="22"/>
    </row>
    <row r="44" spans="2:8">
      <c r="B44" s="21">
        <v>3</v>
      </c>
      <c r="C44" s="21">
        <v>4.0869999999999997E-2</v>
      </c>
      <c r="D44" s="21">
        <v>54.16</v>
      </c>
      <c r="E44" s="21">
        <f t="shared" si="0"/>
        <v>7.5461595273264404E-2</v>
      </c>
      <c r="F44" s="21">
        <v>4</v>
      </c>
      <c r="G44" s="21"/>
      <c r="H44" s="22"/>
    </row>
    <row r="45" spans="2:8" ht="13" thickBot="1">
      <c r="B45" s="23">
        <v>4</v>
      </c>
      <c r="C45" s="23">
        <v>4.2500000000000003E-2</v>
      </c>
      <c r="D45" s="23">
        <v>52.88</v>
      </c>
      <c r="E45" s="23">
        <f t="shared" si="0"/>
        <v>8.0370650529500764E-2</v>
      </c>
      <c r="F45" s="23">
        <v>3</v>
      </c>
      <c r="G45" s="23"/>
      <c r="H45" s="24"/>
    </row>
    <row r="46" spans="2:8">
      <c r="B46" s="19">
        <v>1</v>
      </c>
      <c r="C46" s="19">
        <v>9.75E-3</v>
      </c>
      <c r="D46" s="19">
        <v>38.119999999999997</v>
      </c>
      <c r="E46" s="19">
        <f>(C46/D46)*100</f>
        <v>2.557712486883526E-2</v>
      </c>
      <c r="F46" s="19">
        <v>1</v>
      </c>
      <c r="G46" s="19">
        <f>AVERAGE(E46:E49)</f>
        <v>2.5335228822534989E-2</v>
      </c>
      <c r="H46" s="20">
        <f>AVERAGE(F46:F49)</f>
        <v>1</v>
      </c>
    </row>
    <row r="47" spans="2:8">
      <c r="B47" s="21">
        <v>2</v>
      </c>
      <c r="C47" s="21">
        <v>0</v>
      </c>
      <c r="D47" s="21"/>
      <c r="E47" s="21">
        <v>0</v>
      </c>
      <c r="F47" s="21">
        <v>0</v>
      </c>
      <c r="G47" s="21"/>
      <c r="H47" s="22"/>
    </row>
    <row r="48" spans="2:8">
      <c r="B48" s="21">
        <v>3</v>
      </c>
      <c r="C48" s="21">
        <v>7.7499999999999999E-3</v>
      </c>
      <c r="D48" s="21">
        <v>37.700000000000003</v>
      </c>
      <c r="E48" s="21">
        <f>(C48/D48)*100</f>
        <v>2.055702917771883E-2</v>
      </c>
      <c r="F48" s="21">
        <v>1</v>
      </c>
      <c r="G48" s="21"/>
      <c r="H48" s="22"/>
    </row>
    <row r="49" spans="2:8" ht="13" thickBot="1">
      <c r="B49" s="23">
        <v>4</v>
      </c>
      <c r="C49" s="23">
        <v>1.8290000000000001E-2</v>
      </c>
      <c r="D49" s="23">
        <v>33.130000000000003</v>
      </c>
      <c r="E49" s="23">
        <f>(C49/D49)*100</f>
        <v>5.5206761243585867E-2</v>
      </c>
      <c r="F49" s="23">
        <v>2</v>
      </c>
      <c r="G49" s="23"/>
      <c r="H49" s="24"/>
    </row>
    <row r="50" spans="2:8">
      <c r="B50" s="19">
        <v>1</v>
      </c>
      <c r="C50" s="19">
        <v>1.46E-2</v>
      </c>
      <c r="D50" s="19">
        <v>38.950000000000003</v>
      </c>
      <c r="E50" s="19">
        <f>(C50/D50)*100</f>
        <v>3.7483953786906291E-2</v>
      </c>
      <c r="F50" s="19">
        <v>2</v>
      </c>
      <c r="G50" s="19">
        <f>AVERAGE(E50:E53)</f>
        <v>0.10167040279119841</v>
      </c>
      <c r="H50" s="20">
        <f>AVERAGE(F50:F53)</f>
        <v>2.25</v>
      </c>
    </row>
    <row r="51" spans="2:8">
      <c r="B51" s="21">
        <v>2</v>
      </c>
      <c r="C51" s="21">
        <v>5.5550000000000002E-2</v>
      </c>
      <c r="D51" s="21">
        <v>45.71</v>
      </c>
      <c r="E51" s="21">
        <f>(C51/D51)*100</f>
        <v>0.12152701815795232</v>
      </c>
      <c r="F51" s="21">
        <v>2</v>
      </c>
      <c r="G51" s="21"/>
      <c r="H51" s="22"/>
    </row>
    <row r="52" spans="2:8">
      <c r="B52" s="21">
        <v>3</v>
      </c>
      <c r="C52" s="21">
        <v>0.1143</v>
      </c>
      <c r="D52" s="21">
        <v>46.15</v>
      </c>
      <c r="E52" s="21">
        <f>(C52/D52)*100</f>
        <v>0.24767063921993501</v>
      </c>
      <c r="F52" s="21">
        <v>5</v>
      </c>
      <c r="G52" s="21"/>
      <c r="H52" s="22"/>
    </row>
    <row r="53" spans="2:8" ht="13" thickBot="1">
      <c r="B53" s="26">
        <v>4</v>
      </c>
      <c r="C53" s="26">
        <v>0</v>
      </c>
      <c r="D53" s="26"/>
      <c r="E53" s="26">
        <v>0</v>
      </c>
      <c r="F53" s="26">
        <v>0</v>
      </c>
      <c r="G53" s="26"/>
      <c r="H53" s="27"/>
    </row>
    <row r="54" spans="2:8">
      <c r="B54" s="19">
        <v>1</v>
      </c>
      <c r="C54" s="19">
        <v>1.925E-2</v>
      </c>
      <c r="D54" s="19">
        <v>47.3</v>
      </c>
      <c r="E54" s="19">
        <f t="shared" ref="E54:E65" si="1">(C54/D54)*100</f>
        <v>4.0697674418604654E-2</v>
      </c>
      <c r="F54" s="19">
        <v>1</v>
      </c>
      <c r="G54" s="19">
        <f>AVERAGE(E54:E57)</f>
        <v>6.0383166142598824E-2</v>
      </c>
      <c r="H54" s="20">
        <f>AVERAGE(F54:F57)</f>
        <v>1.75</v>
      </c>
    </row>
    <row r="55" spans="2:8">
      <c r="B55" s="21">
        <v>2</v>
      </c>
      <c r="C55" s="21">
        <v>5.4399999999999997E-2</v>
      </c>
      <c r="D55" s="21">
        <v>48.41</v>
      </c>
      <c r="E55" s="21">
        <f t="shared" si="1"/>
        <v>0.1123734765544309</v>
      </c>
      <c r="F55" s="21">
        <v>3</v>
      </c>
      <c r="G55" s="21"/>
      <c r="H55" s="22"/>
    </row>
    <row r="56" spans="2:8">
      <c r="B56" s="21">
        <v>3</v>
      </c>
      <c r="C56" s="21">
        <v>3.4599999999999999E-2</v>
      </c>
      <c r="D56" s="21">
        <v>47.14</v>
      </c>
      <c r="E56" s="21">
        <f t="shared" si="1"/>
        <v>7.3398387781077629E-2</v>
      </c>
      <c r="F56" s="21">
        <v>2</v>
      </c>
      <c r="G56" s="21"/>
      <c r="H56" s="22"/>
    </row>
    <row r="57" spans="2:8" ht="13" thickBot="1">
      <c r="B57" s="23">
        <v>4</v>
      </c>
      <c r="C57" s="23">
        <v>6.9199999999999999E-3</v>
      </c>
      <c r="D57" s="23">
        <v>45.94</v>
      </c>
      <c r="E57" s="23">
        <f t="shared" si="1"/>
        <v>1.5063125816282106E-2</v>
      </c>
      <c r="F57" s="23">
        <v>1</v>
      </c>
      <c r="G57" s="23"/>
      <c r="H57" s="24"/>
    </row>
    <row r="58" spans="2:8">
      <c r="B58" s="19">
        <v>1</v>
      </c>
      <c r="C58" s="19">
        <v>8.09E-2</v>
      </c>
      <c r="D58" s="19">
        <v>31.4</v>
      </c>
      <c r="E58" s="19">
        <f t="shared" si="1"/>
        <v>0.25764331210191083</v>
      </c>
      <c r="F58" s="19">
        <v>3</v>
      </c>
      <c r="G58" s="19">
        <f>AVERAGE(E58:E61)</f>
        <v>8.3904590021638942E-2</v>
      </c>
      <c r="H58" s="20">
        <f>AVERAGE(F58:F61)</f>
        <v>1.5</v>
      </c>
    </row>
    <row r="59" spans="2:8">
      <c r="B59" s="21">
        <v>2</v>
      </c>
      <c r="C59" s="21">
        <v>0</v>
      </c>
      <c r="D59" s="21"/>
      <c r="E59" s="21">
        <v>0</v>
      </c>
      <c r="F59" s="21">
        <v>0</v>
      </c>
      <c r="G59" s="21"/>
      <c r="H59" s="22"/>
    </row>
    <row r="60" spans="2:8">
      <c r="B60" s="21">
        <v>3</v>
      </c>
      <c r="C60" s="21">
        <v>3.2500000000000001E-2</v>
      </c>
      <c r="D60" s="21">
        <v>41.68</v>
      </c>
      <c r="E60" s="21">
        <f t="shared" si="1"/>
        <v>7.7975047984644927E-2</v>
      </c>
      <c r="F60" s="21">
        <v>3</v>
      </c>
      <c r="G60" s="21"/>
      <c r="H60" s="22"/>
    </row>
    <row r="61" spans="2:8" ht="13" thickBot="1">
      <c r="B61" s="23">
        <v>4</v>
      </c>
      <c r="C61" s="23">
        <v>0</v>
      </c>
      <c r="D61" s="23"/>
      <c r="E61" s="23">
        <v>0</v>
      </c>
      <c r="F61" s="23">
        <v>0</v>
      </c>
      <c r="G61" s="23"/>
      <c r="H61" s="24"/>
    </row>
    <row r="62" spans="2:8">
      <c r="B62" s="19">
        <v>1</v>
      </c>
      <c r="C62" s="19">
        <v>1.248</v>
      </c>
      <c r="D62" s="19">
        <v>56.8</v>
      </c>
      <c r="E62" s="19">
        <f t="shared" si="1"/>
        <v>2.1971830985915495</v>
      </c>
      <c r="F62" s="19">
        <v>7</v>
      </c>
      <c r="G62" s="19">
        <f>AVERAGE(E62:E65)</f>
        <v>2.3624128040760217</v>
      </c>
      <c r="H62" s="20">
        <f>AVERAGE(F62:F65)</f>
        <v>7.5</v>
      </c>
    </row>
    <row r="63" spans="2:8">
      <c r="B63" s="21">
        <v>2</v>
      </c>
      <c r="C63" s="21">
        <v>1.377</v>
      </c>
      <c r="D63" s="21">
        <v>62.63</v>
      </c>
      <c r="E63" s="21">
        <f t="shared" si="1"/>
        <v>2.1986268561392306</v>
      </c>
      <c r="F63" s="21">
        <v>7</v>
      </c>
      <c r="G63" s="21"/>
      <c r="H63" s="22"/>
    </row>
    <row r="64" spans="2:8">
      <c r="B64" s="21">
        <v>3</v>
      </c>
      <c r="C64" s="21">
        <v>1.532</v>
      </c>
      <c r="D64" s="21">
        <v>57.54</v>
      </c>
      <c r="E64" s="21">
        <f t="shared" si="1"/>
        <v>2.662495655196385</v>
      </c>
      <c r="F64" s="21">
        <v>9</v>
      </c>
      <c r="G64" s="21"/>
      <c r="H64" s="22"/>
    </row>
    <row r="65" spans="2:8" ht="13" thickBot="1">
      <c r="B65" s="23">
        <v>4</v>
      </c>
      <c r="C65" s="23">
        <v>1.26</v>
      </c>
      <c r="D65" s="23">
        <v>52.69</v>
      </c>
      <c r="E65" s="23">
        <f t="shared" si="1"/>
        <v>2.3913456063769218</v>
      </c>
      <c r="F65" s="23">
        <v>7</v>
      </c>
      <c r="G65" s="23"/>
      <c r="H65" s="24"/>
    </row>
    <row r="66" spans="2:8">
      <c r="B66" s="18"/>
      <c r="C66" s="25"/>
      <c r="D66" s="25"/>
      <c r="E66" s="17"/>
      <c r="F66" s="17"/>
      <c r="G66" s="28" t="s">
        <v>11</v>
      </c>
      <c r="H66" s="28">
        <f>AVERAGE(H34:H65)</f>
        <v>3</v>
      </c>
    </row>
    <row r="67" spans="2:8">
      <c r="G67" s="5" t="s">
        <v>50</v>
      </c>
      <c r="H67" s="5">
        <f>TTEST(F34:F65,F2:F29,1,3)</f>
        <v>1.0863887106293452E-5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Fig. 4A</vt:lpstr>
      <vt:lpstr>Fig. 4C</vt:lpstr>
      <vt:lpstr>Fig. 4E</vt:lpstr>
      <vt:lpstr>Fig. 4F</vt:lpstr>
      <vt:lpstr>Fig. 4H</vt:lpstr>
      <vt:lpstr>Fig. 4I</vt:lpstr>
    </vt:vector>
  </TitlesOfParts>
  <Company>UMASS Medical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Services</dc:creator>
  <cp:lastModifiedBy>Information Services</cp:lastModifiedBy>
  <dcterms:created xsi:type="dcterms:W3CDTF">2016-04-04T16:09:28Z</dcterms:created>
  <dcterms:modified xsi:type="dcterms:W3CDTF">2016-07-13T20:49:53Z</dcterms:modified>
</cp:coreProperties>
</file>