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480" yWindow="480" windowWidth="25120" windowHeight="158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53" i="1" l="1"/>
  <c r="U53" i="1"/>
  <c r="R53" i="1"/>
  <c r="M53" i="1"/>
  <c r="O53" i="1"/>
  <c r="L53" i="1"/>
  <c r="G53" i="1"/>
  <c r="I53" i="1"/>
  <c r="F53" i="1"/>
  <c r="S52" i="1"/>
  <c r="U52" i="1"/>
  <c r="R52" i="1"/>
  <c r="M52" i="1"/>
  <c r="O52" i="1"/>
  <c r="L52" i="1"/>
  <c r="G52" i="1"/>
  <c r="I52" i="1"/>
  <c r="F52" i="1"/>
  <c r="S51" i="1"/>
  <c r="U51" i="1"/>
  <c r="R51" i="1"/>
  <c r="M51" i="1"/>
  <c r="O51" i="1"/>
  <c r="L51" i="1"/>
  <c r="G51" i="1"/>
  <c r="I51" i="1"/>
  <c r="F51" i="1"/>
  <c r="S50" i="1"/>
  <c r="U50" i="1"/>
  <c r="R50" i="1"/>
  <c r="M50" i="1"/>
  <c r="O50" i="1"/>
  <c r="L50" i="1"/>
  <c r="G50" i="1"/>
  <c r="I50" i="1"/>
  <c r="F50" i="1"/>
  <c r="S49" i="1"/>
  <c r="U49" i="1"/>
  <c r="R49" i="1"/>
  <c r="M49" i="1"/>
  <c r="O49" i="1"/>
  <c r="L49" i="1"/>
  <c r="G49" i="1"/>
  <c r="I49" i="1"/>
  <c r="F49" i="1"/>
  <c r="S48" i="1"/>
  <c r="U48" i="1"/>
  <c r="R48" i="1"/>
  <c r="M48" i="1"/>
  <c r="O48" i="1"/>
  <c r="L48" i="1"/>
  <c r="G48" i="1"/>
  <c r="I48" i="1"/>
  <c r="F48" i="1"/>
  <c r="S47" i="1"/>
  <c r="U47" i="1"/>
  <c r="R47" i="1"/>
  <c r="M47" i="1"/>
  <c r="O47" i="1"/>
  <c r="L47" i="1"/>
  <c r="G47" i="1"/>
  <c r="I47" i="1"/>
  <c r="F47" i="1"/>
  <c r="S46" i="1"/>
  <c r="U46" i="1"/>
  <c r="R46" i="1"/>
  <c r="M46" i="1"/>
  <c r="O46" i="1"/>
  <c r="L46" i="1"/>
  <c r="G46" i="1"/>
  <c r="I46" i="1"/>
  <c r="F46" i="1"/>
  <c r="S45" i="1"/>
  <c r="U45" i="1"/>
  <c r="R45" i="1"/>
  <c r="M45" i="1"/>
  <c r="O45" i="1"/>
  <c r="L45" i="1"/>
  <c r="G45" i="1"/>
  <c r="I45" i="1"/>
  <c r="F45" i="1"/>
  <c r="S44" i="1"/>
  <c r="Y44" i="1"/>
  <c r="X44" i="1"/>
  <c r="W44" i="1"/>
  <c r="U44" i="1"/>
  <c r="R44" i="1"/>
  <c r="O44" i="1"/>
  <c r="L44" i="1"/>
  <c r="I44" i="1"/>
  <c r="F44" i="1"/>
  <c r="S43" i="1"/>
  <c r="Y43" i="1"/>
  <c r="X43" i="1"/>
  <c r="W43" i="1"/>
  <c r="U43" i="1"/>
  <c r="R43" i="1"/>
  <c r="O43" i="1"/>
  <c r="L43" i="1"/>
  <c r="I43" i="1"/>
  <c r="F43" i="1"/>
  <c r="S42" i="1"/>
  <c r="U42" i="1"/>
  <c r="R42" i="1"/>
  <c r="M42" i="1"/>
  <c r="O42" i="1"/>
  <c r="L42" i="1"/>
  <c r="G42" i="1"/>
  <c r="I42" i="1"/>
  <c r="F42" i="1"/>
  <c r="S41" i="1"/>
  <c r="U41" i="1"/>
  <c r="R41" i="1"/>
  <c r="M41" i="1"/>
  <c r="O41" i="1"/>
  <c r="L41" i="1"/>
  <c r="G41" i="1"/>
  <c r="I41" i="1"/>
  <c r="F41" i="1"/>
  <c r="S40" i="1"/>
  <c r="U40" i="1"/>
  <c r="R40" i="1"/>
  <c r="M40" i="1"/>
  <c r="O40" i="1"/>
  <c r="L40" i="1"/>
  <c r="G40" i="1"/>
  <c r="I40" i="1"/>
  <c r="F40" i="1"/>
  <c r="S39" i="1"/>
  <c r="U39" i="1"/>
  <c r="R39" i="1"/>
  <c r="M39" i="1"/>
  <c r="O39" i="1"/>
  <c r="L39" i="1"/>
  <c r="G39" i="1"/>
  <c r="I39" i="1"/>
  <c r="F39" i="1"/>
  <c r="S38" i="1"/>
  <c r="U38" i="1"/>
  <c r="R38" i="1"/>
  <c r="M38" i="1"/>
  <c r="O38" i="1"/>
  <c r="L38" i="1"/>
  <c r="G38" i="1"/>
  <c r="I38" i="1"/>
  <c r="F38" i="1"/>
  <c r="S37" i="1"/>
  <c r="U37" i="1"/>
  <c r="R37" i="1"/>
  <c r="M37" i="1"/>
  <c r="O37" i="1"/>
  <c r="L37" i="1"/>
  <c r="G37" i="1"/>
  <c r="I37" i="1"/>
  <c r="F37" i="1"/>
  <c r="S36" i="1"/>
  <c r="U36" i="1"/>
  <c r="R36" i="1"/>
  <c r="M36" i="1"/>
  <c r="O36" i="1"/>
  <c r="L36" i="1"/>
  <c r="G36" i="1"/>
  <c r="I36" i="1"/>
  <c r="F36" i="1"/>
  <c r="S35" i="1"/>
  <c r="U35" i="1"/>
  <c r="R35" i="1"/>
  <c r="M35" i="1"/>
  <c r="O35" i="1"/>
  <c r="L35" i="1"/>
  <c r="G35" i="1"/>
  <c r="I35" i="1"/>
  <c r="F35" i="1"/>
  <c r="S34" i="1"/>
  <c r="U34" i="1"/>
  <c r="R34" i="1"/>
  <c r="M34" i="1"/>
  <c r="O34" i="1"/>
  <c r="L34" i="1"/>
  <c r="G34" i="1"/>
  <c r="I34" i="1"/>
  <c r="F34" i="1"/>
  <c r="S33" i="1"/>
  <c r="U33" i="1"/>
  <c r="R33" i="1"/>
  <c r="M33" i="1"/>
  <c r="O33" i="1"/>
  <c r="L33" i="1"/>
  <c r="G33" i="1"/>
  <c r="I33" i="1"/>
  <c r="F33" i="1"/>
  <c r="S32" i="1"/>
  <c r="U32" i="1"/>
  <c r="R32" i="1"/>
  <c r="M32" i="1"/>
  <c r="O32" i="1"/>
  <c r="L32" i="1"/>
  <c r="G32" i="1"/>
  <c r="I32" i="1"/>
  <c r="F32" i="1"/>
  <c r="S31" i="1"/>
  <c r="U31" i="1"/>
  <c r="R31" i="1"/>
  <c r="M31" i="1"/>
  <c r="O31" i="1"/>
  <c r="L31" i="1"/>
  <c r="G31" i="1"/>
  <c r="I31" i="1"/>
  <c r="F31" i="1"/>
  <c r="S30" i="1"/>
  <c r="U30" i="1"/>
  <c r="R30" i="1"/>
  <c r="M30" i="1"/>
  <c r="O30" i="1"/>
  <c r="L30" i="1"/>
  <c r="G30" i="1"/>
  <c r="I30" i="1"/>
  <c r="F30" i="1"/>
  <c r="S29" i="1"/>
  <c r="U29" i="1"/>
  <c r="R29" i="1"/>
  <c r="M29" i="1"/>
  <c r="O29" i="1"/>
  <c r="L29" i="1"/>
  <c r="G29" i="1"/>
  <c r="I29" i="1"/>
  <c r="F29" i="1"/>
  <c r="S28" i="1"/>
  <c r="U28" i="1"/>
  <c r="R28" i="1"/>
  <c r="M28" i="1"/>
  <c r="O28" i="1"/>
  <c r="L28" i="1"/>
  <c r="G28" i="1"/>
  <c r="I28" i="1"/>
  <c r="F28" i="1"/>
  <c r="S27" i="1"/>
  <c r="U27" i="1"/>
  <c r="R27" i="1"/>
  <c r="M27" i="1"/>
  <c r="O27" i="1"/>
  <c r="L27" i="1"/>
  <c r="G27" i="1"/>
  <c r="I27" i="1"/>
  <c r="F27" i="1"/>
  <c r="S26" i="1"/>
  <c r="U26" i="1"/>
  <c r="R26" i="1"/>
  <c r="M26" i="1"/>
  <c r="O26" i="1"/>
  <c r="L26" i="1"/>
  <c r="G26" i="1"/>
  <c r="I26" i="1"/>
  <c r="F26" i="1"/>
  <c r="S25" i="1"/>
  <c r="U25" i="1"/>
  <c r="R25" i="1"/>
  <c r="M25" i="1"/>
  <c r="O25" i="1"/>
  <c r="L25" i="1"/>
  <c r="G25" i="1"/>
  <c r="I25" i="1"/>
  <c r="F25" i="1"/>
  <c r="S24" i="1"/>
  <c r="U24" i="1"/>
  <c r="R24" i="1"/>
  <c r="M24" i="1"/>
  <c r="O24" i="1"/>
  <c r="L24" i="1"/>
  <c r="G24" i="1"/>
  <c r="I24" i="1"/>
  <c r="F24" i="1"/>
  <c r="S23" i="1"/>
  <c r="U23" i="1"/>
  <c r="R23" i="1"/>
  <c r="M23" i="1"/>
  <c r="O23" i="1"/>
  <c r="L23" i="1"/>
  <c r="G23" i="1"/>
  <c r="I23" i="1"/>
  <c r="F23" i="1"/>
  <c r="S22" i="1"/>
  <c r="U22" i="1"/>
  <c r="R22" i="1"/>
  <c r="M22" i="1"/>
  <c r="O22" i="1"/>
  <c r="L22" i="1"/>
  <c r="G22" i="1"/>
  <c r="I22" i="1"/>
  <c r="F22" i="1"/>
  <c r="S21" i="1"/>
  <c r="U21" i="1"/>
  <c r="R21" i="1"/>
  <c r="M21" i="1"/>
  <c r="O21" i="1"/>
  <c r="L21" i="1"/>
  <c r="G21" i="1"/>
  <c r="I21" i="1"/>
  <c r="F21" i="1"/>
  <c r="S20" i="1"/>
  <c r="U20" i="1"/>
  <c r="R20" i="1"/>
  <c r="M20" i="1"/>
  <c r="O20" i="1"/>
  <c r="L20" i="1"/>
  <c r="G20" i="1"/>
  <c r="I20" i="1"/>
  <c r="F20" i="1"/>
  <c r="S19" i="1"/>
  <c r="U19" i="1"/>
  <c r="R19" i="1"/>
  <c r="M19" i="1"/>
  <c r="O19" i="1"/>
  <c r="L19" i="1"/>
  <c r="G19" i="1"/>
  <c r="I19" i="1"/>
  <c r="F19" i="1"/>
  <c r="S18" i="1"/>
  <c r="U18" i="1"/>
  <c r="R18" i="1"/>
  <c r="M18" i="1"/>
  <c r="O18" i="1"/>
  <c r="L18" i="1"/>
  <c r="G18" i="1"/>
  <c r="I18" i="1"/>
  <c r="F18" i="1"/>
  <c r="S17" i="1"/>
  <c r="U17" i="1"/>
  <c r="R17" i="1"/>
  <c r="M17" i="1"/>
  <c r="O17" i="1"/>
  <c r="L17" i="1"/>
  <c r="G17" i="1"/>
  <c r="I17" i="1"/>
  <c r="F17" i="1"/>
  <c r="S16" i="1"/>
  <c r="U16" i="1"/>
  <c r="R16" i="1"/>
  <c r="M16" i="1"/>
  <c r="O16" i="1"/>
  <c r="L16" i="1"/>
  <c r="G16" i="1"/>
  <c r="I16" i="1"/>
  <c r="F16" i="1"/>
  <c r="S15" i="1"/>
  <c r="U15" i="1"/>
  <c r="R15" i="1"/>
  <c r="M15" i="1"/>
  <c r="O15" i="1"/>
  <c r="L15" i="1"/>
  <c r="G15" i="1"/>
  <c r="I15" i="1"/>
  <c r="F15" i="1"/>
  <c r="S14" i="1"/>
  <c r="U14" i="1"/>
  <c r="R14" i="1"/>
  <c r="M14" i="1"/>
  <c r="O14" i="1"/>
  <c r="L14" i="1"/>
  <c r="G14" i="1"/>
  <c r="I14" i="1"/>
  <c r="F14" i="1"/>
  <c r="S13" i="1"/>
  <c r="U13" i="1"/>
  <c r="R13" i="1"/>
  <c r="M13" i="1"/>
  <c r="O13" i="1"/>
  <c r="L13" i="1"/>
  <c r="G13" i="1"/>
  <c r="I13" i="1"/>
  <c r="F13" i="1"/>
  <c r="S12" i="1"/>
  <c r="U12" i="1"/>
  <c r="R12" i="1"/>
  <c r="M12" i="1"/>
  <c r="O12" i="1"/>
  <c r="L12" i="1"/>
  <c r="G12" i="1"/>
  <c r="I12" i="1"/>
  <c r="F12" i="1"/>
  <c r="S11" i="1"/>
  <c r="U11" i="1"/>
  <c r="R11" i="1"/>
  <c r="M11" i="1"/>
  <c r="O11" i="1"/>
  <c r="L11" i="1"/>
  <c r="G11" i="1"/>
  <c r="I11" i="1"/>
  <c r="F11" i="1"/>
  <c r="S10" i="1"/>
  <c r="U10" i="1"/>
  <c r="R10" i="1"/>
  <c r="M10" i="1"/>
  <c r="O10" i="1"/>
  <c r="L10" i="1"/>
  <c r="G10" i="1"/>
  <c r="I10" i="1"/>
  <c r="F10" i="1"/>
  <c r="S9" i="1"/>
  <c r="U9" i="1"/>
  <c r="R9" i="1"/>
  <c r="M9" i="1"/>
  <c r="O9" i="1"/>
  <c r="L9" i="1"/>
  <c r="G9" i="1"/>
  <c r="I9" i="1"/>
  <c r="F9" i="1"/>
  <c r="S8" i="1"/>
  <c r="U8" i="1"/>
  <c r="R8" i="1"/>
  <c r="M8" i="1"/>
  <c r="O8" i="1"/>
  <c r="L8" i="1"/>
  <c r="G8" i="1"/>
  <c r="I8" i="1"/>
  <c r="F8" i="1"/>
  <c r="S7" i="1"/>
  <c r="U7" i="1"/>
  <c r="R7" i="1"/>
  <c r="M7" i="1"/>
  <c r="O7" i="1"/>
  <c r="L7" i="1"/>
  <c r="G7" i="1"/>
  <c r="I7" i="1"/>
  <c r="F7" i="1"/>
  <c r="S6" i="1"/>
  <c r="U6" i="1"/>
  <c r="R6" i="1"/>
  <c r="M6" i="1"/>
  <c r="O6" i="1"/>
  <c r="L6" i="1"/>
  <c r="G6" i="1"/>
  <c r="I6" i="1"/>
  <c r="F6" i="1"/>
  <c r="S5" i="1"/>
  <c r="U5" i="1"/>
  <c r="R5" i="1"/>
  <c r="M5" i="1"/>
  <c r="O5" i="1"/>
  <c r="L5" i="1"/>
  <c r="G5" i="1"/>
  <c r="I5" i="1"/>
  <c r="F5" i="1"/>
  <c r="S4" i="1"/>
  <c r="U4" i="1"/>
  <c r="R4" i="1"/>
  <c r="M4" i="1"/>
  <c r="O4" i="1"/>
  <c r="L4" i="1"/>
  <c r="G4" i="1"/>
  <c r="I4" i="1"/>
  <c r="F4" i="1"/>
</calcChain>
</file>

<file path=xl/sharedStrings.xml><?xml version="1.0" encoding="utf-8"?>
<sst xmlns="http://schemas.openxmlformats.org/spreadsheetml/2006/main" count="181" uniqueCount="121">
  <si>
    <t>Functional group</t>
  </si>
  <si>
    <t>Gene annotation</t>
  </si>
  <si>
    <t xml:space="preserve">Target transcript </t>
  </si>
  <si>
    <t>Alg day 3</t>
  </si>
  <si>
    <t>Co day 3</t>
  </si>
  <si>
    <t>Alg day 10</t>
  </si>
  <si>
    <t>Co day 10</t>
  </si>
  <si>
    <t>Alg day 17</t>
  </si>
  <si>
    <t>Co day 17</t>
  </si>
  <si>
    <t>Ratios</t>
  </si>
  <si>
    <t>Average</t>
  </si>
  <si>
    <t>StDev</t>
  </si>
  <si>
    <t>StDev %</t>
  </si>
  <si>
    <t>Day 3 Co/Alg</t>
  </si>
  <si>
    <t>Day 10 Co/Alg</t>
  </si>
  <si>
    <t>Day 17 Co/Alg</t>
  </si>
  <si>
    <t>Calcification</t>
  </si>
  <si>
    <t>H+/Ca2+ exchanger (CAX3)</t>
  </si>
  <si>
    <t>XM_005761181</t>
  </si>
  <si>
    <t>carbonic anhydrase (CA1)</t>
  </si>
  <si>
    <t>XM_005764152</t>
  </si>
  <si>
    <t>HCO3 transporter (SLC4-2)</t>
  </si>
  <si>
    <t>XM_005766544</t>
  </si>
  <si>
    <t>gamma carbonic anhydrase (Gamma_CA_1)</t>
  </si>
  <si>
    <t>XM_005766918</t>
  </si>
  <si>
    <t>calmodulin (CAM1)</t>
  </si>
  <si>
    <t>XM_005782317</t>
  </si>
  <si>
    <t>alpha-type carbonic anhydrase</t>
  </si>
  <si>
    <t>XM_005784940</t>
  </si>
  <si>
    <t>HCO3 transporter (SLC4-1)</t>
  </si>
  <si>
    <t>XM_005788352</t>
  </si>
  <si>
    <t>polysacharide-associated, calcium-binding protein (GPA)</t>
  </si>
  <si>
    <t>XM_005794201</t>
  </si>
  <si>
    <t>Cell division</t>
  </si>
  <si>
    <t>cell division cycle protein 48</t>
  </si>
  <si>
    <t>XM_005756305</t>
  </si>
  <si>
    <t>XM_005765434</t>
  </si>
  <si>
    <t>putative cell division cycle protein 23, CDC23</t>
  </si>
  <si>
    <t>XM_005781497</t>
  </si>
  <si>
    <t>DMSP</t>
  </si>
  <si>
    <t xml:space="preserve">putative dddD enzyme (dddD2) </t>
  </si>
  <si>
    <t>XM_005764661</t>
  </si>
  <si>
    <t>Growth rate</t>
  </si>
  <si>
    <t>putative histone H3</t>
  </si>
  <si>
    <t>XM_005756339</t>
  </si>
  <si>
    <t>30S ribosomal protein S2</t>
  </si>
  <si>
    <t>XM_005770563</t>
  </si>
  <si>
    <t>30S ribosomal protein S9</t>
  </si>
  <si>
    <t>XM_005770657</t>
  </si>
  <si>
    <t>putative histone H4</t>
  </si>
  <si>
    <t>XM_005775327</t>
  </si>
  <si>
    <t>putative histone H2A</t>
  </si>
  <si>
    <t>XM_005775328</t>
  </si>
  <si>
    <t xml:space="preserve">putative histone H4 </t>
  </si>
  <si>
    <t>XM_005775391</t>
  </si>
  <si>
    <t>Lipid metabolism</t>
  </si>
  <si>
    <t>Sulfolipid biosynthesis protein (SQD1)</t>
  </si>
  <si>
    <t>XM_005756786</t>
  </si>
  <si>
    <t>phospholipase D</t>
  </si>
  <si>
    <t>XM_005769120</t>
  </si>
  <si>
    <t xml:space="preserve">triacylglycerol lipase 1 (LIP1) </t>
  </si>
  <si>
    <t>XM_005780464</t>
  </si>
  <si>
    <t>putative lipid phosphate phosphatase (PAP2)</t>
  </si>
  <si>
    <t>XM_005793926</t>
  </si>
  <si>
    <t>Lipid saturation</t>
  </si>
  <si>
    <t>sterol desaturase</t>
  </si>
  <si>
    <t>XM_005757513</t>
  </si>
  <si>
    <t>delta-12 fatty acid desaturase (FADS1)</t>
  </si>
  <si>
    <t>XM_005759423</t>
  </si>
  <si>
    <t>putative Dihydroceramide desaturase (DEGS2)</t>
  </si>
  <si>
    <t>XM_005762500</t>
  </si>
  <si>
    <t>dihydroceramide delta(4)-desaturase (DCDS)</t>
  </si>
  <si>
    <t>XM_005765423</t>
  </si>
  <si>
    <t>putative fatty acid desaturase</t>
  </si>
  <si>
    <t>XM_005770546</t>
  </si>
  <si>
    <t>fatty acid desaturase (OLE1)</t>
  </si>
  <si>
    <t>XM_005779417</t>
  </si>
  <si>
    <t xml:space="preserve">Phytoene desaturase (PDS3) </t>
  </si>
  <si>
    <t>XM_005784113</t>
  </si>
  <si>
    <t>Metacaspases</t>
  </si>
  <si>
    <t>putative metacaspase protein</t>
  </si>
  <si>
    <t>XM_005759676</t>
  </si>
  <si>
    <t>XM_005763016</t>
  </si>
  <si>
    <t>XM_005773908</t>
  </si>
  <si>
    <t>putative metacaspase protein with Ca-binding EF hand domain</t>
  </si>
  <si>
    <t>XM_005784588</t>
  </si>
  <si>
    <t>XM_005791576</t>
  </si>
  <si>
    <t>Oxidative stress</t>
  </si>
  <si>
    <t>glutathione synthetase (GSHS3)</t>
  </si>
  <si>
    <t>XM_005760150</t>
  </si>
  <si>
    <t>putative glutathione-S-transferase</t>
  </si>
  <si>
    <t>XM_005761417</t>
  </si>
  <si>
    <t>thioredoxin</t>
  </si>
  <si>
    <t>XM_005761968</t>
  </si>
  <si>
    <t>ascorbate oxidase (AO)</t>
  </si>
  <si>
    <t>XM_005775302</t>
  </si>
  <si>
    <t>putative L-ascorbate peroxidase</t>
  </si>
  <si>
    <t>XM_005793355</t>
  </si>
  <si>
    <t>Photosynthesis</t>
  </si>
  <si>
    <t>light harvesting protein (Lhcf25_2)</t>
  </si>
  <si>
    <t>XM_005782228</t>
  </si>
  <si>
    <t>light harvesting protein (Lhcf36_2)</t>
  </si>
  <si>
    <t>XM_005792913</t>
  </si>
  <si>
    <t>Programmed cell death</t>
  </si>
  <si>
    <t>putative programmed cell death protein</t>
  </si>
  <si>
    <t>XM_005768970</t>
  </si>
  <si>
    <t>putative death-specific protein with Ca binding EF hand domain</t>
  </si>
  <si>
    <t>XM_005773034</t>
  </si>
  <si>
    <t>XM_005778875</t>
  </si>
  <si>
    <t>XM_005790372</t>
  </si>
  <si>
    <t>Vesicles</t>
  </si>
  <si>
    <t>vesicle-associated membrane protein 7 (VAMP7-6)</t>
  </si>
  <si>
    <t>XM_005756341</t>
  </si>
  <si>
    <t>vesicle transport through interaction with t-snares (VTI1-4)</t>
  </si>
  <si>
    <t>XM_005756368</t>
  </si>
  <si>
    <t>vesicle-associated membrane protein 7 (VAMP7-5)</t>
  </si>
  <si>
    <t>XM_005757629</t>
  </si>
  <si>
    <t>vesicle-trafficking protein SEC22b</t>
  </si>
  <si>
    <t>XM_005766477</t>
  </si>
  <si>
    <t>vesicle transport protein Sec20 (SEC20)</t>
  </si>
  <si>
    <t>XM_005776113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</si>
</sst>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/>
    <xf numFmtId="164" fontId="1" fillId="0" borderId="1" xfId="0" applyNumberFormat="1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0" xfId="0" applyNumberFormat="1" applyFont="1" applyBorder="1"/>
    <xf numFmtId="164" fontId="1" fillId="0" borderId="5" xfId="0" applyNumberFormat="1" applyFont="1" applyBorder="1"/>
    <xf numFmtId="164" fontId="0" fillId="0" borderId="0" xfId="0" applyNumberFormat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abSelected="1" topLeftCell="K30" workbookViewId="0">
      <selection activeCell="V67" sqref="V67"/>
    </sheetView>
  </sheetViews>
  <sheetFormatPr baseColWidth="10" defaultRowHeight="15" x14ac:dyDescent="0"/>
  <cols>
    <col min="1" max="1" width="16.1640625" style="8" customWidth="1"/>
    <col min="2" max="2" width="53.6640625" style="8" customWidth="1"/>
    <col min="3" max="3" width="16.1640625" style="8" customWidth="1"/>
    <col min="4" max="22" width="10.83203125" style="8"/>
    <col min="23" max="23" width="12.83203125" style="8" customWidth="1"/>
    <col min="24" max="24" width="13.5" style="8" customWidth="1"/>
    <col min="25" max="25" width="14.33203125" style="8" customWidth="1"/>
    <col min="26" max="16384" width="10.83203125" style="8"/>
  </cols>
  <sheetData>
    <row r="1" spans="1:25" s="1" customFormat="1">
      <c r="A1" s="1" t="s">
        <v>0</v>
      </c>
      <c r="B1" s="1" t="s">
        <v>1</v>
      </c>
      <c r="C1" s="1" t="s">
        <v>2</v>
      </c>
      <c r="D1" s="2" t="s">
        <v>3</v>
      </c>
      <c r="E1" s="3"/>
      <c r="F1" s="4"/>
      <c r="G1" s="2" t="s">
        <v>4</v>
      </c>
      <c r="H1" s="3"/>
      <c r="I1" s="4"/>
      <c r="J1" s="2" t="s">
        <v>5</v>
      </c>
      <c r="K1" s="3"/>
      <c r="L1" s="4"/>
      <c r="M1" s="2" t="s">
        <v>6</v>
      </c>
      <c r="N1" s="3"/>
      <c r="O1" s="4"/>
      <c r="P1" s="2" t="s">
        <v>7</v>
      </c>
      <c r="Q1" s="3"/>
      <c r="R1" s="4"/>
      <c r="S1" s="2" t="s">
        <v>8</v>
      </c>
      <c r="T1" s="3"/>
      <c r="U1" s="4"/>
      <c r="V1" s="3"/>
      <c r="W1" s="2" t="s">
        <v>9</v>
      </c>
      <c r="X1" s="3"/>
      <c r="Y1" s="4"/>
    </row>
    <row r="2" spans="1:25" s="1" customFormat="1">
      <c r="D2" s="5" t="s">
        <v>10</v>
      </c>
      <c r="E2" s="6" t="s">
        <v>11</v>
      </c>
      <c r="F2" s="7" t="s">
        <v>12</v>
      </c>
      <c r="G2" s="5" t="s">
        <v>10</v>
      </c>
      <c r="H2" s="6" t="s">
        <v>11</v>
      </c>
      <c r="I2" s="7" t="s">
        <v>12</v>
      </c>
      <c r="J2" s="5" t="s">
        <v>10</v>
      </c>
      <c r="K2" s="6" t="s">
        <v>11</v>
      </c>
      <c r="L2" s="7" t="s">
        <v>12</v>
      </c>
      <c r="M2" s="5" t="s">
        <v>10</v>
      </c>
      <c r="N2" s="6" t="s">
        <v>11</v>
      </c>
      <c r="O2" s="7" t="s">
        <v>12</v>
      </c>
      <c r="P2" s="5" t="s">
        <v>10</v>
      </c>
      <c r="Q2" s="6" t="s">
        <v>11</v>
      </c>
      <c r="R2" s="7" t="s">
        <v>12</v>
      </c>
      <c r="S2" s="5" t="s">
        <v>10</v>
      </c>
      <c r="T2" s="6" t="s">
        <v>11</v>
      </c>
      <c r="U2" s="7" t="s">
        <v>12</v>
      </c>
      <c r="V2" s="6"/>
      <c r="W2" s="5" t="s">
        <v>13</v>
      </c>
      <c r="X2" s="6" t="s">
        <v>14</v>
      </c>
      <c r="Y2" s="7" t="s">
        <v>15</v>
      </c>
    </row>
    <row r="3" spans="1:25">
      <c r="D3" s="9"/>
      <c r="E3" s="10"/>
      <c r="F3" s="11"/>
      <c r="G3" s="9"/>
      <c r="H3" s="10"/>
      <c r="I3" s="11"/>
      <c r="J3" s="9"/>
      <c r="K3" s="10"/>
      <c r="L3" s="11"/>
      <c r="M3" s="9"/>
      <c r="N3" s="10"/>
      <c r="O3" s="11"/>
      <c r="P3" s="9"/>
      <c r="Q3" s="10"/>
      <c r="R3" s="11"/>
      <c r="S3" s="9"/>
      <c r="T3" s="10"/>
      <c r="U3" s="11"/>
      <c r="V3" s="10"/>
      <c r="W3" s="9"/>
      <c r="X3" s="10"/>
      <c r="Y3" s="11"/>
    </row>
    <row r="4" spans="1:25">
      <c r="A4" s="8" t="s">
        <v>16</v>
      </c>
      <c r="B4" s="8" t="s">
        <v>17</v>
      </c>
      <c r="C4" s="8" t="s">
        <v>18</v>
      </c>
      <c r="D4" s="9">
        <v>586.63</v>
      </c>
      <c r="E4" s="10">
        <v>3.379970414071678</v>
      </c>
      <c r="F4" s="11">
        <f>(E4/D4)*100</f>
        <v>0.57616733103858964</v>
      </c>
      <c r="G4" s="9">
        <f>D4*W4</f>
        <v>507.33695073942215</v>
      </c>
      <c r="H4" s="10">
        <v>26.502362158871811</v>
      </c>
      <c r="I4" s="11">
        <f>(H4/G4)*100</f>
        <v>5.223818631827573</v>
      </c>
      <c r="J4" s="9">
        <v>3515.61</v>
      </c>
      <c r="K4" s="10">
        <v>224.44983448423395</v>
      </c>
      <c r="L4" s="11">
        <f>(K4/J4)*100</f>
        <v>6.3843780875647171</v>
      </c>
      <c r="M4" s="9">
        <f>J4*X4</f>
        <v>5896.4201764425507</v>
      </c>
      <c r="N4" s="10">
        <v>500.42654011353159</v>
      </c>
      <c r="O4" s="11">
        <f>(N4/M4)*100</f>
        <v>8.4869552226424041</v>
      </c>
      <c r="P4" s="9">
        <v>4182.59</v>
      </c>
      <c r="Q4" s="10">
        <v>399.86888476099261</v>
      </c>
      <c r="R4" s="11">
        <f>(Q4/P4)*100</f>
        <v>9.5603175248110048</v>
      </c>
      <c r="S4" s="9">
        <f>P4*Y4</f>
        <v>8303.8864550084108</v>
      </c>
      <c r="T4" s="10">
        <v>424</v>
      </c>
      <c r="U4" s="11">
        <f>(T4/S4)*100</f>
        <v>5.1060428426772191</v>
      </c>
      <c r="V4" s="10"/>
      <c r="W4" s="9">
        <v>0.8648329453649185</v>
      </c>
      <c r="X4" s="10">
        <v>1.677211117399982</v>
      </c>
      <c r="Y4" s="11">
        <v>1.9853455526380568</v>
      </c>
    </row>
    <row r="5" spans="1:25">
      <c r="A5" s="8" t="s">
        <v>16</v>
      </c>
      <c r="B5" s="8" t="s">
        <v>19</v>
      </c>
      <c r="C5" s="8" t="s">
        <v>20</v>
      </c>
      <c r="D5" s="9">
        <v>104.98</v>
      </c>
      <c r="E5" s="10">
        <v>28.750961723045023</v>
      </c>
      <c r="F5" s="11">
        <f t="shared" ref="F5:F53" si="0">(E5/D5)*100</f>
        <v>27.387084895261022</v>
      </c>
      <c r="G5" s="9">
        <f t="shared" ref="G5:G32" si="1">D5*W5</f>
        <v>118.95387598755087</v>
      </c>
      <c r="H5" s="10">
        <v>22.111229047703393</v>
      </c>
      <c r="I5" s="11">
        <f t="shared" ref="I5:I53" si="2">(H5/G5)*100</f>
        <v>18.588069421140549</v>
      </c>
      <c r="J5" s="9">
        <v>1507.5050000000001</v>
      </c>
      <c r="K5" s="10">
        <v>3.7405948724769713</v>
      </c>
      <c r="L5" s="11">
        <f t="shared" ref="L5:L53" si="3">(K5/J5)*100</f>
        <v>0.24813150685914614</v>
      </c>
      <c r="M5" s="9">
        <f t="shared" ref="M5:M32" si="4">J5*X5</f>
        <v>3288.4197122988189</v>
      </c>
      <c r="N5" s="10">
        <v>569.98463417885444</v>
      </c>
      <c r="O5" s="11">
        <f t="shared" ref="O5:O53" si="5">(N5/M5)*100</f>
        <v>17.333086529286074</v>
      </c>
      <c r="P5" s="9">
        <v>2593.59</v>
      </c>
      <c r="Q5" s="10">
        <v>140.78496013424154</v>
      </c>
      <c r="R5" s="11">
        <f t="shared" ref="R5:R53" si="6">(Q5/P5)*100</f>
        <v>5.4281887319985627</v>
      </c>
      <c r="S5" s="9">
        <f t="shared" ref="S5:S32" si="7">P5*Y5</f>
        <v>6721.429227117449</v>
      </c>
      <c r="T5" s="10">
        <v>474.31308668431154</v>
      </c>
      <c r="U5" s="11">
        <f t="shared" ref="U5:U53" si="8">(T5/S5)*100</f>
        <v>7.0567296129624699</v>
      </c>
      <c r="V5" s="10"/>
      <c r="W5" s="9">
        <v>1.1331098874790519</v>
      </c>
      <c r="X5" s="10">
        <v>2.1813657084379945</v>
      </c>
      <c r="Y5" s="11">
        <v>2.591554265368639</v>
      </c>
    </row>
    <row r="6" spans="1:25">
      <c r="A6" s="8" t="s">
        <v>16</v>
      </c>
      <c r="B6" s="8" t="s">
        <v>21</v>
      </c>
      <c r="C6" s="8" t="s">
        <v>22</v>
      </c>
      <c r="D6" s="9">
        <v>34.989999999999995</v>
      </c>
      <c r="E6" s="10">
        <v>11.398561312727169</v>
      </c>
      <c r="F6" s="11">
        <f t="shared" si="0"/>
        <v>32.576625643690114</v>
      </c>
      <c r="G6" s="9">
        <f t="shared" si="1"/>
        <v>38.200464576074332</v>
      </c>
      <c r="H6" s="10">
        <v>7.00742820155868</v>
      </c>
      <c r="I6" s="11">
        <f t="shared" si="2"/>
        <v>18.343829791922385</v>
      </c>
      <c r="J6" s="9">
        <v>643.54</v>
      </c>
      <c r="K6" s="10">
        <v>21.750604589298195</v>
      </c>
      <c r="L6" s="11">
        <f t="shared" si="3"/>
        <v>3.3798372423311989</v>
      </c>
      <c r="M6" s="9">
        <f t="shared" si="4"/>
        <v>1478.1242229709221</v>
      </c>
      <c r="N6" s="10">
        <v>183.11237205606838</v>
      </c>
      <c r="O6" s="11">
        <f t="shared" si="5"/>
        <v>12.388158532983502</v>
      </c>
      <c r="P6" s="9">
        <v>1136.4099999999999</v>
      </c>
      <c r="Q6" s="10">
        <v>27.845865043126157</v>
      </c>
      <c r="R6" s="11">
        <f t="shared" si="6"/>
        <v>2.4503361500801786</v>
      </c>
      <c r="S6" s="9">
        <f t="shared" si="7"/>
        <v>2969.1143390464927</v>
      </c>
      <c r="T6" s="10">
        <v>63.328483323066834</v>
      </c>
      <c r="U6" s="11">
        <f t="shared" si="8"/>
        <v>2.1329082039799205</v>
      </c>
      <c r="V6" s="10"/>
      <c r="W6" s="9">
        <v>1.0917537746806041</v>
      </c>
      <c r="X6" s="10">
        <v>2.2968645662599405</v>
      </c>
      <c r="Y6" s="11">
        <v>2.6127140196289131</v>
      </c>
    </row>
    <row r="7" spans="1:25">
      <c r="A7" s="8" t="s">
        <v>16</v>
      </c>
      <c r="B7" s="8" t="s">
        <v>23</v>
      </c>
      <c r="C7" s="8" t="s">
        <v>24</v>
      </c>
      <c r="D7" s="9">
        <v>25.134999999999998</v>
      </c>
      <c r="E7" s="10">
        <v>8.4923524420504481</v>
      </c>
      <c r="F7" s="11">
        <f t="shared" si="0"/>
        <v>33.78696018321245</v>
      </c>
      <c r="G7" s="9">
        <f t="shared" si="1"/>
        <v>33.674765574823368</v>
      </c>
      <c r="H7" s="10">
        <v>7.0922810153010847</v>
      </c>
      <c r="I7" s="11">
        <f t="shared" si="2"/>
        <v>21.061114737510049</v>
      </c>
      <c r="J7" s="9">
        <v>466.53000000000003</v>
      </c>
      <c r="K7" s="10">
        <v>64.756839021064053</v>
      </c>
      <c r="L7" s="11">
        <f t="shared" si="3"/>
        <v>13.880530517022283</v>
      </c>
      <c r="M7" s="9">
        <f t="shared" si="4"/>
        <v>1187.7254587155965</v>
      </c>
      <c r="N7" s="10">
        <v>217.69696472390143</v>
      </c>
      <c r="O7" s="11">
        <f t="shared" si="5"/>
        <v>18.328896053075972</v>
      </c>
      <c r="P7" s="9">
        <v>766.43000000000006</v>
      </c>
      <c r="Q7" s="10">
        <v>27.294321753800752</v>
      </c>
      <c r="R7" s="11">
        <f t="shared" si="6"/>
        <v>3.5612282600890817</v>
      </c>
      <c r="S7" s="9">
        <f t="shared" si="7"/>
        <v>2152.6330688658954</v>
      </c>
      <c r="T7" s="10">
        <v>486.68745535507674</v>
      </c>
      <c r="U7" s="11">
        <f t="shared" si="8"/>
        <v>22.608937045247835</v>
      </c>
      <c r="V7" s="10"/>
      <c r="W7" s="9">
        <v>1.3397559409120101</v>
      </c>
      <c r="X7" s="10">
        <v>2.5458715596330275</v>
      </c>
      <c r="Y7" s="11">
        <v>2.8086492815598234</v>
      </c>
    </row>
    <row r="8" spans="1:25">
      <c r="A8" s="8" t="s">
        <v>16</v>
      </c>
      <c r="B8" s="8" t="s">
        <v>25</v>
      </c>
      <c r="C8" s="8" t="s">
        <v>26</v>
      </c>
      <c r="D8" s="9">
        <v>240.45500000000001</v>
      </c>
      <c r="E8" s="10">
        <v>20.329319959113242</v>
      </c>
      <c r="F8" s="11">
        <f t="shared" si="0"/>
        <v>8.4545216190610475</v>
      </c>
      <c r="G8" s="9">
        <f t="shared" si="1"/>
        <v>209.92986853981083</v>
      </c>
      <c r="H8" s="10">
        <v>30.589439354130061</v>
      </c>
      <c r="I8" s="11">
        <f t="shared" si="2"/>
        <v>14.571265902702702</v>
      </c>
      <c r="J8" s="9">
        <v>1970.5900000000001</v>
      </c>
      <c r="K8" s="10">
        <v>194.04424289321244</v>
      </c>
      <c r="L8" s="11">
        <f t="shared" si="3"/>
        <v>9.847012462927978</v>
      </c>
      <c r="M8" s="9">
        <f t="shared" si="4"/>
        <v>2864.8460593548525</v>
      </c>
      <c r="N8" s="10">
        <v>131.28851606290601</v>
      </c>
      <c r="O8" s="11">
        <f t="shared" si="5"/>
        <v>4.5827424351195845</v>
      </c>
      <c r="P8" s="9">
        <v>2060.0099999999998</v>
      </c>
      <c r="Q8" s="10">
        <v>196.51911662736518</v>
      </c>
      <c r="R8" s="11">
        <f t="shared" si="6"/>
        <v>9.539716633771933</v>
      </c>
      <c r="S8" s="9">
        <f t="shared" si="7"/>
        <v>3940.8434710705083</v>
      </c>
      <c r="T8" s="10">
        <v>1756.3825337892624</v>
      </c>
      <c r="U8" s="11">
        <f t="shared" si="8"/>
        <v>44.568695678545964</v>
      </c>
      <c r="V8" s="10"/>
      <c r="W8" s="9">
        <v>0.87305262331750566</v>
      </c>
      <c r="X8" s="10">
        <v>1.453801175970066</v>
      </c>
      <c r="Y8" s="11">
        <v>1.9130215246870204</v>
      </c>
    </row>
    <row r="9" spans="1:25">
      <c r="A9" s="8" t="s">
        <v>16</v>
      </c>
      <c r="B9" s="8" t="s">
        <v>27</v>
      </c>
      <c r="C9" s="8" t="s">
        <v>28</v>
      </c>
      <c r="D9" s="9">
        <v>18.545000000000002</v>
      </c>
      <c r="E9" s="10">
        <v>5.0558134854838119</v>
      </c>
      <c r="F9" s="11">
        <f t="shared" si="0"/>
        <v>27.262407578774933</v>
      </c>
      <c r="G9" s="9">
        <f t="shared" si="1"/>
        <v>15.434604430379748</v>
      </c>
      <c r="H9" s="10">
        <v>2.2203152929257595</v>
      </c>
      <c r="I9" s="11">
        <f t="shared" si="2"/>
        <v>14.385307397678035</v>
      </c>
      <c r="J9" s="9">
        <v>366.7</v>
      </c>
      <c r="K9" s="10">
        <v>4.8790367901871621</v>
      </c>
      <c r="L9" s="11">
        <f t="shared" si="3"/>
        <v>1.3305254404655473</v>
      </c>
      <c r="M9" s="9">
        <f t="shared" si="4"/>
        <v>350.23509428768062</v>
      </c>
      <c r="N9" s="10">
        <v>42.023356005916526</v>
      </c>
      <c r="O9" s="11">
        <f t="shared" si="5"/>
        <v>11.998613700144748</v>
      </c>
      <c r="P9" s="9">
        <v>331.63499999999999</v>
      </c>
      <c r="Q9" s="10">
        <v>57.424141700159602</v>
      </c>
      <c r="R9" s="11">
        <f t="shared" si="6"/>
        <v>17.315464803220287</v>
      </c>
      <c r="S9" s="9">
        <f t="shared" si="7"/>
        <v>1154.9280321616329</v>
      </c>
      <c r="T9" s="10">
        <v>546.94002417998229</v>
      </c>
      <c r="U9" s="11">
        <f t="shared" si="8"/>
        <v>47.357065457688854</v>
      </c>
      <c r="V9" s="10"/>
      <c r="W9" s="9">
        <v>0.83227848101265822</v>
      </c>
      <c r="X9" s="10">
        <v>0.95509979353062624</v>
      </c>
      <c r="Y9" s="11">
        <v>3.4825275744768582</v>
      </c>
    </row>
    <row r="10" spans="1:25">
      <c r="A10" s="8" t="s">
        <v>16</v>
      </c>
      <c r="B10" s="8" t="s">
        <v>29</v>
      </c>
      <c r="C10" s="8" t="s">
        <v>30</v>
      </c>
      <c r="D10" s="9">
        <v>205.43</v>
      </c>
      <c r="E10" s="10">
        <v>37.717075708490242</v>
      </c>
      <c r="F10" s="11">
        <f t="shared" si="0"/>
        <v>18.360062166426637</v>
      </c>
      <c r="G10" s="9">
        <f t="shared" si="1"/>
        <v>191.8526790176648</v>
      </c>
      <c r="H10" s="10">
        <v>11.624835482706839</v>
      </c>
      <c r="I10" s="11">
        <f t="shared" si="2"/>
        <v>6.0592510577537908</v>
      </c>
      <c r="J10" s="9">
        <v>2267.12</v>
      </c>
      <c r="K10" s="10">
        <v>102.33249337331702</v>
      </c>
      <c r="L10" s="11">
        <f t="shared" si="3"/>
        <v>4.5137660720789823</v>
      </c>
      <c r="M10" s="9">
        <f t="shared" si="4"/>
        <v>4856.908662815069</v>
      </c>
      <c r="N10" s="10">
        <v>388.10969898986025</v>
      </c>
      <c r="O10" s="11">
        <f t="shared" si="5"/>
        <v>7.9908790947884851</v>
      </c>
      <c r="P10" s="9">
        <v>3657.6350000000002</v>
      </c>
      <c r="Q10" s="10">
        <v>221.72747337666581</v>
      </c>
      <c r="R10" s="11">
        <f t="shared" si="6"/>
        <v>6.0620448288761946</v>
      </c>
      <c r="S10" s="9">
        <f t="shared" si="7"/>
        <v>7806.2587052880908</v>
      </c>
      <c r="T10" s="10">
        <v>2064.1436892328798</v>
      </c>
      <c r="U10" s="11">
        <f t="shared" si="8"/>
        <v>26.442163489080805</v>
      </c>
      <c r="V10" s="10"/>
      <c r="W10" s="9">
        <v>0.9339077983627746</v>
      </c>
      <c r="X10" s="10">
        <v>2.1423253567588256</v>
      </c>
      <c r="Y10" s="11">
        <v>2.1342366598329496</v>
      </c>
    </row>
    <row r="11" spans="1:25">
      <c r="A11" s="8" t="s">
        <v>16</v>
      </c>
      <c r="B11" s="8" t="s">
        <v>31</v>
      </c>
      <c r="C11" s="8" t="s">
        <v>32</v>
      </c>
      <c r="D11" s="9">
        <v>175.19</v>
      </c>
      <c r="E11" s="10">
        <v>24.366899679688416</v>
      </c>
      <c r="F11" s="11">
        <f t="shared" si="0"/>
        <v>13.908841646034828</v>
      </c>
      <c r="G11" s="9">
        <f t="shared" si="1"/>
        <v>214.56723469493815</v>
      </c>
      <c r="H11" s="10">
        <v>25.611407614576748</v>
      </c>
      <c r="I11" s="11">
        <f t="shared" si="2"/>
        <v>11.936308752354419</v>
      </c>
      <c r="J11" s="9">
        <v>3010.26</v>
      </c>
      <c r="K11" s="10">
        <v>276.36561435895004</v>
      </c>
      <c r="L11" s="11">
        <f t="shared" si="3"/>
        <v>9.1807888474400876</v>
      </c>
      <c r="M11" s="9">
        <f t="shared" si="4"/>
        <v>7211.4208801210734</v>
      </c>
      <c r="N11" s="10">
        <v>1216.6196434383221</v>
      </c>
      <c r="O11" s="11">
        <f t="shared" si="5"/>
        <v>16.870734126641295</v>
      </c>
      <c r="P11" s="9">
        <v>4607.6849999999995</v>
      </c>
      <c r="Q11" s="10">
        <v>266.20448991329971</v>
      </c>
      <c r="R11" s="11">
        <f t="shared" si="6"/>
        <v>5.7774020991734405</v>
      </c>
      <c r="S11" s="9">
        <f t="shared" si="7"/>
        <v>9906.2542824559605</v>
      </c>
      <c r="T11" s="10">
        <v>1046.9493712926146</v>
      </c>
      <c r="U11" s="11">
        <f t="shared" si="8"/>
        <v>10.568569526291775</v>
      </c>
      <c r="V11" s="10"/>
      <c r="W11" s="9">
        <v>1.2247687350587257</v>
      </c>
      <c r="X11" s="10">
        <v>2.3956139602961448</v>
      </c>
      <c r="Y11" s="11">
        <v>2.1499417348312573</v>
      </c>
    </row>
    <row r="12" spans="1:25">
      <c r="A12" s="8" t="s">
        <v>33</v>
      </c>
      <c r="B12" s="8" t="s">
        <v>34</v>
      </c>
      <c r="C12" s="8" t="s">
        <v>35</v>
      </c>
      <c r="D12" s="9">
        <v>765.06</v>
      </c>
      <c r="E12" s="10">
        <v>0.42426406871194461</v>
      </c>
      <c r="F12" s="11">
        <f t="shared" si="0"/>
        <v>5.5455005974948977E-2</v>
      </c>
      <c r="G12" s="9">
        <f t="shared" si="1"/>
        <v>683.99178896205706</v>
      </c>
      <c r="H12" s="10">
        <v>13.350176028802014</v>
      </c>
      <c r="I12" s="11">
        <f t="shared" si="2"/>
        <v>1.9518035514813157</v>
      </c>
      <c r="J12" s="9">
        <v>2730.41</v>
      </c>
      <c r="K12" s="10">
        <v>229.04602856194651</v>
      </c>
      <c r="L12" s="11">
        <f t="shared" si="3"/>
        <v>8.3887045741096227</v>
      </c>
      <c r="M12" s="9">
        <f t="shared" si="4"/>
        <v>1691.5477023496665</v>
      </c>
      <c r="N12" s="10">
        <v>179.0182237929983</v>
      </c>
      <c r="O12" s="11">
        <f t="shared" si="5"/>
        <v>10.583102300001986</v>
      </c>
      <c r="P12" s="9">
        <v>1906.7750000000001</v>
      </c>
      <c r="Q12" s="10">
        <v>312.01086719856556</v>
      </c>
      <c r="R12" s="11">
        <f t="shared" si="6"/>
        <v>16.363276589978657</v>
      </c>
      <c r="S12" s="9">
        <f t="shared" si="7"/>
        <v>948.53051893366546</v>
      </c>
      <c r="T12" s="10">
        <v>123</v>
      </c>
      <c r="U12" s="11">
        <f t="shared" si="8"/>
        <v>12.967426724263564</v>
      </c>
      <c r="V12" s="10"/>
      <c r="W12" s="9">
        <v>0.89403679314309603</v>
      </c>
      <c r="X12" s="10">
        <v>0.61952150129455519</v>
      </c>
      <c r="Y12" s="11">
        <v>0.49745277703644397</v>
      </c>
    </row>
    <row r="13" spans="1:25">
      <c r="A13" s="8" t="s">
        <v>33</v>
      </c>
      <c r="B13" s="8" t="s">
        <v>34</v>
      </c>
      <c r="C13" s="8" t="s">
        <v>36</v>
      </c>
      <c r="D13" s="9">
        <v>850.32999999999993</v>
      </c>
      <c r="E13" s="10">
        <v>41.592020869392762</v>
      </c>
      <c r="F13" s="11">
        <f t="shared" si="0"/>
        <v>4.8912799582976927</v>
      </c>
      <c r="G13" s="9">
        <f t="shared" si="1"/>
        <v>709.84876440766584</v>
      </c>
      <c r="H13" s="10">
        <v>25.597265478952973</v>
      </c>
      <c r="I13" s="11">
        <f t="shared" si="2"/>
        <v>3.6060167689821427</v>
      </c>
      <c r="J13" s="9">
        <v>2136.1750000000002</v>
      </c>
      <c r="K13" s="10">
        <v>108.80252042117431</v>
      </c>
      <c r="L13" s="11">
        <f t="shared" si="3"/>
        <v>5.0933336651339101</v>
      </c>
      <c r="M13" s="9">
        <f t="shared" si="4"/>
        <v>3894.3668194333841</v>
      </c>
      <c r="N13" s="10">
        <v>449.16836954531857</v>
      </c>
      <c r="O13" s="11">
        <f t="shared" si="5"/>
        <v>11.533797158087715</v>
      </c>
      <c r="P13" s="9">
        <v>3039.48</v>
      </c>
      <c r="Q13" s="10">
        <v>127.12365712171733</v>
      </c>
      <c r="R13" s="11">
        <f t="shared" si="6"/>
        <v>4.1824146604589378</v>
      </c>
      <c r="S13" s="9">
        <f t="shared" si="7"/>
        <v>4911.6013753097895</v>
      </c>
      <c r="T13" s="10">
        <v>515</v>
      </c>
      <c r="U13" s="11">
        <f t="shared" si="8"/>
        <v>10.48537860969056</v>
      </c>
      <c r="V13" s="10"/>
      <c r="W13" s="9">
        <v>0.83479209766521922</v>
      </c>
      <c r="X13" s="10">
        <v>1.8230560789417458</v>
      </c>
      <c r="Y13" s="11">
        <v>1.6159347570340286</v>
      </c>
    </row>
    <row r="14" spans="1:25">
      <c r="A14" s="8" t="s">
        <v>33</v>
      </c>
      <c r="B14" s="8" t="s">
        <v>37</v>
      </c>
      <c r="C14" s="8" t="s">
        <v>38</v>
      </c>
      <c r="D14" s="9">
        <v>64.12</v>
      </c>
      <c r="E14" s="10">
        <v>8.4711392386148372</v>
      </c>
      <c r="F14" s="11">
        <f t="shared" si="0"/>
        <v>13.211383715868429</v>
      </c>
      <c r="G14" s="9">
        <f t="shared" si="1"/>
        <v>59.876428469547854</v>
      </c>
      <c r="H14" s="10">
        <v>2.0506096654409869</v>
      </c>
      <c r="I14" s="11">
        <f t="shared" si="2"/>
        <v>3.4247361071041378</v>
      </c>
      <c r="J14" s="9">
        <v>885.74</v>
      </c>
      <c r="K14" s="10">
        <v>30.405591591021544</v>
      </c>
      <c r="L14" s="11">
        <f t="shared" si="3"/>
        <v>3.4327897115430646</v>
      </c>
      <c r="M14" s="9">
        <f t="shared" si="4"/>
        <v>1735.4043173192631</v>
      </c>
      <c r="N14" s="10">
        <v>148.47121084573939</v>
      </c>
      <c r="O14" s="11">
        <f t="shared" si="5"/>
        <v>8.5554247712768063</v>
      </c>
      <c r="P14" s="9">
        <v>1357.08</v>
      </c>
      <c r="Q14" s="10">
        <v>57.699913344822377</v>
      </c>
      <c r="R14" s="11">
        <f t="shared" si="6"/>
        <v>4.2517694863104891</v>
      </c>
      <c r="S14" s="9">
        <f t="shared" si="7"/>
        <v>2825.3229363035452</v>
      </c>
      <c r="T14" s="10">
        <v>184</v>
      </c>
      <c r="U14" s="11">
        <f t="shared" si="8"/>
        <v>6.512529864665054</v>
      </c>
      <c r="V14" s="10"/>
      <c r="W14" s="9">
        <v>0.93381828555127655</v>
      </c>
      <c r="X14" s="10">
        <v>1.9592705729889845</v>
      </c>
      <c r="Y14" s="11">
        <v>2.0819133258934959</v>
      </c>
    </row>
    <row r="15" spans="1:25">
      <c r="A15" s="8" t="s">
        <v>39</v>
      </c>
      <c r="B15" s="8" t="s">
        <v>40</v>
      </c>
      <c r="C15" s="8" t="s">
        <v>41</v>
      </c>
      <c r="D15" s="9">
        <v>47.83</v>
      </c>
      <c r="E15" s="10">
        <v>19.26158871952159</v>
      </c>
      <c r="F15" s="11">
        <f t="shared" si="0"/>
        <v>40.270936064230803</v>
      </c>
      <c r="G15" s="9">
        <f t="shared" si="1"/>
        <v>50.616515866558174</v>
      </c>
      <c r="H15" s="10">
        <v>5.0982398923550081</v>
      </c>
      <c r="I15" s="11">
        <f t="shared" si="2"/>
        <v>10.072285310580542</v>
      </c>
      <c r="J15" s="9">
        <v>803.61</v>
      </c>
      <c r="K15" s="10">
        <v>146.55495146872357</v>
      </c>
      <c r="L15" s="11">
        <f t="shared" si="3"/>
        <v>18.237074136549268</v>
      </c>
      <c r="M15" s="9">
        <f t="shared" si="4"/>
        <v>2010.9307581645189</v>
      </c>
      <c r="N15" s="10">
        <v>212.44316133968638</v>
      </c>
      <c r="O15" s="11">
        <f t="shared" si="5"/>
        <v>10.564419509580445</v>
      </c>
      <c r="P15" s="9">
        <v>1214.0250000000001</v>
      </c>
      <c r="Q15" s="10">
        <v>38.544390642478703</v>
      </c>
      <c r="R15" s="11">
        <f t="shared" si="6"/>
        <v>3.1749256104675521</v>
      </c>
      <c r="S15" s="9">
        <f t="shared" si="7"/>
        <v>3617.359857767789</v>
      </c>
      <c r="T15" s="10">
        <v>11.51169839771617</v>
      </c>
      <c r="U15" s="11">
        <f t="shared" si="8"/>
        <v>0.31823481352004174</v>
      </c>
      <c r="V15" s="10"/>
      <c r="W15" s="9">
        <v>1.0582587469487388</v>
      </c>
      <c r="X15" s="10">
        <v>2.5023714963284664</v>
      </c>
      <c r="Y15" s="11">
        <v>2.9796419824697091</v>
      </c>
    </row>
    <row r="16" spans="1:25">
      <c r="A16" s="8" t="s">
        <v>42</v>
      </c>
      <c r="B16" s="8" t="s">
        <v>43</v>
      </c>
      <c r="C16" s="8" t="s">
        <v>44</v>
      </c>
      <c r="D16" s="9">
        <v>2737.875</v>
      </c>
      <c r="E16" s="10">
        <v>107.11960628194993</v>
      </c>
      <c r="F16" s="11">
        <f t="shared" si="0"/>
        <v>3.9125090181965918</v>
      </c>
      <c r="G16" s="9">
        <f t="shared" si="1"/>
        <v>2955.4165781093393</v>
      </c>
      <c r="H16" s="10">
        <v>53.004724317743623</v>
      </c>
      <c r="I16" s="11">
        <f t="shared" si="2"/>
        <v>1.793477261728436</v>
      </c>
      <c r="J16" s="9">
        <v>31083.14</v>
      </c>
      <c r="K16" s="10">
        <v>936.44979459659248</v>
      </c>
      <c r="L16" s="11">
        <f t="shared" si="3"/>
        <v>3.0127258526538583</v>
      </c>
      <c r="M16" s="9">
        <f t="shared" si="4"/>
        <v>33072.441533839163</v>
      </c>
      <c r="N16" s="10">
        <v>2828.3564140680724</v>
      </c>
      <c r="O16" s="11">
        <f t="shared" si="5"/>
        <v>8.5520036710145693</v>
      </c>
      <c r="P16" s="9">
        <v>29729.135000000002</v>
      </c>
      <c r="Q16" s="10">
        <v>1542.6312249043817</v>
      </c>
      <c r="R16" s="11">
        <f t="shared" si="6"/>
        <v>5.1889542864411684</v>
      </c>
      <c r="S16" s="9">
        <f t="shared" si="7"/>
        <v>52372.61194867071</v>
      </c>
      <c r="T16" s="10">
        <v>18817.82971685239</v>
      </c>
      <c r="U16" s="11">
        <f t="shared" si="8"/>
        <v>35.93066875353734</v>
      </c>
      <c r="V16" s="10"/>
      <c r="W16" s="9">
        <v>1.0794563587122639</v>
      </c>
      <c r="X16" s="10">
        <v>1.063999375025791</v>
      </c>
      <c r="Y16" s="11">
        <v>1.7616594612884198</v>
      </c>
    </row>
    <row r="17" spans="1:25">
      <c r="A17" s="8" t="s">
        <v>42</v>
      </c>
      <c r="B17" s="8" t="s">
        <v>45</v>
      </c>
      <c r="C17" s="8" t="s">
        <v>46</v>
      </c>
      <c r="D17" s="9">
        <v>171.64</v>
      </c>
      <c r="E17" s="10">
        <v>17.140268375961899</v>
      </c>
      <c r="F17" s="11">
        <f t="shared" si="0"/>
        <v>9.9861736051980294</v>
      </c>
      <c r="G17" s="9">
        <f t="shared" si="1"/>
        <v>197.53171092729644</v>
      </c>
      <c r="H17" s="10">
        <v>27.895362517809215</v>
      </c>
      <c r="I17" s="11">
        <f t="shared" si="2"/>
        <v>14.121966739849881</v>
      </c>
      <c r="J17" s="9">
        <v>2410.6999999999998</v>
      </c>
      <c r="K17" s="10">
        <v>55.663445815004877</v>
      </c>
      <c r="L17" s="11">
        <f t="shared" si="3"/>
        <v>2.3090158798276383</v>
      </c>
      <c r="M17" s="9">
        <f t="shared" si="4"/>
        <v>4671.2281123752809</v>
      </c>
      <c r="N17" s="10">
        <v>472.47460905322754</v>
      </c>
      <c r="O17" s="11">
        <f t="shared" si="5"/>
        <v>10.114569395605432</v>
      </c>
      <c r="P17" s="9">
        <v>3525.9250000000002</v>
      </c>
      <c r="Q17" s="10">
        <v>80.221264325614015</v>
      </c>
      <c r="R17" s="11">
        <f t="shared" si="6"/>
        <v>2.275183514272539</v>
      </c>
      <c r="S17" s="9">
        <f t="shared" si="7"/>
        <v>9347.8886162515864</v>
      </c>
      <c r="T17" s="10">
        <v>1186.0019198129489</v>
      </c>
      <c r="U17" s="11">
        <f t="shared" si="8"/>
        <v>12.687377529841859</v>
      </c>
      <c r="V17" s="10"/>
      <c r="W17" s="9">
        <v>1.1508489333913801</v>
      </c>
      <c r="X17" s="10">
        <v>1.9377061070955661</v>
      </c>
      <c r="Y17" s="11">
        <v>2.6511875936815406</v>
      </c>
    </row>
    <row r="18" spans="1:25">
      <c r="A18" s="8" t="s">
        <v>42</v>
      </c>
      <c r="B18" s="8" t="s">
        <v>47</v>
      </c>
      <c r="C18" s="8" t="s">
        <v>48</v>
      </c>
      <c r="D18" s="9">
        <v>56.335000000000001</v>
      </c>
      <c r="E18" s="10">
        <v>14.375480861522512</v>
      </c>
      <c r="F18" s="11">
        <f t="shared" si="0"/>
        <v>25.51785011364607</v>
      </c>
      <c r="G18" s="9">
        <f t="shared" si="1"/>
        <v>48.380328571428571</v>
      </c>
      <c r="H18" s="10">
        <v>7.742819253992641</v>
      </c>
      <c r="I18" s="11">
        <f t="shared" si="2"/>
        <v>16.004065045902212</v>
      </c>
      <c r="J18" s="9">
        <v>443.62</v>
      </c>
      <c r="K18" s="10">
        <v>25.710402563942878</v>
      </c>
      <c r="L18" s="11">
        <f t="shared" si="3"/>
        <v>5.7955913989321663</v>
      </c>
      <c r="M18" s="9">
        <f t="shared" si="4"/>
        <v>1024.3126240796882</v>
      </c>
      <c r="N18" s="10">
        <v>39.315137033972057</v>
      </c>
      <c r="O18" s="11">
        <f t="shared" si="5"/>
        <v>3.8381970611067531</v>
      </c>
      <c r="P18" s="9">
        <v>696.07999999999993</v>
      </c>
      <c r="Q18" s="10">
        <v>19.176735905779172</v>
      </c>
      <c r="R18" s="11">
        <f t="shared" si="6"/>
        <v>2.7549614851423936</v>
      </c>
      <c r="S18" s="9">
        <f t="shared" si="7"/>
        <v>1383.1188741721853</v>
      </c>
      <c r="T18" s="10">
        <v>111</v>
      </c>
      <c r="U18" s="11">
        <f t="shared" si="8"/>
        <v>8.0253405598585985</v>
      </c>
      <c r="V18" s="10"/>
      <c r="W18" s="9">
        <v>0.858796992481203</v>
      </c>
      <c r="X18" s="10">
        <v>2.3089865742745777</v>
      </c>
      <c r="Y18" s="11">
        <v>1.9870113696301939</v>
      </c>
    </row>
    <row r="19" spans="1:25">
      <c r="A19" s="8" t="s">
        <v>42</v>
      </c>
      <c r="B19" s="8" t="s">
        <v>49</v>
      </c>
      <c r="C19" s="8" t="s">
        <v>50</v>
      </c>
      <c r="D19" s="9">
        <v>257.22000000000003</v>
      </c>
      <c r="E19" s="10">
        <v>49.186347699335769</v>
      </c>
      <c r="F19" s="11">
        <f t="shared" si="0"/>
        <v>19.122287419071522</v>
      </c>
      <c r="G19" s="9">
        <f t="shared" si="1"/>
        <v>309.87962876712328</v>
      </c>
      <c r="H19" s="10">
        <v>41.7546554290656</v>
      </c>
      <c r="I19" s="11">
        <f t="shared" si="2"/>
        <v>13.47447574891879</v>
      </c>
      <c r="J19" s="9">
        <v>4275.1000000000004</v>
      </c>
      <c r="K19" s="10">
        <v>8.1600122548927327</v>
      </c>
      <c r="L19" s="11">
        <f t="shared" si="3"/>
        <v>0.19087301478077079</v>
      </c>
      <c r="M19" s="9">
        <f t="shared" si="4"/>
        <v>8578.6615860794645</v>
      </c>
      <c r="N19" s="10">
        <v>1006.8422746637127</v>
      </c>
      <c r="O19" s="11">
        <f t="shared" si="5"/>
        <v>11.736589263498969</v>
      </c>
      <c r="P19" s="9">
        <v>6238.1900000000005</v>
      </c>
      <c r="Q19" s="10">
        <v>25.031580054004166</v>
      </c>
      <c r="R19" s="11">
        <f t="shared" si="6"/>
        <v>0.40126350838951941</v>
      </c>
      <c r="S19" s="9">
        <f t="shared" si="7"/>
        <v>12318.6724732612</v>
      </c>
      <c r="T19" s="10">
        <v>919</v>
      </c>
      <c r="U19" s="11">
        <f t="shared" si="8"/>
        <v>7.4602194513635549</v>
      </c>
      <c r="V19" s="10"/>
      <c r="W19" s="9">
        <v>1.2047260273972602</v>
      </c>
      <c r="X19" s="10">
        <v>2.0066575252226766</v>
      </c>
      <c r="Y19" s="11">
        <v>1.9747190247910369</v>
      </c>
    </row>
    <row r="20" spans="1:25">
      <c r="A20" s="8" t="s">
        <v>42</v>
      </c>
      <c r="B20" s="8" t="s">
        <v>51</v>
      </c>
      <c r="C20" s="8" t="s">
        <v>52</v>
      </c>
      <c r="D20" s="9">
        <v>100.42500000000001</v>
      </c>
      <c r="E20" s="10">
        <v>19.367654736699404</v>
      </c>
      <c r="F20" s="11">
        <f t="shared" si="0"/>
        <v>19.285690551854021</v>
      </c>
      <c r="G20" s="9">
        <f t="shared" si="1"/>
        <v>118.37689274447951</v>
      </c>
      <c r="H20" s="10">
        <v>10.111626970967638</v>
      </c>
      <c r="I20" s="11">
        <f t="shared" si="2"/>
        <v>8.5418925404588251</v>
      </c>
      <c r="J20" s="9">
        <v>1845.7449999999999</v>
      </c>
      <c r="K20" s="10">
        <v>98.789888399572419</v>
      </c>
      <c r="L20" s="11">
        <f t="shared" si="3"/>
        <v>5.3523042673593819</v>
      </c>
      <c r="M20" s="9">
        <f t="shared" si="4"/>
        <v>3245.0643487209227</v>
      </c>
      <c r="N20" s="10">
        <v>369.78149122150489</v>
      </c>
      <c r="O20" s="11">
        <f t="shared" si="5"/>
        <v>11.395197490221058</v>
      </c>
      <c r="P20" s="9">
        <v>2265.4049999999997</v>
      </c>
      <c r="Q20" s="10">
        <v>142.1496762219318</v>
      </c>
      <c r="R20" s="11">
        <f t="shared" si="6"/>
        <v>6.2748019105604431</v>
      </c>
      <c r="S20" s="9">
        <f t="shared" si="7"/>
        <v>5329.1289476820848</v>
      </c>
      <c r="T20" s="10">
        <v>2223.2639282033147</v>
      </c>
      <c r="U20" s="11">
        <f t="shared" si="8"/>
        <v>41.719086740626302</v>
      </c>
      <c r="V20" s="10"/>
      <c r="W20" s="9">
        <v>1.1787592008412198</v>
      </c>
      <c r="X20" s="10">
        <v>1.7581325419930287</v>
      </c>
      <c r="Y20" s="11">
        <v>2.3523956853993373</v>
      </c>
    </row>
    <row r="21" spans="1:25">
      <c r="A21" s="8" t="s">
        <v>42</v>
      </c>
      <c r="B21" s="8" t="s">
        <v>53</v>
      </c>
      <c r="C21" s="8" t="s">
        <v>54</v>
      </c>
      <c r="D21" s="9">
        <v>1675.9549999999999</v>
      </c>
      <c r="E21" s="10">
        <v>11.320779566796618</v>
      </c>
      <c r="F21" s="11">
        <f t="shared" si="0"/>
        <v>0.67548231108810308</v>
      </c>
      <c r="G21" s="9">
        <f t="shared" si="1"/>
        <v>2075.9843075251192</v>
      </c>
      <c r="H21" s="10">
        <v>130.87839412981819</v>
      </c>
      <c r="I21" s="11">
        <f t="shared" si="2"/>
        <v>6.3044019001205571</v>
      </c>
      <c r="J21" s="9">
        <v>20415.599999999999</v>
      </c>
      <c r="K21" s="10">
        <v>952.16170727455835</v>
      </c>
      <c r="L21" s="11">
        <f t="shared" si="3"/>
        <v>4.6638928430933131</v>
      </c>
      <c r="M21" s="9">
        <f t="shared" si="4"/>
        <v>26939.403427209028</v>
      </c>
      <c r="N21" s="10">
        <v>2519.8032990295101</v>
      </c>
      <c r="O21" s="11">
        <f t="shared" si="5"/>
        <v>9.3535972533247982</v>
      </c>
      <c r="P21" s="9">
        <v>22625.690000000002</v>
      </c>
      <c r="Q21" s="10">
        <v>364.52768783728931</v>
      </c>
      <c r="R21" s="11">
        <f t="shared" si="6"/>
        <v>1.6111229661384439</v>
      </c>
      <c r="S21" s="9">
        <f t="shared" si="7"/>
        <v>44117.072439789452</v>
      </c>
      <c r="T21" s="10">
        <v>16068.25914034412</v>
      </c>
      <c r="U21" s="11">
        <f t="shared" si="8"/>
        <v>36.421861768533994</v>
      </c>
      <c r="V21" s="10"/>
      <c r="W21" s="9">
        <v>1.2386873797477376</v>
      </c>
      <c r="X21" s="10">
        <v>1.3195499239409585</v>
      </c>
      <c r="Y21" s="11">
        <v>1.9498663881538838</v>
      </c>
    </row>
    <row r="22" spans="1:25">
      <c r="A22" s="8" t="s">
        <v>55</v>
      </c>
      <c r="B22" s="8" t="s">
        <v>56</v>
      </c>
      <c r="C22" s="8" t="s">
        <v>57</v>
      </c>
      <c r="D22" s="9">
        <v>702.71499999999992</v>
      </c>
      <c r="E22" s="10">
        <v>23.285026304472975</v>
      </c>
      <c r="F22" s="11">
        <f t="shared" si="0"/>
        <v>3.3135803710569687</v>
      </c>
      <c r="G22" s="9">
        <f t="shared" si="1"/>
        <v>556.01232459189623</v>
      </c>
      <c r="H22" s="10">
        <v>13.618876605652899</v>
      </c>
      <c r="I22" s="11">
        <f t="shared" si="2"/>
        <v>2.4493839440787446</v>
      </c>
      <c r="J22" s="9">
        <v>1891.2350000000001</v>
      </c>
      <c r="K22" s="10">
        <v>12.126881297349193</v>
      </c>
      <c r="L22" s="11">
        <f t="shared" si="3"/>
        <v>0.64121493613163849</v>
      </c>
      <c r="M22" s="9">
        <f t="shared" si="4"/>
        <v>2701.9207092358683</v>
      </c>
      <c r="N22" s="10">
        <v>165.5973370860776</v>
      </c>
      <c r="O22" s="11">
        <f t="shared" si="5"/>
        <v>6.1288747860003001</v>
      </c>
      <c r="P22" s="9">
        <v>2244.895</v>
      </c>
      <c r="Q22" s="10">
        <v>60.365705909895482</v>
      </c>
      <c r="R22" s="11">
        <f t="shared" si="6"/>
        <v>2.6890213533325826</v>
      </c>
      <c r="S22" s="9">
        <f t="shared" si="7"/>
        <v>4475.4370901503489</v>
      </c>
      <c r="T22" s="10">
        <v>761.83684605038604</v>
      </c>
      <c r="U22" s="11">
        <f t="shared" si="8"/>
        <v>17.022624398565565</v>
      </c>
      <c r="V22" s="10"/>
      <c r="W22" s="9">
        <v>0.79123446147000753</v>
      </c>
      <c r="X22" s="10">
        <v>1.4286541382936908</v>
      </c>
      <c r="Y22" s="11">
        <v>1.9936064226390762</v>
      </c>
    </row>
    <row r="23" spans="1:25">
      <c r="A23" s="8" t="s">
        <v>55</v>
      </c>
      <c r="B23" s="8" t="s">
        <v>58</v>
      </c>
      <c r="C23" s="8" t="s">
        <v>59</v>
      </c>
      <c r="D23" s="9">
        <v>16.64</v>
      </c>
      <c r="E23" s="10">
        <v>1.6263455967290585</v>
      </c>
      <c r="F23" s="11">
        <f t="shared" si="0"/>
        <v>9.7737115188044381</v>
      </c>
      <c r="G23" s="9">
        <f t="shared" si="1"/>
        <v>32.43817875210793</v>
      </c>
      <c r="H23" s="10">
        <v>9.8994949366116547</v>
      </c>
      <c r="I23" s="11">
        <f t="shared" si="2"/>
        <v>30.518035590911079</v>
      </c>
      <c r="J23" s="9">
        <v>412.39499999999998</v>
      </c>
      <c r="K23" s="10">
        <v>0.17677669529663689</v>
      </c>
      <c r="L23" s="11">
        <f t="shared" si="3"/>
        <v>4.2865867747338568E-2</v>
      </c>
      <c r="M23" s="9">
        <f t="shared" si="4"/>
        <v>827.87906368176084</v>
      </c>
      <c r="N23" s="10">
        <v>84.34369685993137</v>
      </c>
      <c r="O23" s="11">
        <f t="shared" si="5"/>
        <v>10.187924850380483</v>
      </c>
      <c r="P23" s="9">
        <v>657.19</v>
      </c>
      <c r="Q23" s="10">
        <v>55.960430663103359</v>
      </c>
      <c r="R23" s="11">
        <f t="shared" si="6"/>
        <v>8.5151068432421919</v>
      </c>
      <c r="S23" s="9">
        <f t="shared" si="7"/>
        <v>1310.1449935415353</v>
      </c>
      <c r="T23" s="10">
        <v>205.56301235874125</v>
      </c>
      <c r="U23" s="11">
        <f t="shared" si="8"/>
        <v>15.690096391779582</v>
      </c>
      <c r="V23" s="10"/>
      <c r="W23" s="9">
        <v>1.9494097807757167</v>
      </c>
      <c r="X23" s="10">
        <v>2.0074905459129253</v>
      </c>
      <c r="Y23" s="11">
        <v>1.9935558872495551</v>
      </c>
    </row>
    <row r="24" spans="1:25">
      <c r="A24" s="8" t="s">
        <v>55</v>
      </c>
      <c r="B24" s="8" t="s">
        <v>60</v>
      </c>
      <c r="C24" s="8" t="s">
        <v>61</v>
      </c>
      <c r="D24" s="9">
        <v>110.83000000000001</v>
      </c>
      <c r="E24" s="10">
        <v>36.288720010493535</v>
      </c>
      <c r="F24" s="11">
        <f t="shared" si="0"/>
        <v>32.742687007573338</v>
      </c>
      <c r="G24" s="9">
        <f t="shared" si="1"/>
        <v>120.65521063814199</v>
      </c>
      <c r="H24" s="10">
        <v>26.325585463575294</v>
      </c>
      <c r="I24" s="11">
        <f t="shared" si="2"/>
        <v>21.818855003725091</v>
      </c>
      <c r="J24" s="9">
        <v>1981.4749999999999</v>
      </c>
      <c r="K24" s="10">
        <v>11.25006888867803</v>
      </c>
      <c r="L24" s="11">
        <f t="shared" si="3"/>
        <v>0.56776234313720997</v>
      </c>
      <c r="M24" s="9">
        <f t="shared" si="4"/>
        <v>4102.1710711108199</v>
      </c>
      <c r="N24" s="10">
        <v>555.07175216362737</v>
      </c>
      <c r="O24" s="11">
        <f t="shared" si="5"/>
        <v>13.531170264269853</v>
      </c>
      <c r="P24" s="9">
        <v>3225.24</v>
      </c>
      <c r="Q24" s="10">
        <v>47.574144238231057</v>
      </c>
      <c r="R24" s="11">
        <f t="shared" si="6"/>
        <v>1.4750574914806669</v>
      </c>
      <c r="S24" s="9">
        <f t="shared" si="7"/>
        <v>7103.4506349166559</v>
      </c>
      <c r="T24" s="10">
        <v>386</v>
      </c>
      <c r="U24" s="11">
        <f t="shared" si="8"/>
        <v>5.4339787779003679</v>
      </c>
      <c r="V24" s="10"/>
      <c r="W24" s="9">
        <v>1.088651183236867</v>
      </c>
      <c r="X24" s="10">
        <v>2.0702613311350486</v>
      </c>
      <c r="Y24" s="11">
        <v>2.2024564481764632</v>
      </c>
    </row>
    <row r="25" spans="1:25">
      <c r="A25" s="8" t="s">
        <v>55</v>
      </c>
      <c r="B25" s="8" t="s">
        <v>62</v>
      </c>
      <c r="C25" s="8" t="s">
        <v>63</v>
      </c>
      <c r="D25" s="9">
        <v>88.60499999999999</v>
      </c>
      <c r="E25" s="10">
        <v>33.538074631677965</v>
      </c>
      <c r="F25" s="11">
        <f t="shared" si="0"/>
        <v>37.851221298660306</v>
      </c>
      <c r="G25" s="9">
        <f t="shared" si="1"/>
        <v>97.093157051282034</v>
      </c>
      <c r="H25" s="10">
        <v>16.072537136370013</v>
      </c>
      <c r="I25" s="11">
        <f t="shared" si="2"/>
        <v>16.5537280118319</v>
      </c>
      <c r="J25" s="9">
        <v>1703.74</v>
      </c>
      <c r="K25" s="10">
        <v>31.536962440919954</v>
      </c>
      <c r="L25" s="11">
        <f t="shared" si="3"/>
        <v>1.8510431427870424</v>
      </c>
      <c r="M25" s="9">
        <f t="shared" si="4"/>
        <v>3513.3253946617187</v>
      </c>
      <c r="N25" s="10">
        <v>523.08931245056203</v>
      </c>
      <c r="O25" s="11">
        <f t="shared" si="5"/>
        <v>14.888723750022242</v>
      </c>
      <c r="P25" s="9">
        <v>2600.3649999999998</v>
      </c>
      <c r="Q25" s="10">
        <v>39.633335085505799</v>
      </c>
      <c r="R25" s="11">
        <f t="shared" si="6"/>
        <v>1.5241450752300467</v>
      </c>
      <c r="S25" s="9">
        <f t="shared" si="7"/>
        <v>6304.6675022741938</v>
      </c>
      <c r="T25" s="10">
        <v>1967.3054155493926</v>
      </c>
      <c r="U25" s="11">
        <f t="shared" si="8"/>
        <v>31.203951910862138</v>
      </c>
      <c r="V25" s="10"/>
      <c r="W25" s="9">
        <v>1.0957977207977208</v>
      </c>
      <c r="X25" s="10">
        <v>2.0621253211532973</v>
      </c>
      <c r="Y25" s="11">
        <v>2.4245317493021918</v>
      </c>
    </row>
    <row r="26" spans="1:25">
      <c r="A26" s="8" t="s">
        <v>64</v>
      </c>
      <c r="B26" s="8" t="s">
        <v>65</v>
      </c>
      <c r="C26" s="8" t="s">
        <v>66</v>
      </c>
      <c r="D26" s="9">
        <v>121.45</v>
      </c>
      <c r="E26" s="10">
        <v>24.847732290895305</v>
      </c>
      <c r="F26" s="11">
        <f t="shared" si="0"/>
        <v>20.459227905224623</v>
      </c>
      <c r="G26" s="9">
        <f t="shared" si="1"/>
        <v>165.54136455186304</v>
      </c>
      <c r="H26" s="10">
        <v>30.667221100060605</v>
      </c>
      <c r="I26" s="11">
        <f t="shared" si="2"/>
        <v>18.525412777090384</v>
      </c>
      <c r="J26" s="9">
        <v>1927.99</v>
      </c>
      <c r="K26" s="10">
        <v>168.64496731299158</v>
      </c>
      <c r="L26" s="11">
        <f t="shared" si="3"/>
        <v>8.7471909767681151</v>
      </c>
      <c r="M26" s="9">
        <f t="shared" si="4"/>
        <v>4291.742791722414</v>
      </c>
      <c r="N26" s="10">
        <v>319.28699597697363</v>
      </c>
      <c r="O26" s="11">
        <f t="shared" si="5"/>
        <v>7.4395650315482564</v>
      </c>
      <c r="P26" s="9">
        <v>2992.09</v>
      </c>
      <c r="Q26" s="10">
        <v>302.28814895724906</v>
      </c>
      <c r="R26" s="11">
        <f t="shared" si="6"/>
        <v>10.102909636984483</v>
      </c>
      <c r="S26" s="9">
        <f t="shared" si="7"/>
        <v>5476.1946405466279</v>
      </c>
      <c r="T26" s="10">
        <v>1086.1513712415958</v>
      </c>
      <c r="U26" s="11">
        <f t="shared" si="8"/>
        <v>19.834053435565565</v>
      </c>
      <c r="V26" s="10"/>
      <c r="W26" s="9">
        <v>1.363041289023162</v>
      </c>
      <c r="X26" s="10">
        <v>2.2260192177980249</v>
      </c>
      <c r="Y26" s="11">
        <v>1.8302239038754275</v>
      </c>
    </row>
    <row r="27" spans="1:25">
      <c r="A27" s="8" t="s">
        <v>64</v>
      </c>
      <c r="B27" s="8" t="s">
        <v>67</v>
      </c>
      <c r="C27" s="8" t="s">
        <v>68</v>
      </c>
      <c r="D27" s="9">
        <v>2163.5299999999997</v>
      </c>
      <c r="E27" s="10">
        <v>145.52257556819129</v>
      </c>
      <c r="F27" s="11">
        <f t="shared" si="0"/>
        <v>6.726163980540659</v>
      </c>
      <c r="G27" s="9">
        <f t="shared" si="1"/>
        <v>1860.3714260687264</v>
      </c>
      <c r="H27" s="10">
        <v>142.60929562970279</v>
      </c>
      <c r="I27" s="11">
        <f t="shared" si="2"/>
        <v>7.6656356699188768</v>
      </c>
      <c r="J27" s="9">
        <v>11742.165000000001</v>
      </c>
      <c r="K27" s="10">
        <v>1335.3499430673589</v>
      </c>
      <c r="L27" s="11">
        <f t="shared" si="3"/>
        <v>11.372263488610141</v>
      </c>
      <c r="M27" s="9">
        <f t="shared" si="4"/>
        <v>12232.559615301267</v>
      </c>
      <c r="N27" s="10">
        <v>633.80102118093805</v>
      </c>
      <c r="O27" s="11">
        <f t="shared" si="5"/>
        <v>5.1812624758283565</v>
      </c>
      <c r="P27" s="9">
        <v>9980.86</v>
      </c>
      <c r="Q27" s="10">
        <v>1930.9247716573459</v>
      </c>
      <c r="R27" s="11">
        <f t="shared" si="6"/>
        <v>19.346276489774887</v>
      </c>
      <c r="S27" s="9">
        <f t="shared" si="7"/>
        <v>11854.594723457403</v>
      </c>
      <c r="T27" s="10">
        <v>1035</v>
      </c>
      <c r="U27" s="11">
        <f t="shared" si="8"/>
        <v>8.7307919346410294</v>
      </c>
      <c r="V27" s="10"/>
      <c r="W27" s="9">
        <v>0.8598778043608023</v>
      </c>
      <c r="X27" s="10">
        <v>1.0417635602379345</v>
      </c>
      <c r="Y27" s="11">
        <v>1.1877327929113726</v>
      </c>
    </row>
    <row r="28" spans="1:25">
      <c r="A28" s="8" t="s">
        <v>64</v>
      </c>
      <c r="B28" s="8" t="s">
        <v>69</v>
      </c>
      <c r="C28" s="8" t="s">
        <v>70</v>
      </c>
      <c r="D28" s="9">
        <v>167.1</v>
      </c>
      <c r="E28" s="10">
        <v>52.637028791526504</v>
      </c>
      <c r="F28" s="11">
        <f t="shared" si="0"/>
        <v>31.500316452140336</v>
      </c>
      <c r="G28" s="9">
        <f t="shared" si="1"/>
        <v>185.54217404072045</v>
      </c>
      <c r="H28" s="10">
        <v>27.478169516909247</v>
      </c>
      <c r="I28" s="11">
        <f t="shared" si="2"/>
        <v>14.809662363274176</v>
      </c>
      <c r="J28" s="9">
        <v>3039.2049999999999</v>
      </c>
      <c r="K28" s="10">
        <v>26.919555159771658</v>
      </c>
      <c r="L28" s="11">
        <f t="shared" si="3"/>
        <v>0.8857433164189864</v>
      </c>
      <c r="M28" s="9">
        <f t="shared" si="4"/>
        <v>6722.1921045669615</v>
      </c>
      <c r="N28" s="10">
        <v>1060.9430144922951</v>
      </c>
      <c r="O28" s="11">
        <f t="shared" si="5"/>
        <v>15.78269406748292</v>
      </c>
      <c r="P28" s="9">
        <v>4724.0750000000007</v>
      </c>
      <c r="Q28" s="10">
        <v>169.07630244951514</v>
      </c>
      <c r="R28" s="11">
        <f t="shared" si="6"/>
        <v>3.5790351010412649</v>
      </c>
      <c r="S28" s="9">
        <f t="shared" si="7"/>
        <v>10683.088325031707</v>
      </c>
      <c r="T28" s="10">
        <v>4456.4132092075906</v>
      </c>
      <c r="U28" s="11">
        <f t="shared" si="8"/>
        <v>41.714652857130282</v>
      </c>
      <c r="V28" s="10"/>
      <c r="W28" s="9">
        <v>1.1103660924040721</v>
      </c>
      <c r="X28" s="10">
        <v>2.2118258243741247</v>
      </c>
      <c r="Y28" s="11">
        <v>2.2614137847158875</v>
      </c>
    </row>
    <row r="29" spans="1:25">
      <c r="A29" s="8" t="s">
        <v>64</v>
      </c>
      <c r="B29" s="8" t="s">
        <v>71</v>
      </c>
      <c r="C29" s="8" t="s">
        <v>72</v>
      </c>
      <c r="D29" s="9">
        <v>452.375</v>
      </c>
      <c r="E29" s="10">
        <v>53.832039251731857</v>
      </c>
      <c r="F29" s="11">
        <f t="shared" si="0"/>
        <v>11.899870517100162</v>
      </c>
      <c r="G29" s="9">
        <f t="shared" si="1"/>
        <v>472.94420826196887</v>
      </c>
      <c r="H29" s="10">
        <v>12.515790027001923</v>
      </c>
      <c r="I29" s="11">
        <f t="shared" si="2"/>
        <v>2.6463565486923764</v>
      </c>
      <c r="J29" s="9">
        <v>4174.7950000000001</v>
      </c>
      <c r="K29" s="10">
        <v>33.863343751023351</v>
      </c>
      <c r="L29" s="11">
        <f t="shared" si="3"/>
        <v>0.81113788224387895</v>
      </c>
      <c r="M29" s="9">
        <f t="shared" si="4"/>
        <v>6303.7044038687791</v>
      </c>
      <c r="N29" s="10">
        <v>171.7138107433413</v>
      </c>
      <c r="O29" s="11">
        <f t="shared" si="5"/>
        <v>2.7240143214512917</v>
      </c>
      <c r="P29" s="9">
        <v>4972.2299999999996</v>
      </c>
      <c r="Q29" s="10">
        <v>676.05065135683492</v>
      </c>
      <c r="R29" s="11">
        <f t="shared" si="6"/>
        <v>13.596528144450982</v>
      </c>
      <c r="S29" s="9">
        <f t="shared" si="7"/>
        <v>10146.925425360299</v>
      </c>
      <c r="T29" s="10">
        <v>2523.6570309869785</v>
      </c>
      <c r="U29" s="11">
        <f t="shared" si="8"/>
        <v>24.871149882304056</v>
      </c>
      <c r="V29" s="10"/>
      <c r="W29" s="9">
        <v>1.0454693744392791</v>
      </c>
      <c r="X29" s="10">
        <v>1.5099434592282446</v>
      </c>
      <c r="Y29" s="11">
        <v>2.0407192397295177</v>
      </c>
    </row>
    <row r="30" spans="1:25">
      <c r="A30" s="8" t="s">
        <v>64</v>
      </c>
      <c r="B30" s="8" t="s">
        <v>73</v>
      </c>
      <c r="C30" s="8" t="s">
        <v>74</v>
      </c>
      <c r="D30" s="9">
        <v>153.63999999999999</v>
      </c>
      <c r="E30" s="10">
        <v>44.632580028494935</v>
      </c>
      <c r="F30" s="11">
        <f t="shared" si="0"/>
        <v>29.050104158093554</v>
      </c>
      <c r="G30" s="9">
        <f t="shared" si="1"/>
        <v>179.45682937365009</v>
      </c>
      <c r="H30" s="10">
        <v>40.326299731068609</v>
      </c>
      <c r="I30" s="11">
        <f t="shared" si="2"/>
        <v>22.471309602324769</v>
      </c>
      <c r="J30" s="9">
        <v>2689.9700000000003</v>
      </c>
      <c r="K30" s="10">
        <v>96.350370004478791</v>
      </c>
      <c r="L30" s="11">
        <f t="shared" si="3"/>
        <v>3.5818380875801137</v>
      </c>
      <c r="M30" s="9">
        <f t="shared" si="4"/>
        <v>5836.3804592194801</v>
      </c>
      <c r="N30" s="10">
        <v>895.87600749211185</v>
      </c>
      <c r="O30" s="11">
        <f t="shared" si="5"/>
        <v>15.349856195151482</v>
      </c>
      <c r="P30" s="9">
        <v>4038.88</v>
      </c>
      <c r="Q30" s="10">
        <v>121.1273916172554</v>
      </c>
      <c r="R30" s="11">
        <f t="shared" si="6"/>
        <v>2.999034178219095</v>
      </c>
      <c r="S30" s="9">
        <f t="shared" si="7"/>
        <v>11034.501771968744</v>
      </c>
      <c r="T30" s="10">
        <v>724.6076740209171</v>
      </c>
      <c r="U30" s="11">
        <f t="shared" si="8"/>
        <v>6.5667457307556782</v>
      </c>
      <c r="V30" s="10"/>
      <c r="W30" s="9">
        <v>1.1680345572354212</v>
      </c>
      <c r="X30" s="10">
        <v>2.1696823604796633</v>
      </c>
      <c r="Y30" s="11">
        <v>2.7320697252626331</v>
      </c>
    </row>
    <row r="31" spans="1:25">
      <c r="A31" s="8" t="s">
        <v>64</v>
      </c>
      <c r="B31" s="8" t="s">
        <v>75</v>
      </c>
      <c r="C31" s="8" t="s">
        <v>76</v>
      </c>
      <c r="D31" s="9">
        <v>94.044999999999987</v>
      </c>
      <c r="E31" s="10">
        <v>24.317402205005479</v>
      </c>
      <c r="F31" s="11">
        <f t="shared" si="0"/>
        <v>25.857198367808476</v>
      </c>
      <c r="G31" s="9">
        <f t="shared" si="1"/>
        <v>118.18186398777416</v>
      </c>
      <c r="H31" s="10">
        <v>18.271639225860206</v>
      </c>
      <c r="I31" s="11">
        <f t="shared" si="2"/>
        <v>15.460611814136216</v>
      </c>
      <c r="J31" s="9">
        <v>1649.13</v>
      </c>
      <c r="K31" s="10">
        <v>144.41948898954047</v>
      </c>
      <c r="L31" s="11">
        <f t="shared" si="3"/>
        <v>8.7573137951247304</v>
      </c>
      <c r="M31" s="9">
        <f t="shared" si="4"/>
        <v>3214.8076656102785</v>
      </c>
      <c r="N31" s="10">
        <v>496.2404679689061</v>
      </c>
      <c r="O31" s="11">
        <f t="shared" si="5"/>
        <v>15.436085750240458</v>
      </c>
      <c r="P31" s="9">
        <v>2527.4650000000001</v>
      </c>
      <c r="Q31" s="10">
        <v>88.621692886109955</v>
      </c>
      <c r="R31" s="11">
        <f t="shared" si="6"/>
        <v>3.5063469874403776</v>
      </c>
      <c r="S31" s="9">
        <f t="shared" si="7"/>
        <v>5307.8394596410217</v>
      </c>
      <c r="T31" s="10">
        <v>237.5</v>
      </c>
      <c r="U31" s="11">
        <f t="shared" si="8"/>
        <v>4.4745136284898592</v>
      </c>
      <c r="V31" s="10"/>
      <c r="W31" s="9">
        <v>1.2566522833513125</v>
      </c>
      <c r="X31" s="10">
        <v>1.9493961456102784</v>
      </c>
      <c r="Y31" s="11">
        <v>2.1000644755282551</v>
      </c>
    </row>
    <row r="32" spans="1:25">
      <c r="A32" s="8" t="s">
        <v>64</v>
      </c>
      <c r="B32" s="8" t="s">
        <v>77</v>
      </c>
      <c r="C32" s="8" t="s">
        <v>78</v>
      </c>
      <c r="D32" s="9">
        <v>165.37</v>
      </c>
      <c r="E32" s="10">
        <v>17.833233021524727</v>
      </c>
      <c r="F32" s="11">
        <f t="shared" si="0"/>
        <v>10.783838073123739</v>
      </c>
      <c r="G32" s="9">
        <f t="shared" si="1"/>
        <v>151.95308349252727</v>
      </c>
      <c r="H32" s="10">
        <v>19.035314549541852</v>
      </c>
      <c r="I32" s="11">
        <f t="shared" si="2"/>
        <v>12.527099886379053</v>
      </c>
      <c r="J32" s="9">
        <v>1544.6100000000001</v>
      </c>
      <c r="K32" s="10">
        <v>205.11753508659382</v>
      </c>
      <c r="L32" s="11">
        <f t="shared" si="3"/>
        <v>13.279567987167882</v>
      </c>
      <c r="M32" s="9">
        <f t="shared" si="4"/>
        <v>2796.4786273488594</v>
      </c>
      <c r="N32" s="10">
        <v>183.60734680289914</v>
      </c>
      <c r="O32" s="11">
        <f t="shared" si="5"/>
        <v>6.5656624372975845</v>
      </c>
      <c r="P32" s="9">
        <v>2324.85</v>
      </c>
      <c r="Q32" s="10">
        <v>158.74547237637992</v>
      </c>
      <c r="R32" s="11">
        <f t="shared" si="6"/>
        <v>6.8282027819592628</v>
      </c>
      <c r="S32" s="9">
        <f t="shared" si="7"/>
        <v>4942.1449715850804</v>
      </c>
      <c r="T32" s="10">
        <v>1150.1091795999196</v>
      </c>
      <c r="U32" s="11">
        <f t="shared" si="8"/>
        <v>23.271457762013974</v>
      </c>
      <c r="V32" s="10"/>
      <c r="W32" s="9">
        <v>0.91886728845937748</v>
      </c>
      <c r="X32" s="10">
        <v>1.8104755422720682</v>
      </c>
      <c r="Y32" s="11">
        <v>2.1257908990193264</v>
      </c>
    </row>
    <row r="33" spans="1:25">
      <c r="A33" s="8" t="s">
        <v>79</v>
      </c>
      <c r="B33" s="8" t="s">
        <v>80</v>
      </c>
      <c r="C33" s="8" t="s">
        <v>81</v>
      </c>
      <c r="D33" s="9">
        <v>239.875</v>
      </c>
      <c r="E33" s="10">
        <v>41.570807665956956</v>
      </c>
      <c r="F33" s="11">
        <f t="shared" si="0"/>
        <v>17.330196004567778</v>
      </c>
      <c r="G33" s="9">
        <f>W33*D33</f>
        <v>280.20746032877236</v>
      </c>
      <c r="H33" s="10">
        <v>30.419733726645262</v>
      </c>
      <c r="I33" s="11">
        <f t="shared" si="2"/>
        <v>10.856146974442883</v>
      </c>
      <c r="J33" s="9">
        <v>2823.39</v>
      </c>
      <c r="K33" s="10">
        <v>105.0053570062023</v>
      </c>
      <c r="L33" s="11">
        <f t="shared" si="3"/>
        <v>3.7191233590188499</v>
      </c>
      <c r="M33" s="9">
        <f>X33*J33</f>
        <v>5374.4127609019752</v>
      </c>
      <c r="N33" s="10">
        <v>843.50767927743152</v>
      </c>
      <c r="O33" s="11">
        <f t="shared" si="5"/>
        <v>15.694880851240528</v>
      </c>
      <c r="P33" s="9">
        <v>3778.7449999999999</v>
      </c>
      <c r="Q33" s="10">
        <v>55.23211067848132</v>
      </c>
      <c r="R33" s="11">
        <f t="shared" si="6"/>
        <v>1.4616522331748059</v>
      </c>
      <c r="S33" s="9">
        <f>Y33*P33</f>
        <v>11564.979172137262</v>
      </c>
      <c r="T33" s="10">
        <v>3743.6707869749907</v>
      </c>
      <c r="U33" s="11">
        <f t="shared" si="8"/>
        <v>32.370752521494964</v>
      </c>
      <c r="V33" s="10"/>
      <c r="W33" s="9">
        <v>1.1681394906879514</v>
      </c>
      <c r="X33" s="10">
        <v>1.9035318397040351</v>
      </c>
      <c r="Y33" s="11">
        <v>3.0605344293243557</v>
      </c>
    </row>
    <row r="34" spans="1:25">
      <c r="A34" s="8" t="s">
        <v>79</v>
      </c>
      <c r="B34" s="8" t="s">
        <v>80</v>
      </c>
      <c r="C34" s="8" t="s">
        <v>82</v>
      </c>
      <c r="D34" s="9">
        <v>214.04</v>
      </c>
      <c r="E34" s="10">
        <v>33.714851326974603</v>
      </c>
      <c r="F34" s="11">
        <f t="shared" si="0"/>
        <v>15.751659188457582</v>
      </c>
      <c r="G34" s="9">
        <f t="shared" ref="G34:G42" si="9">W34*D34</f>
        <v>225.66478023133544</v>
      </c>
      <c r="H34" s="10">
        <v>37.596867555688497</v>
      </c>
      <c r="I34" s="11">
        <f t="shared" si="2"/>
        <v>16.660494170666272</v>
      </c>
      <c r="J34" s="9">
        <v>2734.2449999999999</v>
      </c>
      <c r="K34" s="10">
        <v>48.627733342198859</v>
      </c>
      <c r="L34" s="11">
        <f t="shared" si="3"/>
        <v>1.7784702300707822</v>
      </c>
      <c r="M34" s="9">
        <f t="shared" ref="M34:M42" si="10">X34*J34</f>
        <v>6351.3869670920267</v>
      </c>
      <c r="N34" s="10">
        <v>906.64524376957843</v>
      </c>
      <c r="O34" s="11">
        <f t="shared" si="5"/>
        <v>14.274759961361394</v>
      </c>
      <c r="P34" s="9">
        <v>4108.3649999999998</v>
      </c>
      <c r="Q34" s="10">
        <v>244.56702240899142</v>
      </c>
      <c r="R34" s="11">
        <f t="shared" si="6"/>
        <v>5.9529039510606143</v>
      </c>
      <c r="S34" s="9">
        <f t="shared" ref="S34:S42" si="11">Y34*P34</f>
        <v>18033.323681935646</v>
      </c>
      <c r="T34" s="10">
        <v>226.37316492906092</v>
      </c>
      <c r="U34" s="11">
        <f t="shared" si="8"/>
        <v>1.2553047287440617</v>
      </c>
      <c r="V34" s="10"/>
      <c r="W34" s="9">
        <v>1.054311251314406</v>
      </c>
      <c r="X34" s="10">
        <v>2.3229033854288943</v>
      </c>
      <c r="Y34" s="11">
        <v>4.3894161502046796</v>
      </c>
    </row>
    <row r="35" spans="1:25">
      <c r="A35" s="8" t="s">
        <v>79</v>
      </c>
      <c r="B35" s="8" t="s">
        <v>80</v>
      </c>
      <c r="C35" s="8" t="s">
        <v>83</v>
      </c>
      <c r="D35" s="9">
        <v>108.55000000000001</v>
      </c>
      <c r="E35" s="10">
        <v>37.476659402886973</v>
      </c>
      <c r="F35" s="11">
        <f t="shared" si="0"/>
        <v>34.524789869080578</v>
      </c>
      <c r="G35" s="9">
        <f t="shared" si="9"/>
        <v>158.18797684338818</v>
      </c>
      <c r="H35" s="10">
        <v>24.253762594698483</v>
      </c>
      <c r="I35" s="11">
        <f t="shared" si="2"/>
        <v>15.332241475412879</v>
      </c>
      <c r="J35" s="9">
        <v>1901.7649999999999</v>
      </c>
      <c r="K35" s="10">
        <v>27.018550109137848</v>
      </c>
      <c r="L35" s="11">
        <f t="shared" si="3"/>
        <v>1.4207091890500587</v>
      </c>
      <c r="M35" s="9">
        <f t="shared" si="10"/>
        <v>4338.673980488009</v>
      </c>
      <c r="N35" s="10">
        <v>491.21293875467103</v>
      </c>
      <c r="O35" s="11">
        <f t="shared" si="5"/>
        <v>11.32172965665929</v>
      </c>
      <c r="P35" s="9">
        <v>3057.35</v>
      </c>
      <c r="Q35" s="10">
        <v>97.029192514418241</v>
      </c>
      <c r="R35" s="11">
        <f t="shared" si="6"/>
        <v>3.1736370554374949</v>
      </c>
      <c r="S35" s="9">
        <f t="shared" si="11"/>
        <v>11721.328362955628</v>
      </c>
      <c r="T35" s="10">
        <v>1098.2853236067569</v>
      </c>
      <c r="U35" s="11">
        <f t="shared" si="8"/>
        <v>9.3699731770829384</v>
      </c>
      <c r="V35" s="10"/>
      <c r="W35" s="9">
        <v>1.4572821450335161</v>
      </c>
      <c r="X35" s="10">
        <v>2.281393326982045</v>
      </c>
      <c r="Y35" s="11">
        <v>3.8338196029095877</v>
      </c>
    </row>
    <row r="36" spans="1:25">
      <c r="A36" s="8" t="s">
        <v>79</v>
      </c>
      <c r="B36" s="8" t="s">
        <v>84</v>
      </c>
      <c r="C36" s="8" t="s">
        <v>85</v>
      </c>
      <c r="D36" s="9">
        <v>189.88</v>
      </c>
      <c r="E36" s="10">
        <v>19.403010075758861</v>
      </c>
      <c r="F36" s="11">
        <f t="shared" si="0"/>
        <v>10.218564396333928</v>
      </c>
      <c r="G36" s="9">
        <f t="shared" si="9"/>
        <v>248.49531789282472</v>
      </c>
      <c r="H36" s="10">
        <v>44.052752467921792</v>
      </c>
      <c r="I36" s="11">
        <f t="shared" si="2"/>
        <v>17.727799799802106</v>
      </c>
      <c r="J36" s="9">
        <v>3259.7849999999999</v>
      </c>
      <c r="K36" s="10">
        <v>478.25167145552422</v>
      </c>
      <c r="L36" s="11">
        <f t="shared" si="3"/>
        <v>14.671264253793556</v>
      </c>
      <c r="M36" s="9">
        <f t="shared" si="10"/>
        <v>10742.107597180069</v>
      </c>
      <c r="N36" s="10">
        <v>1538.735066540062</v>
      </c>
      <c r="O36" s="11">
        <f t="shared" si="5"/>
        <v>14.3243311670421</v>
      </c>
      <c r="P36" s="9">
        <v>6493.92</v>
      </c>
      <c r="Q36" s="10">
        <v>1237.5641462970741</v>
      </c>
      <c r="R36" s="11">
        <f t="shared" si="6"/>
        <v>19.057274285748424</v>
      </c>
      <c r="S36" s="9">
        <f t="shared" si="11"/>
        <v>29475.926722965458</v>
      </c>
      <c r="T36" s="10">
        <v>5590.803405061728</v>
      </c>
      <c r="U36" s="11">
        <f t="shared" si="8"/>
        <v>18.967354131416634</v>
      </c>
      <c r="V36" s="10"/>
      <c r="W36" s="9">
        <v>1.3086966394187103</v>
      </c>
      <c r="X36" s="10">
        <v>3.295342360671047</v>
      </c>
      <c r="Y36" s="11">
        <v>4.5390036715828739</v>
      </c>
    </row>
    <row r="37" spans="1:25">
      <c r="A37" s="8" t="s">
        <v>79</v>
      </c>
      <c r="B37" s="8" t="s">
        <v>80</v>
      </c>
      <c r="C37" s="8" t="s">
        <v>86</v>
      </c>
      <c r="D37" s="9">
        <v>16.68</v>
      </c>
      <c r="E37" s="10">
        <v>4.6244783489600225</v>
      </c>
      <c r="F37" s="11">
        <f t="shared" si="0"/>
        <v>27.724690341486948</v>
      </c>
      <c r="G37" s="9">
        <f t="shared" si="9"/>
        <v>33.248053691275167</v>
      </c>
      <c r="H37" s="10">
        <v>4.0658639918226456</v>
      </c>
      <c r="I37" s="11">
        <f t="shared" si="2"/>
        <v>12.228878206153748</v>
      </c>
      <c r="J37" s="9">
        <v>423.93</v>
      </c>
      <c r="K37" s="10">
        <v>39.357563440843215</v>
      </c>
      <c r="L37" s="11">
        <f t="shared" si="3"/>
        <v>9.283976939787987</v>
      </c>
      <c r="M37" s="9">
        <f t="shared" si="10"/>
        <v>1121.3087382681069</v>
      </c>
      <c r="N37" s="10">
        <v>135.49580141096632</v>
      </c>
      <c r="O37" s="11">
        <f t="shared" si="5"/>
        <v>12.083719388492719</v>
      </c>
      <c r="P37" s="9">
        <v>734.82500000000005</v>
      </c>
      <c r="Q37" s="10">
        <v>104.16389993659035</v>
      </c>
      <c r="R37" s="11">
        <f t="shared" si="6"/>
        <v>14.175334254630743</v>
      </c>
      <c r="S37" s="9">
        <f t="shared" si="11"/>
        <v>2960.4833030839272</v>
      </c>
      <c r="T37" s="10">
        <v>18.413060582097671</v>
      </c>
      <c r="U37" s="11">
        <f t="shared" si="8"/>
        <v>0.62196130486251477</v>
      </c>
      <c r="V37" s="10"/>
      <c r="W37" s="9">
        <v>1.993288590604027</v>
      </c>
      <c r="X37" s="10">
        <v>2.6450327607579247</v>
      </c>
      <c r="Y37" s="11">
        <v>4.0288276842566964</v>
      </c>
    </row>
    <row r="38" spans="1:25">
      <c r="A38" s="8" t="s">
        <v>87</v>
      </c>
      <c r="B38" s="8" t="s">
        <v>88</v>
      </c>
      <c r="C38" s="8" t="s">
        <v>89</v>
      </c>
      <c r="D38" s="9">
        <v>112.905</v>
      </c>
      <c r="E38" s="10">
        <v>26.721565261039633</v>
      </c>
      <c r="F38" s="11">
        <f t="shared" si="0"/>
        <v>23.667300173632373</v>
      </c>
      <c r="G38" s="9">
        <f t="shared" si="9"/>
        <v>149.04276672694391</v>
      </c>
      <c r="H38" s="10">
        <v>20.739441892201686</v>
      </c>
      <c r="I38" s="11">
        <f t="shared" si="2"/>
        <v>13.915094538064835</v>
      </c>
      <c r="J38" s="9">
        <v>1863.8150000000001</v>
      </c>
      <c r="K38" s="10">
        <v>199.83544743113012</v>
      </c>
      <c r="L38" s="11">
        <f t="shared" si="3"/>
        <v>10.721849938493365</v>
      </c>
      <c r="M38" s="9">
        <f t="shared" si="10"/>
        <v>3983.3803087595757</v>
      </c>
      <c r="N38" s="10">
        <v>425.30351568027294</v>
      </c>
      <c r="O38" s="11">
        <f t="shared" si="5"/>
        <v>10.676949794249307</v>
      </c>
      <c r="P38" s="9">
        <v>3074.5549999999998</v>
      </c>
      <c r="Q38" s="10">
        <v>337.79198044062565</v>
      </c>
      <c r="R38" s="11">
        <f t="shared" si="6"/>
        <v>10.986694999459292</v>
      </c>
      <c r="S38" s="9">
        <f t="shared" si="11"/>
        <v>10947.896521458546</v>
      </c>
      <c r="T38" s="10">
        <v>676.57391037491345</v>
      </c>
      <c r="U38" s="11">
        <f t="shared" si="8"/>
        <v>6.1799443303906578</v>
      </c>
      <c r="V38" s="10"/>
      <c r="W38" s="9">
        <v>1.3200723327305603</v>
      </c>
      <c r="X38" s="10">
        <v>2.137218720076604</v>
      </c>
      <c r="Y38" s="11">
        <v>3.5608068554501533</v>
      </c>
    </row>
    <row r="39" spans="1:25">
      <c r="A39" s="8" t="s">
        <v>87</v>
      </c>
      <c r="B39" s="8" t="s">
        <v>90</v>
      </c>
      <c r="C39" s="8" t="s">
        <v>91</v>
      </c>
      <c r="D39" s="9">
        <v>86.454999999999998</v>
      </c>
      <c r="E39" s="10">
        <v>25.349778105537691</v>
      </c>
      <c r="F39" s="11">
        <f t="shared" si="0"/>
        <v>29.321355740602268</v>
      </c>
      <c r="G39" s="9">
        <f t="shared" si="9"/>
        <v>113.5281694148548</v>
      </c>
      <c r="H39" s="10">
        <v>13.138043994446051</v>
      </c>
      <c r="I39" s="11">
        <f t="shared" si="2"/>
        <v>11.572496995381817</v>
      </c>
      <c r="J39" s="9">
        <v>1327.645</v>
      </c>
      <c r="K39" s="10">
        <v>4.9143921292463766</v>
      </c>
      <c r="L39" s="11">
        <f t="shared" si="3"/>
        <v>0.37015859881567564</v>
      </c>
      <c r="M39" s="9">
        <f t="shared" si="10"/>
        <v>2916.5860793166657</v>
      </c>
      <c r="N39" s="10">
        <v>317.08082281967137</v>
      </c>
      <c r="O39" s="11">
        <f t="shared" si="5"/>
        <v>10.871642879608101</v>
      </c>
      <c r="P39" s="9">
        <v>2116.335</v>
      </c>
      <c r="Q39" s="10">
        <v>71.113728983930883</v>
      </c>
      <c r="R39" s="11">
        <f t="shared" si="6"/>
        <v>3.3602302557927213</v>
      </c>
      <c r="S39" s="9">
        <f t="shared" si="11"/>
        <v>8621.4898154267939</v>
      </c>
      <c r="T39" s="10">
        <v>876.7134137219532</v>
      </c>
      <c r="U39" s="11">
        <f t="shared" si="8"/>
        <v>10.168931733274372</v>
      </c>
      <c r="V39" s="10"/>
      <c r="W39" s="9">
        <v>1.3131475266306727</v>
      </c>
      <c r="X39" s="10">
        <v>2.1968117074343412</v>
      </c>
      <c r="Y39" s="11">
        <v>4.0737831276365952</v>
      </c>
    </row>
    <row r="40" spans="1:25">
      <c r="A40" s="8" t="s">
        <v>87</v>
      </c>
      <c r="B40" s="8" t="s">
        <v>92</v>
      </c>
      <c r="C40" s="8" t="s">
        <v>93</v>
      </c>
      <c r="D40" s="9">
        <v>70.045000000000002</v>
      </c>
      <c r="E40" s="10">
        <v>8.7610530189013183</v>
      </c>
      <c r="F40" s="11">
        <f t="shared" si="0"/>
        <v>12.507749331003382</v>
      </c>
      <c r="G40" s="9">
        <f t="shared" si="9"/>
        <v>71.953822239624117</v>
      </c>
      <c r="H40" s="10">
        <v>15.464425304549696</v>
      </c>
      <c r="I40" s="11">
        <f t="shared" si="2"/>
        <v>21.492152637908958</v>
      </c>
      <c r="J40" s="9">
        <v>1004.515</v>
      </c>
      <c r="K40" s="10">
        <v>115.22304999434795</v>
      </c>
      <c r="L40" s="11">
        <f t="shared" si="3"/>
        <v>11.470515621404155</v>
      </c>
      <c r="M40" s="9">
        <f t="shared" si="10"/>
        <v>2017.322603029121</v>
      </c>
      <c r="N40" s="10">
        <v>222.22951919130813</v>
      </c>
      <c r="O40" s="11">
        <f t="shared" si="5"/>
        <v>11.016062520571488</v>
      </c>
      <c r="P40" s="9">
        <v>1406.0050000000001</v>
      </c>
      <c r="Q40" s="10">
        <v>157.46560910243215</v>
      </c>
      <c r="R40" s="11">
        <f t="shared" si="6"/>
        <v>11.199505627820109</v>
      </c>
      <c r="S40" s="9">
        <f t="shared" si="11"/>
        <v>3868.832366992106</v>
      </c>
      <c r="T40" s="10">
        <v>169</v>
      </c>
      <c r="U40" s="11">
        <f t="shared" si="8"/>
        <v>4.3682430244811075</v>
      </c>
      <c r="V40" s="10"/>
      <c r="W40" s="9">
        <v>1.0272513703993735</v>
      </c>
      <c r="X40" s="10">
        <v>2.0082553302132085</v>
      </c>
      <c r="Y40" s="11">
        <v>2.7516490816121606</v>
      </c>
    </row>
    <row r="41" spans="1:25">
      <c r="A41" s="8" t="s">
        <v>87</v>
      </c>
      <c r="B41" s="8" t="s">
        <v>94</v>
      </c>
      <c r="C41" s="8" t="s">
        <v>95</v>
      </c>
      <c r="D41" s="9">
        <v>95.515000000000001</v>
      </c>
      <c r="E41" s="10">
        <v>34.485597718467986</v>
      </c>
      <c r="F41" s="11">
        <f t="shared" si="0"/>
        <v>36.104902600081644</v>
      </c>
      <c r="G41" s="9">
        <f t="shared" si="9"/>
        <v>161.716173906931</v>
      </c>
      <c r="H41" s="10">
        <v>31.416754288118337</v>
      </c>
      <c r="I41" s="11">
        <f t="shared" si="2"/>
        <v>19.427094723499295</v>
      </c>
      <c r="J41" s="9">
        <v>1667.3150000000001</v>
      </c>
      <c r="K41" s="10">
        <v>142.63050883313852</v>
      </c>
      <c r="L41" s="11">
        <f t="shared" si="3"/>
        <v>8.5545028283880686</v>
      </c>
      <c r="M41" s="9">
        <f t="shared" si="10"/>
        <v>4703.2527365864144</v>
      </c>
      <c r="N41" s="10">
        <v>903.77439023796728</v>
      </c>
      <c r="O41" s="11">
        <f t="shared" si="5"/>
        <v>19.215943536428366</v>
      </c>
      <c r="P41" s="9">
        <v>2792.6350000000002</v>
      </c>
      <c r="Q41" s="10">
        <v>10.57124637873908</v>
      </c>
      <c r="R41" s="11">
        <f t="shared" si="6"/>
        <v>0.37854020947023437</v>
      </c>
      <c r="S41" s="9">
        <f t="shared" si="11"/>
        <v>11414.895936498924</v>
      </c>
      <c r="T41" s="10">
        <v>270.07943507420231</v>
      </c>
      <c r="U41" s="11">
        <f t="shared" si="8"/>
        <v>2.3660262570649304</v>
      </c>
      <c r="V41" s="10"/>
      <c r="W41" s="9">
        <v>1.6930971460705753</v>
      </c>
      <c r="X41" s="10">
        <v>2.8208543296176272</v>
      </c>
      <c r="Y41" s="11">
        <v>4.0875001339233101</v>
      </c>
    </row>
    <row r="42" spans="1:25">
      <c r="A42" s="8" t="s">
        <v>87</v>
      </c>
      <c r="B42" s="8" t="s">
        <v>96</v>
      </c>
      <c r="C42" s="8" t="s">
        <v>97</v>
      </c>
      <c r="D42" s="9">
        <v>29.96</v>
      </c>
      <c r="E42" s="10">
        <v>5.755849198858491</v>
      </c>
      <c r="F42" s="11">
        <f t="shared" si="0"/>
        <v>19.211779702464924</v>
      </c>
      <c r="G42" s="9">
        <f t="shared" si="9"/>
        <v>40.675704905368868</v>
      </c>
      <c r="H42" s="10">
        <v>5.2679455198397811</v>
      </c>
      <c r="I42" s="11">
        <f t="shared" si="2"/>
        <v>12.95108599124598</v>
      </c>
      <c r="J42" s="9">
        <v>461.89</v>
      </c>
      <c r="K42" s="10">
        <v>11.737972567696705</v>
      </c>
      <c r="L42" s="11">
        <f t="shared" si="3"/>
        <v>2.5412917724342821</v>
      </c>
      <c r="M42" s="9">
        <f t="shared" si="10"/>
        <v>1473.6097537165824</v>
      </c>
      <c r="N42" s="10">
        <v>346.09341405175519</v>
      </c>
      <c r="O42" s="11">
        <f t="shared" si="5"/>
        <v>23.48609685697825</v>
      </c>
      <c r="P42" s="9">
        <v>856.89499999999998</v>
      </c>
      <c r="Q42" s="10">
        <v>90.573307602184897</v>
      </c>
      <c r="R42" s="11">
        <f t="shared" si="6"/>
        <v>10.569942361921226</v>
      </c>
      <c r="S42" s="9">
        <f t="shared" si="11"/>
        <v>5834.4622552185156</v>
      </c>
      <c r="T42" s="10">
        <v>1141.4046951235148</v>
      </c>
      <c r="U42" s="11">
        <f t="shared" si="8"/>
        <v>19.563151584408807</v>
      </c>
      <c r="V42" s="10"/>
      <c r="W42" s="9">
        <v>1.3576670529161838</v>
      </c>
      <c r="X42" s="10">
        <v>3.1903911184840168</v>
      </c>
      <c r="Y42" s="11">
        <v>6.8088415210947852</v>
      </c>
    </row>
    <row r="43" spans="1:25">
      <c r="A43" s="8" t="s">
        <v>98</v>
      </c>
      <c r="B43" s="8" t="s">
        <v>99</v>
      </c>
      <c r="C43" s="8" t="s">
        <v>100</v>
      </c>
      <c r="D43" s="9">
        <v>3978.665</v>
      </c>
      <c r="E43" s="10">
        <v>250.05417103099856</v>
      </c>
      <c r="F43" s="11">
        <f t="shared" si="0"/>
        <v>6.2848762343901425</v>
      </c>
      <c r="G43" s="9">
        <v>3376.0250000000001</v>
      </c>
      <c r="H43" s="10">
        <v>8.3650732214368055</v>
      </c>
      <c r="I43" s="11">
        <f t="shared" si="2"/>
        <v>0.24777877004574328</v>
      </c>
      <c r="J43" s="9">
        <v>15304.125</v>
      </c>
      <c r="K43" s="10">
        <v>1384.0837424267359</v>
      </c>
      <c r="L43" s="11">
        <f t="shared" si="3"/>
        <v>9.0438606743393422</v>
      </c>
      <c r="M43" s="9">
        <v>17226.445</v>
      </c>
      <c r="N43" s="10">
        <v>1085.2462745616779</v>
      </c>
      <c r="O43" s="11">
        <f t="shared" si="5"/>
        <v>6.2998852900971611</v>
      </c>
      <c r="P43" s="9">
        <v>13591.305</v>
      </c>
      <c r="Q43" s="10">
        <v>3881.0757766951565</v>
      </c>
      <c r="R43" s="11">
        <f t="shared" si="6"/>
        <v>28.555578560669165</v>
      </c>
      <c r="S43" s="9">
        <f>P43*0.8</f>
        <v>10873.044000000002</v>
      </c>
      <c r="T43" s="10">
        <v>1421</v>
      </c>
      <c r="U43" s="11">
        <f t="shared" si="8"/>
        <v>13.06901728715528</v>
      </c>
      <c r="V43" s="10"/>
      <c r="W43" s="9">
        <f t="shared" ref="W43:W44" si="12">G43/D43</f>
        <v>0.84853210813174773</v>
      </c>
      <c r="X43" s="10">
        <f t="shared" ref="X43:X44" si="13">M43/J43</f>
        <v>1.1256079651727884</v>
      </c>
      <c r="Y43" s="11">
        <f t="shared" ref="Y43:Y44" si="14">S43/P43</f>
        <v>0.80000000000000016</v>
      </c>
    </row>
    <row r="44" spans="1:25">
      <c r="A44" s="8" t="s">
        <v>98</v>
      </c>
      <c r="B44" s="8" t="s">
        <v>101</v>
      </c>
      <c r="C44" s="8" t="s">
        <v>102</v>
      </c>
      <c r="D44" s="9">
        <v>124.08500000000001</v>
      </c>
      <c r="E44" s="10">
        <v>17.543319241238247</v>
      </c>
      <c r="F44" s="11">
        <f t="shared" si="0"/>
        <v>14.138146626295079</v>
      </c>
      <c r="G44" s="9">
        <v>136.57999999999998</v>
      </c>
      <c r="H44" s="10">
        <v>20.09597472132187</v>
      </c>
      <c r="I44" s="11">
        <f t="shared" si="2"/>
        <v>14.713702387847322</v>
      </c>
      <c r="J44" s="9">
        <v>1477.4949999999999</v>
      </c>
      <c r="K44" s="10">
        <v>9.6661496988199964</v>
      </c>
      <c r="L44" s="11">
        <f t="shared" si="3"/>
        <v>0.65422554383060494</v>
      </c>
      <c r="M44" s="9">
        <v>2941.2750000000001</v>
      </c>
      <c r="N44" s="10">
        <v>263.60233695853304</v>
      </c>
      <c r="O44" s="11">
        <f t="shared" si="5"/>
        <v>8.9621792235861335</v>
      </c>
      <c r="P44" s="9">
        <v>2120.7349999999997</v>
      </c>
      <c r="Q44" s="10">
        <v>96.173593309182166</v>
      </c>
      <c r="R44" s="11">
        <f t="shared" si="6"/>
        <v>4.5349180029179594</v>
      </c>
      <c r="S44" s="9">
        <f>P44*1.4</f>
        <v>2969.0289999999995</v>
      </c>
      <c r="T44" s="10">
        <v>474.3484420233716</v>
      </c>
      <c r="U44" s="11">
        <f t="shared" si="8"/>
        <v>15.976551324469099</v>
      </c>
      <c r="V44" s="10"/>
      <c r="W44" s="9">
        <f t="shared" si="12"/>
        <v>1.1006971027924404</v>
      </c>
      <c r="X44" s="10">
        <f t="shared" si="13"/>
        <v>1.9907173966747775</v>
      </c>
      <c r="Y44" s="11">
        <f t="shared" si="14"/>
        <v>1.4</v>
      </c>
    </row>
    <row r="45" spans="1:25">
      <c r="A45" s="8" t="s">
        <v>103</v>
      </c>
      <c r="B45" s="8" t="s">
        <v>104</v>
      </c>
      <c r="C45" s="8" t="s">
        <v>105</v>
      </c>
      <c r="D45" s="9">
        <v>94.78</v>
      </c>
      <c r="E45" s="10">
        <v>20.20911180631148</v>
      </c>
      <c r="F45" s="11">
        <f t="shared" si="0"/>
        <v>21.322126826663304</v>
      </c>
      <c r="G45" s="9">
        <f>W45*D45</f>
        <v>124.52459932910922</v>
      </c>
      <c r="H45" s="10">
        <v>21.587970029625307</v>
      </c>
      <c r="I45" s="11">
        <f t="shared" si="2"/>
        <v>17.336309569300372</v>
      </c>
      <c r="J45" s="9">
        <v>1685.95</v>
      </c>
      <c r="K45" s="10">
        <v>105.10435195556833</v>
      </c>
      <c r="L45" s="11">
        <f t="shared" si="3"/>
        <v>6.2341322076911139</v>
      </c>
      <c r="M45" s="9">
        <f t="shared" ref="M45:M48" si="15">X45*J45</f>
        <v>3594.1047754037736</v>
      </c>
      <c r="N45" s="10">
        <v>443.20038831210405</v>
      </c>
      <c r="O45" s="11">
        <f t="shared" si="5"/>
        <v>12.331315195515231</v>
      </c>
      <c r="P45" s="9">
        <v>2534.7799999999997</v>
      </c>
      <c r="Q45" s="10">
        <v>2.2485995641731051</v>
      </c>
      <c r="R45" s="11">
        <f t="shared" si="6"/>
        <v>8.8709851118168259E-2</v>
      </c>
      <c r="S45" s="9">
        <f t="shared" ref="S45:S48" si="16">Y45*P45</f>
        <v>13418.196877612812</v>
      </c>
      <c r="T45" s="10">
        <v>999.97626781839324</v>
      </c>
      <c r="U45" s="11">
        <f t="shared" si="8"/>
        <v>7.4523892959625124</v>
      </c>
      <c r="V45" s="10"/>
      <c r="W45" s="9">
        <v>1.3138278046962357</v>
      </c>
      <c r="X45" s="10">
        <v>2.1317979628125232</v>
      </c>
      <c r="Y45" s="11">
        <v>5.2936337187498772</v>
      </c>
    </row>
    <row r="46" spans="1:25">
      <c r="A46" s="8" t="s">
        <v>103</v>
      </c>
      <c r="B46" s="8" t="s">
        <v>106</v>
      </c>
      <c r="C46" s="8" t="s">
        <v>107</v>
      </c>
      <c r="D46" s="9">
        <v>75.98</v>
      </c>
      <c r="E46" s="10">
        <v>22.302147878623668</v>
      </c>
      <c r="F46" s="11">
        <f t="shared" si="0"/>
        <v>29.352655802347549</v>
      </c>
      <c r="G46" s="9">
        <f t="shared" ref="G46:G48" si="17">W46*D46</f>
        <v>107.02314897857499</v>
      </c>
      <c r="H46" s="10">
        <v>24.883087629954613</v>
      </c>
      <c r="I46" s="11">
        <f t="shared" si="2"/>
        <v>23.250192007465571</v>
      </c>
      <c r="J46" s="9">
        <v>1461.865</v>
      </c>
      <c r="K46" s="10">
        <v>101.80216328742711</v>
      </c>
      <c r="L46" s="11">
        <f t="shared" si="3"/>
        <v>6.9638553004160508</v>
      </c>
      <c r="M46" s="9">
        <f t="shared" si="15"/>
        <v>2920.8612620856015</v>
      </c>
      <c r="N46" s="10">
        <v>364.47819036260614</v>
      </c>
      <c r="O46" s="11">
        <f t="shared" si="5"/>
        <v>12.47844925377782</v>
      </c>
      <c r="P46" s="9">
        <v>2128.14</v>
      </c>
      <c r="Q46" s="10">
        <v>160.10311739625797</v>
      </c>
      <c r="R46" s="11">
        <f t="shared" si="6"/>
        <v>7.5231477908529509</v>
      </c>
      <c r="S46" s="9">
        <f t="shared" si="16"/>
        <v>6844.5524761416109</v>
      </c>
      <c r="T46" s="10">
        <v>1869.0529283035307</v>
      </c>
      <c r="U46" s="11">
        <f t="shared" si="8"/>
        <v>27.307160472778598</v>
      </c>
      <c r="V46" s="10"/>
      <c r="W46" s="9">
        <v>1.4085700049825611</v>
      </c>
      <c r="X46" s="10">
        <v>1.9980376177592334</v>
      </c>
      <c r="Y46" s="11">
        <v>3.216213442791175</v>
      </c>
    </row>
    <row r="47" spans="1:25">
      <c r="A47" s="8" t="s">
        <v>103</v>
      </c>
      <c r="B47" s="8" t="s">
        <v>106</v>
      </c>
      <c r="C47" s="8" t="s">
        <v>108</v>
      </c>
      <c r="D47" s="9">
        <v>68.555000000000007</v>
      </c>
      <c r="E47" s="10">
        <v>22.097086912079568</v>
      </c>
      <c r="F47" s="11">
        <f t="shared" si="0"/>
        <v>32.232640816978439</v>
      </c>
      <c r="G47" s="9">
        <f t="shared" si="17"/>
        <v>101.16816644624977</v>
      </c>
      <c r="H47" s="10">
        <v>16.871567799111109</v>
      </c>
      <c r="I47" s="11">
        <f t="shared" si="2"/>
        <v>16.676755536609335</v>
      </c>
      <c r="J47" s="9">
        <v>1464.0050000000001</v>
      </c>
      <c r="K47" s="10">
        <v>150.69152613866507</v>
      </c>
      <c r="L47" s="11">
        <f t="shared" si="3"/>
        <v>10.293101877293115</v>
      </c>
      <c r="M47" s="9">
        <f t="shared" si="15"/>
        <v>3519.4574507348343</v>
      </c>
      <c r="N47" s="10">
        <v>411.43715170120464</v>
      </c>
      <c r="O47" s="11">
        <f t="shared" si="5"/>
        <v>11.69035731957208</v>
      </c>
      <c r="P47" s="9">
        <v>2283.8000000000002</v>
      </c>
      <c r="Q47" s="10">
        <v>206.7297385476991</v>
      </c>
      <c r="R47" s="11">
        <f t="shared" si="6"/>
        <v>9.0520071174226757</v>
      </c>
      <c r="S47" s="9">
        <f t="shared" si="16"/>
        <v>8862.4951184783422</v>
      </c>
      <c r="T47" s="10">
        <v>87.568103782142146</v>
      </c>
      <c r="U47" s="11">
        <f t="shared" si="8"/>
        <v>0.98807505799988826</v>
      </c>
      <c r="V47" s="10"/>
      <c r="W47" s="9">
        <v>1.4757226525599849</v>
      </c>
      <c r="X47" s="10">
        <v>2.4039927805812371</v>
      </c>
      <c r="Y47" s="11">
        <v>3.8805916098074884</v>
      </c>
    </row>
    <row r="48" spans="1:25">
      <c r="A48" s="8" t="s">
        <v>103</v>
      </c>
      <c r="B48" s="8" t="s">
        <v>104</v>
      </c>
      <c r="C48" s="8" t="s">
        <v>109</v>
      </c>
      <c r="D48" s="9">
        <v>118.2</v>
      </c>
      <c r="E48" s="10">
        <v>20.251538213182755</v>
      </c>
      <c r="F48" s="11">
        <f t="shared" si="0"/>
        <v>17.133281060222298</v>
      </c>
      <c r="G48" s="9">
        <f t="shared" si="17"/>
        <v>143.17583750481325</v>
      </c>
      <c r="H48" s="10">
        <v>12.049099551418774</v>
      </c>
      <c r="I48" s="11">
        <f t="shared" si="2"/>
        <v>8.4155956489611654</v>
      </c>
      <c r="J48" s="9">
        <v>1886.605</v>
      </c>
      <c r="K48" s="10">
        <v>104.30532129282761</v>
      </c>
      <c r="L48" s="11">
        <f t="shared" si="3"/>
        <v>5.5287313079753115</v>
      </c>
      <c r="M48" s="9">
        <f t="shared" si="15"/>
        <v>4002.9389679191581</v>
      </c>
      <c r="N48" s="10">
        <v>520.59322551297214</v>
      </c>
      <c r="O48" s="11">
        <f t="shared" si="5"/>
        <v>13.005275116237691</v>
      </c>
      <c r="P48" s="9">
        <v>2830.19</v>
      </c>
      <c r="Q48" s="10">
        <v>188.99550047554024</v>
      </c>
      <c r="R48" s="11">
        <f t="shared" si="6"/>
        <v>6.6778379004780675</v>
      </c>
      <c r="S48" s="9">
        <f t="shared" si="16"/>
        <v>10880.327001582413</v>
      </c>
      <c r="T48" s="10">
        <v>1203.0078379004847</v>
      </c>
      <c r="U48" s="11">
        <f t="shared" si="8"/>
        <v>11.056725020539563</v>
      </c>
      <c r="V48" s="10"/>
      <c r="W48" s="9">
        <v>1.2113015017327686</v>
      </c>
      <c r="X48" s="10">
        <v>2.1217684506927301</v>
      </c>
      <c r="Y48" s="11">
        <v>3.8443804131815931</v>
      </c>
    </row>
    <row r="49" spans="1:25">
      <c r="A49" s="8" t="s">
        <v>110</v>
      </c>
      <c r="B49" s="8" t="s">
        <v>111</v>
      </c>
      <c r="C49" s="8" t="s">
        <v>112</v>
      </c>
      <c r="D49" s="9">
        <v>111.905</v>
      </c>
      <c r="E49" s="10">
        <v>24.571960646232526</v>
      </c>
      <c r="F49" s="11">
        <f t="shared" si="0"/>
        <v>21.957875560727871</v>
      </c>
      <c r="G49" s="9">
        <f>D49*W49</f>
        <v>101.20616181930694</v>
      </c>
      <c r="H49" s="10">
        <v>18.738329701443508</v>
      </c>
      <c r="I49" s="11">
        <f t="shared" si="2"/>
        <v>18.515008735237725</v>
      </c>
      <c r="J49" s="9">
        <v>985.93499999999995</v>
      </c>
      <c r="K49" s="10">
        <v>15.29471967706502</v>
      </c>
      <c r="L49" s="11">
        <f t="shared" si="3"/>
        <v>1.5512908738471625</v>
      </c>
      <c r="M49" s="9">
        <f t="shared" ref="M49:M53" si="18">J49*X49</f>
        <v>1854.5834506522272</v>
      </c>
      <c r="N49" s="10">
        <v>323.10537259538074</v>
      </c>
      <c r="O49" s="11">
        <f t="shared" si="5"/>
        <v>17.421991578850214</v>
      </c>
      <c r="P49" s="9">
        <v>1448.0700000000002</v>
      </c>
      <c r="Q49" s="10">
        <v>25.68211829269536</v>
      </c>
      <c r="R49" s="11">
        <f t="shared" si="6"/>
        <v>1.7735412164256807</v>
      </c>
      <c r="S49" s="9">
        <f t="shared" ref="S49:S53" si="19">P49*Y49</f>
        <v>3572.8413973257066</v>
      </c>
      <c r="T49" s="10">
        <v>269.84608983641021</v>
      </c>
      <c r="U49" s="11">
        <f t="shared" si="8"/>
        <v>7.5527027322956926</v>
      </c>
      <c r="V49" s="10"/>
      <c r="W49" s="9">
        <v>0.9043935643564357</v>
      </c>
      <c r="X49" s="10">
        <v>1.8810402822216752</v>
      </c>
      <c r="Y49" s="11">
        <v>2.4673126280675008</v>
      </c>
    </row>
    <row r="50" spans="1:25">
      <c r="A50" s="8" t="s">
        <v>110</v>
      </c>
      <c r="B50" s="8" t="s">
        <v>113</v>
      </c>
      <c r="C50" s="8" t="s">
        <v>114</v>
      </c>
      <c r="D50" s="9">
        <v>104.87</v>
      </c>
      <c r="E50" s="10">
        <v>14.622968234937797</v>
      </c>
      <c r="F50" s="11">
        <f t="shared" si="0"/>
        <v>13.943900290776959</v>
      </c>
      <c r="G50" s="9">
        <f t="shared" ref="G50:G53" si="20">D50*W50</f>
        <v>109.6306119260481</v>
      </c>
      <c r="H50" s="10">
        <v>1.0748023074035495</v>
      </c>
      <c r="I50" s="11">
        <f t="shared" si="2"/>
        <v>0.98038521223302399</v>
      </c>
      <c r="J50" s="9">
        <v>1441.5349999999999</v>
      </c>
      <c r="K50" s="10">
        <v>67.252925958652469</v>
      </c>
      <c r="L50" s="11">
        <f t="shared" si="3"/>
        <v>4.6653689267796121</v>
      </c>
      <c r="M50" s="9">
        <f t="shared" si="18"/>
        <v>3268.9705265140101</v>
      </c>
      <c r="N50" s="10">
        <v>400.83054998340646</v>
      </c>
      <c r="O50" s="11">
        <f t="shared" si="5"/>
        <v>12.261675250123689</v>
      </c>
      <c r="P50" s="9">
        <v>2257.9650000000001</v>
      </c>
      <c r="Q50" s="10">
        <v>229.84505922468708</v>
      </c>
      <c r="R50" s="11">
        <f t="shared" si="6"/>
        <v>10.179301239155038</v>
      </c>
      <c r="S50" s="9">
        <f t="shared" si="19"/>
        <v>5985.5242315098512</v>
      </c>
      <c r="T50" s="10">
        <v>236.22316239098973</v>
      </c>
      <c r="U50" s="11">
        <f t="shared" si="8"/>
        <v>3.9465743225535705</v>
      </c>
      <c r="V50" s="10"/>
      <c r="W50" s="9">
        <v>1.0453953649856784</v>
      </c>
      <c r="X50" s="10">
        <v>2.2677011147936126</v>
      </c>
      <c r="Y50" s="11">
        <v>2.6508489863704048</v>
      </c>
    </row>
    <row r="51" spans="1:25">
      <c r="A51" s="8" t="s">
        <v>110</v>
      </c>
      <c r="B51" s="8" t="s">
        <v>115</v>
      </c>
      <c r="C51" s="8" t="s">
        <v>116</v>
      </c>
      <c r="D51" s="9">
        <v>157.72999999999999</v>
      </c>
      <c r="E51" s="10">
        <v>27.619590873146581</v>
      </c>
      <c r="F51" s="11">
        <f t="shared" si="0"/>
        <v>17.51067702602332</v>
      </c>
      <c r="G51" s="9">
        <f t="shared" si="20"/>
        <v>174.87688649441498</v>
      </c>
      <c r="H51" s="10">
        <v>25.568981207705679</v>
      </c>
      <c r="I51" s="11">
        <f t="shared" si="2"/>
        <v>14.621132455101362</v>
      </c>
      <c r="J51" s="9">
        <v>1907.02</v>
      </c>
      <c r="K51" s="10">
        <v>110.73292193381327</v>
      </c>
      <c r="L51" s="11">
        <f t="shared" si="3"/>
        <v>5.8065946835278748</v>
      </c>
      <c r="M51" s="9">
        <f t="shared" si="18"/>
        <v>3932.8613356033288</v>
      </c>
      <c r="N51" s="10">
        <v>484.96918587679323</v>
      </c>
      <c r="O51" s="11">
        <f t="shared" si="5"/>
        <v>12.331204802123935</v>
      </c>
      <c r="P51" s="9">
        <v>3033.085</v>
      </c>
      <c r="Q51" s="10">
        <v>203.63968191391368</v>
      </c>
      <c r="R51" s="11">
        <f t="shared" si="6"/>
        <v>6.7139457652493642</v>
      </c>
      <c r="S51" s="9">
        <f t="shared" si="19"/>
        <v>7037.9552784959969</v>
      </c>
      <c r="T51" s="10">
        <v>1494.9368725133513</v>
      </c>
      <c r="U51" s="11">
        <f t="shared" si="8"/>
        <v>21.241068085229685</v>
      </c>
      <c r="V51" s="10"/>
      <c r="W51" s="9">
        <v>1.1087103689495656</v>
      </c>
      <c r="X51" s="10">
        <v>2.0623073358451034</v>
      </c>
      <c r="Y51" s="11">
        <v>2.3203950032709262</v>
      </c>
    </row>
    <row r="52" spans="1:25">
      <c r="A52" s="8" t="s">
        <v>110</v>
      </c>
      <c r="B52" s="8" t="s">
        <v>117</v>
      </c>
      <c r="C52" s="8" t="s">
        <v>118</v>
      </c>
      <c r="D52" s="9">
        <v>145.37</v>
      </c>
      <c r="E52" s="10">
        <v>16.023039661687164</v>
      </c>
      <c r="F52" s="11">
        <f t="shared" si="0"/>
        <v>11.022246448157917</v>
      </c>
      <c r="G52" s="9">
        <f t="shared" si="20"/>
        <v>151.71544224633058</v>
      </c>
      <c r="H52" s="10">
        <v>6.2083975388178878</v>
      </c>
      <c r="I52" s="11">
        <f t="shared" si="2"/>
        <v>4.0921329080909992</v>
      </c>
      <c r="J52" s="9">
        <v>1495.7649999999999</v>
      </c>
      <c r="K52" s="10">
        <v>27.796367568443305</v>
      </c>
      <c r="L52" s="11">
        <f t="shared" si="3"/>
        <v>1.8583378785065372</v>
      </c>
      <c r="M52" s="9">
        <f t="shared" si="18"/>
        <v>2720.5593279972359</v>
      </c>
      <c r="N52" s="10">
        <v>377.51723940768608</v>
      </c>
      <c r="O52" s="11">
        <f t="shared" si="5"/>
        <v>13.876456783083601</v>
      </c>
      <c r="P52" s="9">
        <v>2179.2749999999996</v>
      </c>
      <c r="Q52" s="10">
        <v>138.69899512974138</v>
      </c>
      <c r="R52" s="11">
        <f t="shared" si="6"/>
        <v>6.364455845624871</v>
      </c>
      <c r="S52" s="9">
        <f t="shared" si="19"/>
        <v>5193.1080314241781</v>
      </c>
      <c r="T52" s="10">
        <v>1523.1080066758234</v>
      </c>
      <c r="U52" s="11">
        <f t="shared" si="8"/>
        <v>29.329411163012537</v>
      </c>
      <c r="V52" s="10"/>
      <c r="W52" s="9">
        <v>1.0436502871729421</v>
      </c>
      <c r="X52" s="10">
        <v>1.8188414142577451</v>
      </c>
      <c r="Y52" s="11">
        <v>2.3829521429944265</v>
      </c>
    </row>
    <row r="53" spans="1:25">
      <c r="A53" s="8" t="s">
        <v>110</v>
      </c>
      <c r="B53" s="8" t="s">
        <v>119</v>
      </c>
      <c r="C53" s="8" t="s">
        <v>120</v>
      </c>
      <c r="D53" s="12">
        <v>86.12</v>
      </c>
      <c r="E53" s="13">
        <v>7.9620223561605288</v>
      </c>
      <c r="F53" s="14">
        <f t="shared" si="0"/>
        <v>9.245265160427925</v>
      </c>
      <c r="G53" s="12">
        <f t="shared" si="20"/>
        <v>113.46251335149864</v>
      </c>
      <c r="H53" s="13">
        <v>15.125014049580251</v>
      </c>
      <c r="I53" s="14">
        <f t="shared" si="2"/>
        <v>13.330406319066856</v>
      </c>
      <c r="J53" s="12">
        <v>1509.1399999999999</v>
      </c>
      <c r="K53" s="13">
        <v>17.182694782833071</v>
      </c>
      <c r="L53" s="14">
        <f t="shared" si="3"/>
        <v>1.138575266895919</v>
      </c>
      <c r="M53" s="12">
        <f t="shared" si="18"/>
        <v>3092.4925192435362</v>
      </c>
      <c r="N53" s="13">
        <v>448.77946081566614</v>
      </c>
      <c r="O53" s="14">
        <f t="shared" si="5"/>
        <v>14.51190125838828</v>
      </c>
      <c r="P53" s="12">
        <v>2569.9300000000003</v>
      </c>
      <c r="Q53" s="13">
        <v>207.98838861821099</v>
      </c>
      <c r="R53" s="14">
        <f t="shared" si="6"/>
        <v>8.0931538453658654</v>
      </c>
      <c r="S53" s="12">
        <f t="shared" si="19"/>
        <v>5529.3759209570508</v>
      </c>
      <c r="T53" s="13">
        <v>244.8</v>
      </c>
      <c r="U53" s="14">
        <f t="shared" si="8"/>
        <v>4.427262741753121</v>
      </c>
      <c r="V53" s="10"/>
      <c r="W53" s="12">
        <v>1.3174931880108991</v>
      </c>
      <c r="X53" s="13">
        <v>2.0491753709023262</v>
      </c>
      <c r="Y53" s="14">
        <v>2.1515667434354437</v>
      </c>
    </row>
    <row r="54" spans="1:25">
      <c r="V54" s="1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Einat</dc:creator>
  <cp:lastModifiedBy>Einat</cp:lastModifiedBy>
  <dcterms:created xsi:type="dcterms:W3CDTF">2016-08-30T20:38:31Z</dcterms:created>
  <dcterms:modified xsi:type="dcterms:W3CDTF">2016-08-30T22:35:22Z</dcterms:modified>
</cp:coreProperties>
</file>