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360" yWindow="-20" windowWidth="19720" windowHeight="13460" tabRatio="500"/>
  </bookViews>
  <sheets>
    <sheet name="bcdTOMbcdTOM" sheetId="1" r:id="rId1"/>
    <sheet name="Figure S2Ai" sheetId="4" r:id="rId2"/>
    <sheet name="Figure S2Aii" sheetId="3" r:id="rId3"/>
  </sheets>
  <calcPr calcId="130407" calcMode="manual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2" i="4"/>
  <c r="C3"/>
  <c r="C4"/>
  <c r="C5"/>
  <c r="C6"/>
  <c r="C7"/>
  <c r="C8"/>
  <c r="C9"/>
  <c r="C10"/>
  <c r="C11"/>
  <c r="C12"/>
  <c r="C13"/>
  <c r="C21"/>
  <c r="C22"/>
  <c r="C23"/>
  <c r="C24"/>
  <c r="C25"/>
  <c r="C26"/>
  <c r="C27"/>
  <c r="C28"/>
  <c r="C29"/>
  <c r="C30"/>
  <c r="C31"/>
  <c r="C32"/>
  <c r="B3"/>
  <c r="B2"/>
  <c r="E2"/>
  <c r="D2"/>
  <c r="H2"/>
  <c r="G3"/>
  <c r="H3"/>
  <c r="E3"/>
  <c r="G4"/>
  <c r="H4"/>
  <c r="E4"/>
  <c r="G5"/>
  <c r="H5"/>
  <c r="E5"/>
  <c r="G6"/>
  <c r="H6"/>
  <c r="E6"/>
  <c r="G7"/>
  <c r="H7"/>
  <c r="E7"/>
  <c r="G8"/>
  <c r="H8"/>
  <c r="E8"/>
  <c r="G9"/>
  <c r="H9"/>
  <c r="E9"/>
  <c r="G10"/>
  <c r="H10"/>
  <c r="E10"/>
  <c r="G11"/>
  <c r="H11"/>
  <c r="E11"/>
  <c r="G12"/>
  <c r="H12"/>
  <c r="E12"/>
  <c r="G13"/>
  <c r="H13"/>
  <c r="E13"/>
  <c r="D3"/>
  <c r="D4"/>
  <c r="D5"/>
  <c r="D6"/>
  <c r="D7"/>
  <c r="D8"/>
  <c r="D9"/>
  <c r="D10"/>
  <c r="D11"/>
  <c r="D12"/>
  <c r="D13"/>
  <c r="B4"/>
  <c r="B5"/>
  <c r="B6"/>
  <c r="B7"/>
  <c r="B8"/>
  <c r="B9"/>
  <c r="B10"/>
  <c r="B11"/>
  <c r="B12"/>
  <c r="B13"/>
  <c r="B21"/>
  <c r="B22"/>
  <c r="B23"/>
  <c r="B24"/>
  <c r="B25"/>
  <c r="B26"/>
  <c r="B27"/>
  <c r="B28"/>
  <c r="B29"/>
  <c r="B30"/>
  <c r="B31"/>
  <c r="B32"/>
  <c r="E24"/>
  <c r="E23"/>
  <c r="E22"/>
  <c r="E21"/>
  <c r="D21"/>
  <c r="D22"/>
  <c r="D23"/>
  <c r="D24"/>
  <c r="D25"/>
  <c r="D26"/>
  <c r="D27"/>
  <c r="D28"/>
  <c r="D29"/>
  <c r="D30"/>
  <c r="D31"/>
  <c r="D32"/>
  <c r="E25"/>
  <c r="E26"/>
  <c r="E27"/>
  <c r="E28"/>
  <c r="E29"/>
  <c r="E30"/>
  <c r="E31"/>
  <c r="E32"/>
  <c r="C4" i="3"/>
  <c r="C5"/>
  <c r="C6"/>
  <c r="C7"/>
  <c r="D4"/>
  <c r="D5"/>
  <c r="D6"/>
  <c r="D7"/>
  <c r="E4"/>
  <c r="E5"/>
  <c r="E6"/>
  <c r="E7"/>
  <c r="C12"/>
  <c r="D12"/>
  <c r="E12"/>
  <c r="C13"/>
  <c r="D13"/>
  <c r="E13"/>
  <c r="C14"/>
  <c r="D14"/>
  <c r="E14"/>
  <c r="B5"/>
  <c r="B4"/>
  <c r="B6"/>
  <c r="B13"/>
  <c r="B14"/>
  <c r="B12"/>
  <c r="C2"/>
  <c r="C3"/>
  <c r="C10"/>
  <c r="D2"/>
  <c r="D3"/>
  <c r="D10"/>
  <c r="E2"/>
  <c r="E3"/>
  <c r="E10"/>
  <c r="C11"/>
  <c r="D11"/>
  <c r="E11"/>
  <c r="B3"/>
  <c r="B2"/>
  <c r="B11"/>
  <c r="B10"/>
</calcChain>
</file>

<file path=xl/sharedStrings.xml><?xml version="1.0" encoding="utf-8"?>
<sst xmlns="http://schemas.openxmlformats.org/spreadsheetml/2006/main" count="1024" uniqueCount="72">
  <si>
    <t>-75:-60 degrees</t>
  </si>
  <si>
    <t>-60:-45 degrees</t>
  </si>
  <si>
    <t>-45:-30 degrees</t>
  </si>
  <si>
    <t>-30:-15 degrees</t>
  </si>
  <si>
    <t>-15:0 degrees</t>
  </si>
  <si>
    <t>0:15 degrees</t>
  </si>
  <si>
    <t>15:30 degrees</t>
  </si>
  <si>
    <t>30:45 degrees</t>
  </si>
  <si>
    <t>45:60 degrees</t>
  </si>
  <si>
    <t>60:75 degrees</t>
  </si>
  <si>
    <t>75:90 degrees</t>
  </si>
  <si>
    <t>Frequency Total</t>
    <phoneticPr fontId="3" type="noConversion"/>
  </si>
  <si>
    <t>Frequency 0-5um</t>
    <phoneticPr fontId="3" type="noConversion"/>
  </si>
  <si>
    <t>Frequency 5-10um</t>
    <phoneticPr fontId="3" type="noConversion"/>
  </si>
  <si>
    <t>Frequency &gt;10um</t>
    <phoneticPr fontId="3" type="noConversion"/>
  </si>
  <si>
    <t>Genotype</t>
  </si>
  <si>
    <t>oocyte</t>
  </si>
  <si>
    <t>movie</t>
  </si>
  <si>
    <t>speed (um/s)</t>
    <phoneticPr fontId="3" type="noConversion"/>
  </si>
  <si>
    <t>angle (-90:+90)</t>
    <phoneticPr fontId="3" type="noConversion"/>
  </si>
  <si>
    <t>Distance from anterior (um)</t>
    <phoneticPr fontId="3" type="noConversion"/>
  </si>
  <si>
    <t>Track distance (um)</t>
    <phoneticPr fontId="3" type="noConversion"/>
  </si>
  <si>
    <t>Posterior (+90:+30 degrees)</t>
    <phoneticPr fontId="3" type="noConversion"/>
  </si>
  <si>
    <t>Anterior (-90:-30 degrees)</t>
    <phoneticPr fontId="3" type="noConversion"/>
  </si>
  <si>
    <t>Anterior (-30:+30 degrees)</t>
    <phoneticPr fontId="3" type="noConversion"/>
  </si>
  <si>
    <t>Distance from anterior / Direction</t>
    <phoneticPr fontId="3" type="noConversion"/>
  </si>
  <si>
    <t>Total particles</t>
    <phoneticPr fontId="3" type="noConversion"/>
  </si>
  <si>
    <t>0-5um particles</t>
    <phoneticPr fontId="3" type="noConversion"/>
  </si>
  <si>
    <t>5-10um particles</t>
    <phoneticPr fontId="3" type="noConversion"/>
  </si>
  <si>
    <t>&gt;10um particles</t>
    <phoneticPr fontId="3" type="noConversion"/>
  </si>
  <si>
    <t>Total %</t>
    <phoneticPr fontId="3" type="noConversion"/>
  </si>
  <si>
    <t>0-5um %</t>
    <phoneticPr fontId="3" type="noConversion"/>
  </si>
  <si>
    <t>5-10um %</t>
    <phoneticPr fontId="3" type="noConversion"/>
  </si>
  <si>
    <t>&gt;10um %</t>
    <phoneticPr fontId="3" type="noConversion"/>
  </si>
  <si>
    <t>-90:-75 degrees</t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</si>
  <si>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</si>
  <si>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</si>
  <si>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</si>
  <si>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</si>
  <si>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</si>
  <si>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</si>
  <si>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</si>
  <si>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</si>
  <si>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</si>
  <si>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</si>
  <si>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</si>
  <si>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</si>
  <si>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</si>
  <si>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</si>
  <si>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</si>
  <si>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</si>
  <si>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</si>
  <si>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</si>
  <si>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</si>
  <si>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</si>
  <si>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</si>
  <si>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</si>
  <si>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</si>
  <si>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</si>
  <si>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</si>
  <si>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</si>
  <si>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</si>
  <si>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</si>
  <si>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Anterior</t>
    <phoneticPr fontId="3" type="noConversion"/>
  </si>
  <si>
    <t>Posterior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</si>
  <si>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</si>
  <si>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</si>
  <si>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</si>
  <si>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</si>
  <si>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</si>
  <si>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</si>
  <si>
    <t>bcdTOM/bcdTOM</t>
    <phoneticPr fontId="3" type="noConversion"/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</si>
</sst>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"/>
  </numFmts>
  <fonts count="4"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0" fontId="0" fillId="0" borderId="0" xfId="0" quotePrefix="1"/>
    <xf numFmtId="16" fontId="0" fillId="0" borderId="0" xfId="0" quotePrefix="1" applyNumberFormat="1"/>
    <xf numFmtId="165" fontId="0" fillId="0" borderId="0" xfId="0" applyNumberFormat="1"/>
    <xf numFmtId="164" fontId="0" fillId="0" borderId="0" xfId="0" applyNumberFormat="1"/>
    <xf numFmtId="0" fontId="2" fillId="0" borderId="0" xfId="0" applyFont="1"/>
    <xf numFmtId="0" fontId="1" fillId="0" borderId="0" xfId="0" applyFon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H1182"/>
  <sheetViews>
    <sheetView tabSelected="1" workbookViewId="0">
      <selection activeCell="B1" sqref="B1:C1048576"/>
    </sheetView>
  </sheetViews>
  <sheetFormatPr baseColWidth="10" defaultRowHeight="13"/>
  <cols>
    <col min="1" max="1" width="16.7109375" customWidth="1"/>
    <col min="2" max="2" width="5.85546875" bestFit="1" customWidth="1"/>
    <col min="3" max="3" width="5.42578125" bestFit="1" customWidth="1"/>
    <col min="4" max="4" width="21.5703125" bestFit="1" customWidth="1"/>
    <col min="5" max="5" width="15.5703125" bestFit="1" customWidth="1"/>
    <col min="6" max="6" width="10.85546875" bestFit="1" customWidth="1"/>
  </cols>
  <sheetData>
    <row r="1" spans="1:8">
      <c r="A1" t="s">
        <v>15</v>
      </c>
      <c r="B1" t="s">
        <v>16</v>
      </c>
      <c r="C1" t="s">
        <v>17</v>
      </c>
      <c r="D1" s="5" t="s">
        <v>20</v>
      </c>
      <c r="E1" s="5" t="s">
        <v>21</v>
      </c>
      <c r="F1" s="1" t="s">
        <v>18</v>
      </c>
      <c r="G1" t="s">
        <v>19</v>
      </c>
    </row>
    <row r="2" spans="1:8">
      <c r="A2" t="s">
        <v>35</v>
      </c>
      <c r="B2">
        <v>1</v>
      </c>
      <c r="C2">
        <v>1</v>
      </c>
      <c r="D2">
        <v>1.534</v>
      </c>
      <c r="E2" s="8">
        <v>1.4599469168432138</v>
      </c>
      <c r="F2" s="8">
        <v>0.36633333333333334</v>
      </c>
      <c r="G2">
        <v>-12.379821991230539</v>
      </c>
      <c r="H2" s="1"/>
    </row>
    <row r="3" spans="1:8">
      <c r="A3" t="s">
        <v>35</v>
      </c>
      <c r="B3">
        <v>1</v>
      </c>
      <c r="C3">
        <v>1</v>
      </c>
      <c r="D3">
        <v>1.915</v>
      </c>
      <c r="E3" s="8">
        <v>1.6609033686521326</v>
      </c>
      <c r="F3" s="8">
        <v>0.41866666666666669</v>
      </c>
      <c r="G3">
        <v>59.698866475977091</v>
      </c>
      <c r="H3" s="1"/>
    </row>
    <row r="4" spans="1:8">
      <c r="A4" t="s">
        <v>35</v>
      </c>
      <c r="B4">
        <v>1</v>
      </c>
      <c r="C4">
        <v>1</v>
      </c>
      <c r="D4">
        <v>3.0390000000000001</v>
      </c>
      <c r="E4" s="8">
        <v>0.64197351970311156</v>
      </c>
      <c r="F4" s="8">
        <v>0.23899999999999999</v>
      </c>
      <c r="G4">
        <v>-72.12952335238478</v>
      </c>
      <c r="H4" s="1"/>
    </row>
    <row r="5" spans="1:8">
      <c r="A5" t="s">
        <v>35</v>
      </c>
      <c r="B5">
        <v>1</v>
      </c>
      <c r="C5">
        <v>1</v>
      </c>
      <c r="D5">
        <v>5.9640000000000004</v>
      </c>
      <c r="E5" s="8">
        <v>2.1712634570682576</v>
      </c>
      <c r="F5" s="8">
        <v>0.54700000000000004</v>
      </c>
      <c r="G5">
        <v>-86.408851156945602</v>
      </c>
      <c r="H5" s="1"/>
    </row>
    <row r="6" spans="1:8">
      <c r="A6" t="s">
        <v>35</v>
      </c>
      <c r="B6">
        <v>1</v>
      </c>
      <c r="C6">
        <v>1</v>
      </c>
      <c r="D6">
        <v>4.3380000000000001</v>
      </c>
      <c r="E6" s="8">
        <v>0.9076618313006205</v>
      </c>
      <c r="F6" s="8">
        <v>0.22733333333333333</v>
      </c>
      <c r="G6">
        <v>-35.493649281547782</v>
      </c>
      <c r="H6" s="1"/>
    </row>
    <row r="7" spans="1:8">
      <c r="A7" t="s">
        <v>35</v>
      </c>
      <c r="B7">
        <v>1</v>
      </c>
      <c r="C7">
        <v>1</v>
      </c>
      <c r="D7">
        <v>4.6449999999999996</v>
      </c>
      <c r="E7" s="8">
        <v>1.150148686040201</v>
      </c>
      <c r="F7" s="8">
        <v>0.28799999999999998</v>
      </c>
      <c r="G7">
        <v>-79.530293278374018</v>
      </c>
      <c r="H7" s="1"/>
    </row>
    <row r="8" spans="1:8">
      <c r="A8" t="s">
        <v>35</v>
      </c>
      <c r="B8">
        <v>1</v>
      </c>
      <c r="C8">
        <v>1</v>
      </c>
      <c r="D8">
        <v>4.0819999999999999</v>
      </c>
      <c r="E8" s="8">
        <v>0.57600781244701837</v>
      </c>
      <c r="F8" s="8">
        <v>0.255</v>
      </c>
      <c r="G8">
        <v>-78.280400905006104</v>
      </c>
      <c r="H8" s="1"/>
    </row>
    <row r="9" spans="1:8">
      <c r="A9" t="s">
        <v>35</v>
      </c>
      <c r="B9">
        <v>1</v>
      </c>
      <c r="C9">
        <v>1</v>
      </c>
      <c r="D9">
        <v>4.6710000000000003</v>
      </c>
      <c r="E9" s="8">
        <v>0.5904786194266477</v>
      </c>
      <c r="F9" s="8">
        <v>0.15866666666666665</v>
      </c>
      <c r="G9">
        <v>-33.743891633691263</v>
      </c>
      <c r="H9" s="1"/>
    </row>
    <row r="10" spans="1:8">
      <c r="A10" t="s">
        <v>35</v>
      </c>
      <c r="B10">
        <v>1</v>
      </c>
      <c r="C10">
        <v>1</v>
      </c>
      <c r="D10">
        <v>3.8140000000000001</v>
      </c>
      <c r="E10" s="8">
        <v>1.0828854971787201</v>
      </c>
      <c r="F10" s="8">
        <v>0.27899999999999997</v>
      </c>
      <c r="G10">
        <v>-66.891726512753436</v>
      </c>
      <c r="H10" s="1"/>
    </row>
    <row r="11" spans="1:8">
      <c r="A11" t="s">
        <v>35</v>
      </c>
      <c r="B11">
        <v>1</v>
      </c>
      <c r="C11">
        <v>1</v>
      </c>
      <c r="D11">
        <v>3.09</v>
      </c>
      <c r="E11" s="8">
        <v>1.6540532034973958</v>
      </c>
      <c r="F11" s="8">
        <v>0.30924999999999997</v>
      </c>
      <c r="G11">
        <v>65.57324599346282</v>
      </c>
      <c r="H11" s="1"/>
    </row>
    <row r="12" spans="1:8">
      <c r="A12" t="s">
        <v>35</v>
      </c>
      <c r="B12">
        <v>1</v>
      </c>
      <c r="C12">
        <v>1</v>
      </c>
      <c r="D12">
        <v>7.6790000000000003</v>
      </c>
      <c r="E12" s="8">
        <v>1.1227773599427457</v>
      </c>
      <c r="F12" s="8">
        <v>0.41899999999999998</v>
      </c>
      <c r="G12">
        <v>-78.9602814259936</v>
      </c>
      <c r="H12" s="1"/>
    </row>
    <row r="13" spans="1:8">
      <c r="A13" t="s">
        <v>35</v>
      </c>
      <c r="B13">
        <v>1</v>
      </c>
      <c r="C13">
        <v>1</v>
      </c>
      <c r="D13">
        <v>3.3330000000000002</v>
      </c>
      <c r="E13" s="8">
        <v>1.2188047423603172</v>
      </c>
      <c r="F13" s="8">
        <v>0.45400000000000001</v>
      </c>
      <c r="G13">
        <v>73.899628853403598</v>
      </c>
      <c r="H13" s="1"/>
    </row>
    <row r="14" spans="1:8">
      <c r="A14" t="s">
        <v>35</v>
      </c>
      <c r="B14">
        <v>1</v>
      </c>
      <c r="C14">
        <v>1</v>
      </c>
      <c r="D14">
        <v>2.4710000000000001</v>
      </c>
      <c r="E14" s="8">
        <v>0.73934092271427732</v>
      </c>
      <c r="F14" s="8">
        <v>0.27550000000000002</v>
      </c>
      <c r="G14">
        <v>43.081719674853218</v>
      </c>
      <c r="H14" s="1"/>
    </row>
    <row r="15" spans="1:8">
      <c r="A15" t="s">
        <v>35</v>
      </c>
      <c r="B15">
        <v>1</v>
      </c>
      <c r="C15">
        <v>1</v>
      </c>
      <c r="D15">
        <v>4.41</v>
      </c>
      <c r="E15" s="8">
        <v>0.58908488352698107</v>
      </c>
      <c r="F15" s="8">
        <v>0.14699999999999999</v>
      </c>
      <c r="G15">
        <v>-49.061116747468184</v>
      </c>
      <c r="H15" s="1"/>
    </row>
    <row r="16" spans="1:8">
      <c r="A16" t="s">
        <v>35</v>
      </c>
      <c r="B16">
        <v>1</v>
      </c>
      <c r="C16">
        <v>1</v>
      </c>
      <c r="D16">
        <v>8.9849999999999994</v>
      </c>
      <c r="E16" s="8">
        <v>0.97660073725140795</v>
      </c>
      <c r="F16" s="8">
        <v>0.36449999999999999</v>
      </c>
      <c r="G16">
        <v>-36.799495330860559</v>
      </c>
      <c r="H16" s="1"/>
    </row>
    <row r="17" spans="1:8">
      <c r="A17" t="s">
        <v>35</v>
      </c>
      <c r="B17">
        <v>1</v>
      </c>
      <c r="C17">
        <v>1</v>
      </c>
      <c r="D17">
        <v>3.7989999999999999</v>
      </c>
      <c r="E17" s="8">
        <v>1.1103873198123262</v>
      </c>
      <c r="F17" s="8">
        <v>0.41600000000000004</v>
      </c>
      <c r="G17">
        <v>66.20516462012219</v>
      </c>
      <c r="H17" s="1"/>
    </row>
    <row r="18" spans="1:8">
      <c r="A18" t="s">
        <v>35</v>
      </c>
      <c r="B18">
        <v>1</v>
      </c>
      <c r="C18">
        <v>1</v>
      </c>
      <c r="D18">
        <v>8.3390000000000004</v>
      </c>
      <c r="E18" s="8">
        <v>1.8406259804751206</v>
      </c>
      <c r="F18" s="8">
        <v>0.6855</v>
      </c>
      <c r="G18">
        <v>88.505666408733404</v>
      </c>
      <c r="H18" s="1"/>
    </row>
    <row r="19" spans="1:8">
      <c r="A19" t="s">
        <v>35</v>
      </c>
      <c r="B19">
        <v>1</v>
      </c>
      <c r="C19">
        <v>1</v>
      </c>
      <c r="D19">
        <v>10.813000000000001</v>
      </c>
      <c r="E19" s="8">
        <v>1.2287737790171143</v>
      </c>
      <c r="F19" s="8">
        <v>0.48049999999999998</v>
      </c>
      <c r="G19">
        <v>70.459092424789404</v>
      </c>
      <c r="H19" s="1"/>
    </row>
    <row r="20" spans="1:8">
      <c r="A20" t="s">
        <v>35</v>
      </c>
      <c r="B20">
        <v>1</v>
      </c>
      <c r="C20">
        <v>1</v>
      </c>
      <c r="D20">
        <v>9.984</v>
      </c>
      <c r="E20" s="8">
        <v>0.6741290677607662</v>
      </c>
      <c r="F20" s="8">
        <v>0.25950000000000001</v>
      </c>
      <c r="G20">
        <v>-86.683448539551009</v>
      </c>
      <c r="H20" s="1"/>
    </row>
    <row r="21" spans="1:8">
      <c r="A21" t="s">
        <v>35</v>
      </c>
      <c r="B21">
        <v>1</v>
      </c>
      <c r="C21">
        <v>1</v>
      </c>
      <c r="D21">
        <v>4.601</v>
      </c>
      <c r="E21" s="8">
        <v>0.67112591963058643</v>
      </c>
      <c r="F21" s="8">
        <v>0.2505</v>
      </c>
      <c r="G21">
        <v>-79.091901588717533</v>
      </c>
      <c r="H21" s="1"/>
    </row>
    <row r="22" spans="1:8">
      <c r="A22" t="s">
        <v>35</v>
      </c>
      <c r="B22">
        <v>1</v>
      </c>
      <c r="C22">
        <v>1</v>
      </c>
      <c r="D22">
        <v>4.0010000000000003</v>
      </c>
      <c r="E22" s="8">
        <v>1.5902795351761325</v>
      </c>
      <c r="F22" s="8">
        <v>0.30400000000000005</v>
      </c>
      <c r="G22">
        <v>23.534479684081351</v>
      </c>
      <c r="H22" s="1"/>
    </row>
    <row r="23" spans="1:8">
      <c r="A23" t="s">
        <v>35</v>
      </c>
      <c r="B23">
        <v>1</v>
      </c>
      <c r="C23">
        <v>1</v>
      </c>
      <c r="D23">
        <v>9.5</v>
      </c>
      <c r="E23" s="8">
        <v>0.90588354659967274</v>
      </c>
      <c r="F23" s="8">
        <v>0.23166666666666666</v>
      </c>
      <c r="G23">
        <v>-66.859544044832433</v>
      </c>
      <c r="H23" s="1"/>
    </row>
    <row r="24" spans="1:8">
      <c r="A24" t="s">
        <v>35</v>
      </c>
      <c r="B24">
        <v>1</v>
      </c>
      <c r="C24">
        <v>2</v>
      </c>
      <c r="D24">
        <v>6.7549999999999999</v>
      </c>
      <c r="E24" s="8">
        <v>0.60342108017536167</v>
      </c>
      <c r="F24" s="8">
        <v>0.29399999999999998</v>
      </c>
      <c r="G24">
        <v>84.865746682531253</v>
      </c>
      <c r="H24" s="1"/>
    </row>
    <row r="25" spans="1:8">
      <c r="A25" t="s">
        <v>35</v>
      </c>
      <c r="B25">
        <v>1</v>
      </c>
      <c r="C25">
        <v>2</v>
      </c>
      <c r="D25">
        <v>4.2709999999999999</v>
      </c>
      <c r="E25" s="8">
        <v>1.8941647235655088</v>
      </c>
      <c r="F25" s="8">
        <v>0.65100000000000002</v>
      </c>
      <c r="G25">
        <v>64.950213624089997</v>
      </c>
      <c r="H25" s="1"/>
    </row>
    <row r="26" spans="1:8">
      <c r="A26" t="s">
        <v>35</v>
      </c>
      <c r="B26">
        <v>1</v>
      </c>
      <c r="C26">
        <v>2</v>
      </c>
      <c r="D26">
        <v>5.7690000000000001</v>
      </c>
      <c r="E26" s="8">
        <v>3.1499746030722213</v>
      </c>
      <c r="F26" s="8">
        <v>0.68842857142857139</v>
      </c>
      <c r="G26">
        <v>74.269474757470363</v>
      </c>
      <c r="H26" s="1"/>
    </row>
    <row r="27" spans="1:8">
      <c r="A27" t="s">
        <v>35</v>
      </c>
      <c r="B27">
        <v>1</v>
      </c>
      <c r="C27">
        <v>2</v>
      </c>
      <c r="D27">
        <v>4.8529999999999998</v>
      </c>
      <c r="E27" s="8">
        <v>1.8550970325026124</v>
      </c>
      <c r="F27" s="8">
        <v>0.68433333333333335</v>
      </c>
      <c r="G27">
        <v>-72.786004002298782</v>
      </c>
      <c r="H27" s="1"/>
    </row>
    <row r="28" spans="1:8">
      <c r="A28" t="s">
        <v>35</v>
      </c>
      <c r="B28">
        <v>1</v>
      </c>
      <c r="C28">
        <v>2</v>
      </c>
      <c r="D28">
        <v>9.3610000000000007</v>
      </c>
      <c r="E28" s="8">
        <v>1.3989699782339835</v>
      </c>
      <c r="F28" s="8">
        <v>0.71400000000000008</v>
      </c>
      <c r="G28">
        <v>-30.451009168228243</v>
      </c>
      <c r="H28" s="1"/>
    </row>
    <row r="29" spans="1:8">
      <c r="A29" t="s">
        <v>35</v>
      </c>
      <c r="B29">
        <v>1</v>
      </c>
      <c r="C29">
        <v>2</v>
      </c>
      <c r="D29">
        <v>15.973000000000001</v>
      </c>
      <c r="E29" s="8">
        <v>3.1071725088897164</v>
      </c>
      <c r="F29" s="8">
        <v>1.3517499999999998</v>
      </c>
      <c r="G29">
        <v>58.033709188206359</v>
      </c>
      <c r="H29" s="1"/>
    </row>
    <row r="30" spans="1:8">
      <c r="A30" t="s">
        <v>35</v>
      </c>
      <c r="B30">
        <v>1</v>
      </c>
      <c r="C30">
        <v>2</v>
      </c>
      <c r="D30">
        <v>10.127000000000001</v>
      </c>
      <c r="E30" s="8">
        <v>0.75281405406647384</v>
      </c>
      <c r="F30" s="8">
        <v>0.35900000000000004</v>
      </c>
      <c r="G30">
        <v>-25.407718108948547</v>
      </c>
      <c r="H30" s="1"/>
    </row>
    <row r="31" spans="1:8">
      <c r="A31" t="s">
        <v>35</v>
      </c>
      <c r="B31">
        <v>1</v>
      </c>
      <c r="C31">
        <v>2</v>
      </c>
      <c r="D31">
        <v>8.3819999999999997</v>
      </c>
      <c r="E31" s="8">
        <v>2.8854670332547538</v>
      </c>
      <c r="F31" s="8">
        <v>0.84839999999999993</v>
      </c>
      <c r="G31">
        <v>-10.6245344194213</v>
      </c>
      <c r="H31" s="1"/>
    </row>
    <row r="32" spans="1:8">
      <c r="A32" t="s">
        <v>35</v>
      </c>
      <c r="B32">
        <v>1</v>
      </c>
      <c r="C32">
        <v>2</v>
      </c>
      <c r="D32">
        <v>5.875</v>
      </c>
      <c r="E32" s="8">
        <v>2.9715140921759065</v>
      </c>
      <c r="F32" s="8">
        <v>0.8241666666666666</v>
      </c>
      <c r="G32">
        <v>-65.970947244002161</v>
      </c>
      <c r="H32" s="1"/>
    </row>
    <row r="33" spans="1:8">
      <c r="A33" t="s">
        <v>35</v>
      </c>
      <c r="B33">
        <v>1</v>
      </c>
      <c r="C33">
        <v>2</v>
      </c>
      <c r="D33">
        <v>12.398999999999999</v>
      </c>
      <c r="E33" s="8">
        <v>1.3883587432648683</v>
      </c>
      <c r="F33" s="8">
        <v>0.78800000000000003</v>
      </c>
      <c r="G33">
        <v>12.394520971803701</v>
      </c>
      <c r="H33" s="1"/>
    </row>
    <row r="34" spans="1:8">
      <c r="A34" t="s">
        <v>35</v>
      </c>
      <c r="B34">
        <v>1</v>
      </c>
      <c r="C34">
        <v>2</v>
      </c>
      <c r="D34">
        <v>4.5659999999999998</v>
      </c>
      <c r="E34" s="8">
        <v>1.263240673822688</v>
      </c>
      <c r="F34" s="8">
        <v>0.70166666666666666</v>
      </c>
      <c r="G34">
        <v>10.767324484015262</v>
      </c>
      <c r="H34" s="1"/>
    </row>
    <row r="35" spans="1:8">
      <c r="A35" t="s">
        <v>35</v>
      </c>
      <c r="B35">
        <v>1</v>
      </c>
      <c r="C35">
        <v>2</v>
      </c>
      <c r="D35">
        <v>3.7930000000000001</v>
      </c>
      <c r="E35" s="8">
        <v>1.2035368710596281</v>
      </c>
      <c r="F35" s="8">
        <v>0.67399999999999993</v>
      </c>
      <c r="G35">
        <v>-77.280138218684584</v>
      </c>
      <c r="H35" s="1"/>
    </row>
    <row r="36" spans="1:8">
      <c r="A36" t="s">
        <v>35</v>
      </c>
      <c r="B36">
        <v>1</v>
      </c>
      <c r="C36">
        <v>2</v>
      </c>
      <c r="D36">
        <v>2.7749999999999999</v>
      </c>
      <c r="E36" s="8">
        <v>1.0411618510106866</v>
      </c>
      <c r="F36" s="8">
        <v>0.88349999999999995</v>
      </c>
      <c r="G36">
        <v>-77.632353033327519</v>
      </c>
      <c r="H36" s="1"/>
    </row>
    <row r="37" spans="1:8">
      <c r="A37" t="s">
        <v>35</v>
      </c>
      <c r="B37">
        <v>1</v>
      </c>
      <c r="C37">
        <v>2</v>
      </c>
      <c r="D37">
        <v>4.3040000000000003</v>
      </c>
      <c r="E37" s="8">
        <v>1.9734664932549588</v>
      </c>
      <c r="F37" s="8">
        <v>0.66339999999999999</v>
      </c>
      <c r="G37">
        <v>19.261272962651191</v>
      </c>
      <c r="H37" s="1"/>
    </row>
    <row r="38" spans="1:8">
      <c r="A38" t="s">
        <v>35</v>
      </c>
      <c r="B38">
        <v>1</v>
      </c>
      <c r="C38">
        <v>2</v>
      </c>
      <c r="D38">
        <v>5.52</v>
      </c>
      <c r="E38" s="8">
        <v>4.4589653508409306</v>
      </c>
      <c r="F38" s="8">
        <v>0.93187500000000001</v>
      </c>
      <c r="G38">
        <v>37.363327165156939</v>
      </c>
      <c r="H38" s="1"/>
    </row>
    <row r="39" spans="1:8">
      <c r="A39" t="s">
        <v>35</v>
      </c>
      <c r="B39">
        <v>1</v>
      </c>
      <c r="C39">
        <v>2</v>
      </c>
      <c r="D39">
        <v>7.3230000000000004</v>
      </c>
      <c r="E39" s="8">
        <v>0.72330629749781661</v>
      </c>
      <c r="F39" s="8">
        <v>0.59749999999999992</v>
      </c>
      <c r="G39">
        <v>-54.112400550703306</v>
      </c>
      <c r="H39" s="1"/>
    </row>
    <row r="40" spans="1:8">
      <c r="A40" t="s">
        <v>35</v>
      </c>
      <c r="B40">
        <v>1</v>
      </c>
      <c r="C40">
        <v>2</v>
      </c>
      <c r="D40">
        <v>5.3529999999999998</v>
      </c>
      <c r="E40" s="8">
        <v>1.6238725319433183</v>
      </c>
      <c r="F40" s="8">
        <v>0.6987500000000002</v>
      </c>
      <c r="G40">
        <v>75.339047620877878</v>
      </c>
      <c r="H40" s="1"/>
    </row>
    <row r="41" spans="1:8">
      <c r="A41" t="s">
        <v>35</v>
      </c>
      <c r="B41">
        <v>1</v>
      </c>
      <c r="C41">
        <v>2</v>
      </c>
      <c r="D41">
        <v>9.4610000000000003</v>
      </c>
      <c r="E41" s="8">
        <v>0.82569243668572179</v>
      </c>
      <c r="F41" s="8">
        <v>0.68300000000000005</v>
      </c>
      <c r="G41">
        <v>-5.4205952837624203</v>
      </c>
      <c r="H41" s="1"/>
    </row>
    <row r="42" spans="1:8">
      <c r="A42" t="s">
        <v>35</v>
      </c>
      <c r="B42">
        <v>1</v>
      </c>
      <c r="C42">
        <v>2</v>
      </c>
      <c r="D42">
        <v>8.6530000000000005</v>
      </c>
      <c r="E42" s="8">
        <v>0.719928468668937</v>
      </c>
      <c r="F42" s="8">
        <v>0.59749999999999992</v>
      </c>
      <c r="G42">
        <v>-13.167607167446095</v>
      </c>
      <c r="H42" s="1"/>
    </row>
    <row r="43" spans="1:8">
      <c r="A43" t="s">
        <v>35</v>
      </c>
      <c r="B43">
        <v>1</v>
      </c>
      <c r="C43">
        <v>2</v>
      </c>
      <c r="D43">
        <v>10.023</v>
      </c>
      <c r="E43" s="8">
        <v>1.8065574997768552</v>
      </c>
      <c r="F43" s="8">
        <v>0.65860000000000007</v>
      </c>
      <c r="G43">
        <v>-73.370624928595092</v>
      </c>
      <c r="H43" s="1"/>
    </row>
    <row r="44" spans="1:8">
      <c r="A44" t="s">
        <v>35</v>
      </c>
      <c r="B44">
        <v>1</v>
      </c>
      <c r="C44">
        <v>3</v>
      </c>
      <c r="D44">
        <v>12.465999999999999</v>
      </c>
      <c r="E44" s="8">
        <v>0.86577190991623376</v>
      </c>
      <c r="F44" s="8">
        <v>0.32449999999999996</v>
      </c>
      <c r="G44">
        <v>67.52267423602963</v>
      </c>
      <c r="H44" s="1"/>
    </row>
    <row r="45" spans="1:8">
      <c r="A45" t="s">
        <v>35</v>
      </c>
      <c r="B45">
        <v>1</v>
      </c>
      <c r="C45">
        <v>3</v>
      </c>
      <c r="D45">
        <v>5.032</v>
      </c>
      <c r="E45" s="8">
        <v>1.0381642451943656</v>
      </c>
      <c r="F45" s="8">
        <v>0.38550000000000001</v>
      </c>
      <c r="G45">
        <v>10.433190379830934</v>
      </c>
      <c r="H45" s="1"/>
    </row>
    <row r="46" spans="1:8">
      <c r="A46" t="s">
        <v>35</v>
      </c>
      <c r="B46">
        <v>1</v>
      </c>
      <c r="C46">
        <v>3</v>
      </c>
      <c r="D46">
        <v>6.6559999999999997</v>
      </c>
      <c r="E46" s="8">
        <v>0.70637454654029086</v>
      </c>
      <c r="F46" s="8">
        <v>0.26250000000000001</v>
      </c>
      <c r="G46">
        <v>-38.735814107600234</v>
      </c>
      <c r="H46" s="1"/>
    </row>
    <row r="47" spans="1:8">
      <c r="A47" t="s">
        <v>35</v>
      </c>
      <c r="B47">
        <v>1</v>
      </c>
      <c r="C47">
        <v>3</v>
      </c>
      <c r="D47">
        <v>6.806</v>
      </c>
      <c r="E47" s="8">
        <v>1.2726114882398334</v>
      </c>
      <c r="F47" s="8">
        <v>0.24024999999999999</v>
      </c>
      <c r="G47">
        <v>15.215631611092304</v>
      </c>
      <c r="H47" s="1"/>
    </row>
    <row r="48" spans="1:8">
      <c r="A48" t="s">
        <v>35</v>
      </c>
      <c r="B48">
        <v>1</v>
      </c>
      <c r="C48">
        <v>3</v>
      </c>
      <c r="D48">
        <v>5.093</v>
      </c>
      <c r="E48" s="8">
        <v>1.6415788132161051</v>
      </c>
      <c r="F48" s="8">
        <v>0.61650000000000005</v>
      </c>
      <c r="G48">
        <v>39.041374734343876</v>
      </c>
      <c r="H48" s="1"/>
    </row>
    <row r="49" spans="1:8">
      <c r="A49" t="s">
        <v>35</v>
      </c>
      <c r="B49">
        <v>1</v>
      </c>
      <c r="C49">
        <v>3</v>
      </c>
      <c r="D49">
        <v>5.9210000000000003</v>
      </c>
      <c r="E49" s="8">
        <v>1.5993961360463516</v>
      </c>
      <c r="F49" s="8">
        <v>0.59699999999999986</v>
      </c>
      <c r="G49">
        <v>-30.926894573072108</v>
      </c>
      <c r="H49" s="1"/>
    </row>
    <row r="50" spans="1:8">
      <c r="A50" t="s">
        <v>35</v>
      </c>
      <c r="B50">
        <v>1</v>
      </c>
      <c r="C50">
        <v>3</v>
      </c>
      <c r="D50">
        <v>5.0259999999999998</v>
      </c>
      <c r="E50" s="8">
        <v>1.6925135154556366</v>
      </c>
      <c r="F50" s="8">
        <v>0.63449999999999995</v>
      </c>
      <c r="G50">
        <v>18.927389211707919</v>
      </c>
      <c r="H50" s="1"/>
    </row>
    <row r="51" spans="1:8">
      <c r="A51" t="s">
        <v>35</v>
      </c>
      <c r="B51">
        <v>1</v>
      </c>
      <c r="C51">
        <v>3</v>
      </c>
      <c r="D51">
        <v>23.614000000000001</v>
      </c>
      <c r="E51" s="8">
        <v>5.5033547041781725</v>
      </c>
      <c r="F51" s="8">
        <v>0.59042857142857141</v>
      </c>
      <c r="G51">
        <v>47.584845408447165</v>
      </c>
      <c r="H51" s="1"/>
    </row>
    <row r="52" spans="1:8">
      <c r="A52" t="s">
        <v>35</v>
      </c>
      <c r="B52">
        <v>1</v>
      </c>
      <c r="C52">
        <v>4</v>
      </c>
      <c r="D52">
        <v>7.4729999999999999</v>
      </c>
      <c r="E52" s="8">
        <v>2.0067670517526444</v>
      </c>
      <c r="F52" s="8">
        <v>0.56133333333333335</v>
      </c>
      <c r="G52">
        <v>83.792232778338018</v>
      </c>
      <c r="H52" s="1"/>
    </row>
    <row r="53" spans="1:8">
      <c r="A53" t="s">
        <v>35</v>
      </c>
      <c r="B53">
        <v>1</v>
      </c>
      <c r="C53">
        <v>4</v>
      </c>
      <c r="D53">
        <v>8.2040000000000006</v>
      </c>
      <c r="E53" s="8">
        <v>3.6360431790615513</v>
      </c>
      <c r="F53" s="8">
        <v>1.0445</v>
      </c>
      <c r="G53">
        <v>-34.376237892042759</v>
      </c>
      <c r="H53" s="1"/>
    </row>
    <row r="54" spans="1:8">
      <c r="A54" t="s">
        <v>35</v>
      </c>
      <c r="B54">
        <v>1</v>
      </c>
      <c r="C54">
        <v>4</v>
      </c>
      <c r="D54">
        <v>2.351</v>
      </c>
      <c r="E54" s="8">
        <v>1.0485900056742867</v>
      </c>
      <c r="F54" s="8">
        <v>0.34960000000000002</v>
      </c>
      <c r="G54">
        <v>-60.207677212055451</v>
      </c>
      <c r="H54" s="1"/>
    </row>
    <row r="55" spans="1:8">
      <c r="A55" t="s">
        <v>35</v>
      </c>
      <c r="B55">
        <v>1</v>
      </c>
      <c r="C55">
        <v>4</v>
      </c>
      <c r="D55">
        <v>1.5660000000000001</v>
      </c>
      <c r="E55" s="8">
        <v>0.91802886664853822</v>
      </c>
      <c r="F55" s="8">
        <v>0.39166666666666666</v>
      </c>
      <c r="G55">
        <v>71.190058319014781</v>
      </c>
      <c r="H55" s="1"/>
    </row>
    <row r="56" spans="1:8">
      <c r="A56" t="s">
        <v>35</v>
      </c>
      <c r="B56">
        <v>1</v>
      </c>
      <c r="C56">
        <v>4</v>
      </c>
      <c r="D56">
        <v>3.1160000000000001</v>
      </c>
      <c r="E56" s="8">
        <v>0.64418397993120069</v>
      </c>
      <c r="F56" s="8">
        <v>0.35699999999999998</v>
      </c>
      <c r="G56">
        <v>-22.065671801630796</v>
      </c>
      <c r="H56" s="1"/>
    </row>
    <row r="57" spans="1:8">
      <c r="A57" t="s">
        <v>35</v>
      </c>
      <c r="B57">
        <v>1</v>
      </c>
      <c r="C57">
        <v>4</v>
      </c>
      <c r="D57">
        <v>24.193000000000001</v>
      </c>
      <c r="E57" s="8">
        <v>0.88907423762023841</v>
      </c>
      <c r="F57" s="8">
        <v>0.45966666666666672</v>
      </c>
      <c r="G57">
        <v>26.882076902808343</v>
      </c>
      <c r="H57" s="1"/>
    </row>
    <row r="58" spans="1:8">
      <c r="A58" t="s">
        <v>35</v>
      </c>
      <c r="B58">
        <v>1</v>
      </c>
      <c r="C58">
        <v>4</v>
      </c>
      <c r="D58">
        <v>3.8170000000000002</v>
      </c>
      <c r="E58" s="8">
        <v>1.1927388649658366</v>
      </c>
      <c r="F58" s="8">
        <v>0.65666666666666662</v>
      </c>
      <c r="G58">
        <v>35.995587527819808</v>
      </c>
      <c r="H58" s="1"/>
    </row>
    <row r="59" spans="1:8">
      <c r="A59" t="s">
        <v>35</v>
      </c>
      <c r="B59">
        <v>1</v>
      </c>
      <c r="C59">
        <v>4</v>
      </c>
      <c r="D59">
        <v>1.591</v>
      </c>
      <c r="E59" s="8">
        <v>0.1491643389017622</v>
      </c>
      <c r="F59" s="8">
        <v>0.3183333333333333</v>
      </c>
      <c r="G59">
        <v>-76.429565614839817</v>
      </c>
      <c r="H59" s="1"/>
    </row>
    <row r="60" spans="1:8">
      <c r="A60" t="s">
        <v>35</v>
      </c>
      <c r="B60">
        <v>1</v>
      </c>
      <c r="C60">
        <v>4</v>
      </c>
      <c r="D60">
        <v>3.407</v>
      </c>
      <c r="E60" s="8">
        <v>0.46888484727062496</v>
      </c>
      <c r="F60" s="8">
        <v>0.26766666666666666</v>
      </c>
      <c r="G60">
        <v>-28.259375028211586</v>
      </c>
      <c r="H60" s="1"/>
    </row>
    <row r="61" spans="1:8">
      <c r="A61" t="s">
        <v>35</v>
      </c>
      <c r="B61">
        <v>1</v>
      </c>
      <c r="C61">
        <v>4</v>
      </c>
      <c r="D61">
        <v>3.6259999999999999</v>
      </c>
      <c r="E61" s="8">
        <v>1.3068465862525713</v>
      </c>
      <c r="F61" s="8">
        <v>1.0874999999999999</v>
      </c>
      <c r="G61">
        <v>62.768292904850433</v>
      </c>
      <c r="H61" s="1"/>
    </row>
    <row r="62" spans="1:8">
      <c r="A62" t="s">
        <v>35</v>
      </c>
      <c r="B62">
        <v>1</v>
      </c>
      <c r="C62">
        <v>4</v>
      </c>
      <c r="D62">
        <v>1.9430000000000001</v>
      </c>
      <c r="E62" s="8">
        <v>1.0716659927421457</v>
      </c>
      <c r="F62" s="8">
        <v>0.60866666666666669</v>
      </c>
      <c r="G62">
        <v>-51.440388285297367</v>
      </c>
      <c r="H62" s="1"/>
    </row>
    <row r="63" spans="1:8">
      <c r="A63" t="s">
        <v>35</v>
      </c>
      <c r="B63">
        <v>1</v>
      </c>
      <c r="C63">
        <v>4</v>
      </c>
      <c r="D63">
        <v>3.7839999999999998</v>
      </c>
      <c r="E63" s="8">
        <v>1.6493804897597157</v>
      </c>
      <c r="F63" s="8">
        <v>0.90300000000000014</v>
      </c>
      <c r="G63">
        <v>53.977734556356843</v>
      </c>
      <c r="H63" s="1"/>
    </row>
    <row r="64" spans="1:8">
      <c r="A64" t="s">
        <v>35</v>
      </c>
      <c r="B64">
        <v>2</v>
      </c>
      <c r="C64">
        <v>5</v>
      </c>
      <c r="D64">
        <v>7.6980000000000004</v>
      </c>
      <c r="E64" s="8">
        <v>1.9177395547883973</v>
      </c>
      <c r="F64" s="8">
        <v>0.2525</v>
      </c>
      <c r="G64">
        <v>46.626923364740371</v>
      </c>
      <c r="H64" s="1"/>
    </row>
    <row r="65" spans="1:8">
      <c r="A65" t="s">
        <v>35</v>
      </c>
      <c r="B65">
        <v>2</v>
      </c>
      <c r="C65">
        <v>5</v>
      </c>
      <c r="D65">
        <v>7.008</v>
      </c>
      <c r="E65" s="8">
        <v>0.88870805104938511</v>
      </c>
      <c r="F65" s="8">
        <v>0.246</v>
      </c>
      <c r="G65">
        <v>-58.903563397458655</v>
      </c>
      <c r="H65" s="1"/>
    </row>
    <row r="66" spans="1:8">
      <c r="A66" t="s">
        <v>35</v>
      </c>
      <c r="B66">
        <v>2</v>
      </c>
      <c r="C66">
        <v>5</v>
      </c>
      <c r="D66">
        <v>6.8209999999999997</v>
      </c>
      <c r="E66" s="8">
        <v>0.65876399415875786</v>
      </c>
      <c r="F66" s="8">
        <v>0.17099999999999999</v>
      </c>
      <c r="G66">
        <v>80.12301630053625</v>
      </c>
      <c r="H66" s="1"/>
    </row>
    <row r="67" spans="1:8">
      <c r="A67" t="s">
        <v>35</v>
      </c>
      <c r="B67">
        <v>2</v>
      </c>
      <c r="C67">
        <v>5</v>
      </c>
      <c r="D67">
        <v>15.592000000000001</v>
      </c>
      <c r="E67" s="8">
        <v>1.6400304875215028</v>
      </c>
      <c r="F67" s="8">
        <v>0.43200000000000005</v>
      </c>
      <c r="G67">
        <v>-13.900672518300778</v>
      </c>
      <c r="H67" s="1"/>
    </row>
    <row r="68" spans="1:8">
      <c r="A68" t="s">
        <v>35</v>
      </c>
      <c r="B68">
        <v>2</v>
      </c>
      <c r="C68">
        <v>5</v>
      </c>
      <c r="D68">
        <v>18.103000000000002</v>
      </c>
      <c r="E68" s="8">
        <v>0.39291983915297446</v>
      </c>
      <c r="F68" s="8">
        <v>0.16049999999999998</v>
      </c>
      <c r="G68">
        <v>-69.904768808095454</v>
      </c>
      <c r="H68" s="1"/>
    </row>
    <row r="69" spans="1:8">
      <c r="A69" t="s">
        <v>35</v>
      </c>
      <c r="B69">
        <v>2</v>
      </c>
      <c r="C69">
        <v>5</v>
      </c>
      <c r="D69">
        <v>4.1619999999999999</v>
      </c>
      <c r="E69" s="8">
        <v>0.67900294550171036</v>
      </c>
      <c r="F69" s="8">
        <v>0.26400000000000001</v>
      </c>
      <c r="G69">
        <v>12.849148186412499</v>
      </c>
      <c r="H69" s="1"/>
    </row>
    <row r="70" spans="1:8">
      <c r="A70" t="s">
        <v>35</v>
      </c>
      <c r="B70">
        <v>2</v>
      </c>
      <c r="C70">
        <v>5</v>
      </c>
      <c r="D70">
        <v>6.5419999999999998</v>
      </c>
      <c r="E70" s="8">
        <v>2.4648920868873767</v>
      </c>
      <c r="F70" s="8">
        <v>0.47925000000000006</v>
      </c>
      <c r="G70">
        <v>-61.345017153476832</v>
      </c>
      <c r="H70" s="1"/>
    </row>
    <row r="71" spans="1:8">
      <c r="A71" t="s">
        <v>35</v>
      </c>
      <c r="B71">
        <v>2</v>
      </c>
      <c r="C71">
        <v>5</v>
      </c>
      <c r="D71">
        <v>2.657</v>
      </c>
      <c r="E71" s="8">
        <v>0.68334471535236208</v>
      </c>
      <c r="F71" s="8">
        <v>0.26950000000000002</v>
      </c>
      <c r="G71">
        <v>79.5451649222463</v>
      </c>
      <c r="H71" s="1"/>
    </row>
    <row r="72" spans="1:8">
      <c r="A72" t="s">
        <v>35</v>
      </c>
      <c r="B72">
        <v>2</v>
      </c>
      <c r="C72">
        <v>5</v>
      </c>
      <c r="D72">
        <v>1.9239999999999999</v>
      </c>
      <c r="E72" s="8">
        <v>0.87135813532668749</v>
      </c>
      <c r="F72" s="8">
        <v>0.33800000000000002</v>
      </c>
      <c r="G72">
        <v>-15.168612810792236</v>
      </c>
      <c r="H72" s="1"/>
    </row>
    <row r="73" spans="1:8">
      <c r="A73" t="s">
        <v>35</v>
      </c>
      <c r="B73">
        <v>2</v>
      </c>
      <c r="C73">
        <v>5</v>
      </c>
      <c r="D73">
        <v>7.2110000000000003</v>
      </c>
      <c r="E73" s="8">
        <v>1.7232585412525883</v>
      </c>
      <c r="F73" s="8">
        <v>0.45033333333333331</v>
      </c>
      <c r="G73">
        <v>42.13055049956867</v>
      </c>
      <c r="H73" s="1"/>
    </row>
    <row r="74" spans="1:8">
      <c r="A74" t="s">
        <v>35</v>
      </c>
      <c r="B74">
        <v>2</v>
      </c>
      <c r="C74">
        <v>5</v>
      </c>
      <c r="D74">
        <v>4.9580000000000002</v>
      </c>
      <c r="E74" s="8">
        <v>0.70824077826682386</v>
      </c>
      <c r="F74" s="8">
        <v>0.13850000000000001</v>
      </c>
      <c r="G74">
        <v>29.895395257664095</v>
      </c>
      <c r="H74" s="1"/>
    </row>
    <row r="75" spans="1:8">
      <c r="A75" t="s">
        <v>35</v>
      </c>
      <c r="B75">
        <v>2</v>
      </c>
      <c r="C75">
        <v>5</v>
      </c>
      <c r="D75">
        <v>4.5119999999999996</v>
      </c>
      <c r="E75" s="8">
        <v>0.73413690821262956</v>
      </c>
      <c r="F75" s="8">
        <v>0.19166666666666668</v>
      </c>
      <c r="G75">
        <v>8.5384837724276945</v>
      </c>
      <c r="H75" s="1"/>
    </row>
    <row r="76" spans="1:8">
      <c r="A76" t="s">
        <v>35</v>
      </c>
      <c r="B76">
        <v>2</v>
      </c>
      <c r="C76">
        <v>5</v>
      </c>
      <c r="D76">
        <v>2.0859999999999999</v>
      </c>
      <c r="E76" s="8">
        <v>0.64652300809793273</v>
      </c>
      <c r="F76" s="8">
        <v>0.254</v>
      </c>
      <c r="G76">
        <v>-87.695221861826369</v>
      </c>
      <c r="H76" s="1"/>
    </row>
    <row r="77" spans="1:8">
      <c r="A77" t="s">
        <v>35</v>
      </c>
      <c r="B77">
        <v>2</v>
      </c>
      <c r="C77">
        <v>5</v>
      </c>
      <c r="D77">
        <v>7.4340000000000002</v>
      </c>
      <c r="E77" s="8">
        <v>1.5032079031191927</v>
      </c>
      <c r="F77" s="8">
        <v>0.39833333333333326</v>
      </c>
      <c r="G77">
        <v>-68.333070786864155</v>
      </c>
      <c r="H77" s="1"/>
    </row>
    <row r="78" spans="1:8">
      <c r="A78" t="s">
        <v>35</v>
      </c>
      <c r="B78">
        <v>2</v>
      </c>
      <c r="C78">
        <v>5</v>
      </c>
      <c r="D78">
        <v>5.9</v>
      </c>
      <c r="E78" s="8">
        <v>1.855531460256064</v>
      </c>
      <c r="F78" s="8">
        <v>0.29439999999999994</v>
      </c>
      <c r="G78">
        <v>63.048287585996086</v>
      </c>
      <c r="H78" s="1"/>
    </row>
    <row r="79" spans="1:8">
      <c r="A79" t="s">
        <v>35</v>
      </c>
      <c r="B79">
        <v>2</v>
      </c>
      <c r="C79">
        <v>5</v>
      </c>
      <c r="D79">
        <v>6.9749999999999996</v>
      </c>
      <c r="E79" s="8">
        <v>1.9918938224714697</v>
      </c>
      <c r="F79" s="8">
        <v>0.77300000000000002</v>
      </c>
      <c r="G79">
        <v>59.99823667530017</v>
      </c>
      <c r="H79" s="1"/>
    </row>
    <row r="80" spans="1:8">
      <c r="A80" t="s">
        <v>35</v>
      </c>
      <c r="B80">
        <v>2</v>
      </c>
      <c r="C80">
        <v>5</v>
      </c>
      <c r="D80">
        <v>7.8390000000000004</v>
      </c>
      <c r="E80" s="8">
        <v>0.97961318896797611</v>
      </c>
      <c r="F80" s="8">
        <v>0.38950000000000001</v>
      </c>
      <c r="G80">
        <v>-39.947855443713685</v>
      </c>
      <c r="H80" s="1"/>
    </row>
    <row r="81" spans="1:8">
      <c r="A81" t="s">
        <v>35</v>
      </c>
      <c r="B81">
        <v>2</v>
      </c>
      <c r="C81">
        <v>6</v>
      </c>
      <c r="D81">
        <v>7.27</v>
      </c>
      <c r="E81" s="8">
        <v>0.90034715526845743</v>
      </c>
      <c r="F81" s="8">
        <v>0.42875000000000002</v>
      </c>
      <c r="G81">
        <v>-14.669064437117305</v>
      </c>
      <c r="H81" s="1"/>
    </row>
    <row r="82" spans="1:8">
      <c r="A82" t="s">
        <v>35</v>
      </c>
      <c r="B82">
        <v>2</v>
      </c>
      <c r="C82">
        <v>6</v>
      </c>
      <c r="D82">
        <v>7.4790000000000001</v>
      </c>
      <c r="E82" s="8">
        <v>0.85205281526440457</v>
      </c>
      <c r="F82" s="8">
        <v>0.58133333333333337</v>
      </c>
      <c r="G82">
        <v>75.523404813463387</v>
      </c>
      <c r="H82" s="1"/>
    </row>
    <row r="83" spans="1:8">
      <c r="A83" t="s">
        <v>35</v>
      </c>
      <c r="B83">
        <v>2</v>
      </c>
      <c r="C83">
        <v>6</v>
      </c>
      <c r="D83">
        <v>6.7729999999999997</v>
      </c>
      <c r="E83" s="8">
        <v>0.39181245513638341</v>
      </c>
      <c r="F83" s="8">
        <v>0.47766666666666668</v>
      </c>
      <c r="G83">
        <v>48.621484704117329</v>
      </c>
      <c r="H83" s="1"/>
    </row>
    <row r="84" spans="1:8">
      <c r="A84" t="s">
        <v>35</v>
      </c>
      <c r="B84">
        <v>2</v>
      </c>
      <c r="C84">
        <v>6</v>
      </c>
      <c r="D84">
        <v>6.7469999999999999</v>
      </c>
      <c r="E84" s="8">
        <v>1.3410756876477923</v>
      </c>
      <c r="F84" s="8">
        <v>0.67533333333333334</v>
      </c>
      <c r="G84">
        <v>-82.631218394404897</v>
      </c>
      <c r="H84" s="1"/>
    </row>
    <row r="85" spans="1:8">
      <c r="A85" t="s">
        <v>35</v>
      </c>
      <c r="B85">
        <v>2</v>
      </c>
      <c r="C85">
        <v>6</v>
      </c>
      <c r="D85">
        <v>5.0759999999999996</v>
      </c>
      <c r="E85" s="8">
        <v>1.7432696291738712</v>
      </c>
      <c r="F85" s="8">
        <v>0.48133333333333339</v>
      </c>
      <c r="G85">
        <v>17.010905015719661</v>
      </c>
      <c r="H85" s="1"/>
    </row>
    <row r="86" spans="1:8">
      <c r="A86" t="s">
        <v>35</v>
      </c>
      <c r="B86">
        <v>2</v>
      </c>
      <c r="C86">
        <v>6</v>
      </c>
      <c r="D86">
        <v>4.5629999999999997</v>
      </c>
      <c r="E86" s="8">
        <v>0.46168387452888532</v>
      </c>
      <c r="F86" s="8">
        <v>0.3125</v>
      </c>
      <c r="G86">
        <v>37.962059236815065</v>
      </c>
      <c r="H86" s="1"/>
    </row>
    <row r="87" spans="1:8">
      <c r="A87" t="s">
        <v>35</v>
      </c>
      <c r="B87">
        <v>2</v>
      </c>
      <c r="C87">
        <v>6</v>
      </c>
      <c r="D87">
        <v>15.645</v>
      </c>
      <c r="E87" s="8">
        <v>3.4929185504388736</v>
      </c>
      <c r="F87" s="8">
        <v>0.6964999999999999</v>
      </c>
      <c r="G87">
        <v>10.357664441678795</v>
      </c>
      <c r="H87" s="1"/>
    </row>
    <row r="88" spans="1:8">
      <c r="A88" t="s">
        <v>35</v>
      </c>
      <c r="B88">
        <v>2</v>
      </c>
      <c r="C88">
        <v>6</v>
      </c>
      <c r="D88">
        <v>15.942</v>
      </c>
      <c r="E88" s="8">
        <v>2.1612730045045216</v>
      </c>
      <c r="F88" s="8">
        <v>0.86585714285714277</v>
      </c>
      <c r="G88">
        <v>-83.89108626735181</v>
      </c>
      <c r="H88" s="1"/>
    </row>
    <row r="89" spans="1:8">
      <c r="A89" t="s">
        <v>35</v>
      </c>
      <c r="B89">
        <v>2</v>
      </c>
      <c r="C89">
        <v>6</v>
      </c>
      <c r="D89">
        <v>5.4470000000000001</v>
      </c>
      <c r="E89" s="8">
        <v>2.8246238687655381</v>
      </c>
      <c r="F89" s="8">
        <v>0.45683333333333331</v>
      </c>
      <c r="G89">
        <v>30.650667957052864</v>
      </c>
      <c r="H89" s="1"/>
    </row>
    <row r="90" spans="1:8">
      <c r="A90" t="s">
        <v>35</v>
      </c>
      <c r="B90">
        <v>2</v>
      </c>
      <c r="C90">
        <v>6</v>
      </c>
      <c r="D90">
        <v>10.582000000000001</v>
      </c>
      <c r="E90" s="8">
        <v>0.97188322343788025</v>
      </c>
      <c r="F90" s="8">
        <v>0.90600000000000003</v>
      </c>
      <c r="G90">
        <v>-59.107016408214264</v>
      </c>
      <c r="H90" s="1"/>
    </row>
    <row r="91" spans="1:8">
      <c r="A91" t="s">
        <v>35</v>
      </c>
      <c r="B91">
        <v>2</v>
      </c>
      <c r="C91">
        <v>6</v>
      </c>
      <c r="D91">
        <v>8.718</v>
      </c>
      <c r="E91" s="8">
        <v>0.79350173282734537</v>
      </c>
      <c r="F91" s="8">
        <v>0.73949999999999994</v>
      </c>
      <c r="G91">
        <v>-70.720176650843086</v>
      </c>
      <c r="H91" s="1"/>
    </row>
    <row r="92" spans="1:8">
      <c r="A92" t="s">
        <v>35</v>
      </c>
      <c r="B92">
        <v>2</v>
      </c>
      <c r="C92">
        <v>6</v>
      </c>
      <c r="D92">
        <v>8.6020000000000003</v>
      </c>
      <c r="E92" s="8">
        <v>0.60429876716736552</v>
      </c>
      <c r="F92" s="8">
        <v>0.41366666666666674</v>
      </c>
      <c r="G92">
        <v>-60.1257565307044</v>
      </c>
      <c r="H92" s="1"/>
    </row>
    <row r="93" spans="1:8">
      <c r="A93" t="s">
        <v>35</v>
      </c>
      <c r="B93">
        <v>3</v>
      </c>
      <c r="C93">
        <v>7</v>
      </c>
      <c r="D93">
        <v>2.5459999999999998</v>
      </c>
      <c r="E93" s="8">
        <v>4.7207880698036</v>
      </c>
      <c r="F93" s="8">
        <v>0.33900000000000002</v>
      </c>
      <c r="G93">
        <v>79.651731198120174</v>
      </c>
      <c r="H93" s="1"/>
    </row>
    <row r="94" spans="1:8">
      <c r="A94" t="s">
        <v>35</v>
      </c>
      <c r="B94">
        <v>3</v>
      </c>
      <c r="C94">
        <v>7</v>
      </c>
      <c r="D94">
        <v>3.468</v>
      </c>
      <c r="E94" s="8">
        <v>1.8250879430865772</v>
      </c>
      <c r="F94" s="8">
        <v>0.33925</v>
      </c>
      <c r="G94">
        <v>-30.963756532073528</v>
      </c>
      <c r="H94" s="1"/>
    </row>
    <row r="95" spans="1:8">
      <c r="A95" t="s">
        <v>35</v>
      </c>
      <c r="B95">
        <v>3</v>
      </c>
      <c r="C95">
        <v>7</v>
      </c>
      <c r="D95">
        <v>8.9930000000000003</v>
      </c>
      <c r="E95" s="8">
        <v>1.5804385467331485</v>
      </c>
      <c r="F95" s="8">
        <v>0.307</v>
      </c>
      <c r="G95">
        <v>4.7546097251376365</v>
      </c>
      <c r="H95" s="1"/>
    </row>
    <row r="96" spans="1:8">
      <c r="A96" t="s">
        <v>35</v>
      </c>
      <c r="B96">
        <v>3</v>
      </c>
      <c r="C96">
        <v>7</v>
      </c>
      <c r="D96">
        <v>5.8179999999999996</v>
      </c>
      <c r="E96" s="8">
        <v>1.3161588050079667</v>
      </c>
      <c r="F96" s="8">
        <v>0.49200000000000005</v>
      </c>
      <c r="G96">
        <v>-83.236755982810848</v>
      </c>
      <c r="H96" s="1"/>
    </row>
    <row r="97" spans="1:8">
      <c r="A97" t="s">
        <v>35</v>
      </c>
      <c r="B97">
        <v>3</v>
      </c>
      <c r="C97">
        <v>7</v>
      </c>
      <c r="D97">
        <v>5.1050000000000004</v>
      </c>
      <c r="E97" s="8">
        <v>1.6818965485427477</v>
      </c>
      <c r="F97" s="8">
        <v>0.62349999999999994</v>
      </c>
      <c r="G97">
        <v>-75.187080243631428</v>
      </c>
      <c r="H97" s="1"/>
    </row>
    <row r="98" spans="1:8">
      <c r="A98" t="s">
        <v>35</v>
      </c>
      <c r="B98">
        <v>3</v>
      </c>
      <c r="C98">
        <v>7</v>
      </c>
      <c r="D98">
        <v>2.464</v>
      </c>
      <c r="E98" s="8">
        <v>2.345655558687171</v>
      </c>
      <c r="F98" s="8">
        <v>0.57433333333333336</v>
      </c>
      <c r="G98">
        <v>-7.7915685876619074</v>
      </c>
      <c r="H98" s="1"/>
    </row>
    <row r="99" spans="1:8">
      <c r="A99" t="s">
        <v>35</v>
      </c>
      <c r="B99">
        <v>3</v>
      </c>
      <c r="C99">
        <v>7</v>
      </c>
      <c r="D99">
        <v>0.66</v>
      </c>
      <c r="E99" s="8">
        <v>1.5273670154877634</v>
      </c>
      <c r="F99" s="8">
        <v>0.5615</v>
      </c>
      <c r="G99">
        <v>27.320003113583212</v>
      </c>
      <c r="H99" s="1"/>
    </row>
    <row r="100" spans="1:8">
      <c r="A100" t="s">
        <v>35</v>
      </c>
      <c r="B100">
        <v>3</v>
      </c>
      <c r="C100">
        <v>7</v>
      </c>
      <c r="D100">
        <v>3.01</v>
      </c>
      <c r="E100" s="8">
        <v>1.1086861593796493</v>
      </c>
      <c r="F100" s="8">
        <v>0.27233333333333332</v>
      </c>
      <c r="G100">
        <v>-10.813307162335283</v>
      </c>
      <c r="H100" s="1"/>
    </row>
    <row r="101" spans="1:8">
      <c r="A101" t="s">
        <v>35</v>
      </c>
      <c r="B101">
        <v>3</v>
      </c>
      <c r="C101">
        <v>7</v>
      </c>
      <c r="D101">
        <v>4.9379999999999997</v>
      </c>
      <c r="E101" s="8">
        <v>1.7456715040350499</v>
      </c>
      <c r="F101" s="8">
        <v>0.63749999999999996</v>
      </c>
      <c r="G101">
        <v>-47.158891574211133</v>
      </c>
      <c r="H101" s="1"/>
    </row>
    <row r="102" spans="1:8">
      <c r="A102" t="s">
        <v>35</v>
      </c>
      <c r="B102">
        <v>3</v>
      </c>
      <c r="C102">
        <v>7</v>
      </c>
      <c r="D102">
        <v>2.9350000000000001</v>
      </c>
      <c r="E102" s="8">
        <v>0.60160618347886008</v>
      </c>
      <c r="F102" s="8">
        <v>0.23950000000000002</v>
      </c>
      <c r="G102">
        <v>34.297607193610098</v>
      </c>
      <c r="H102" s="1"/>
    </row>
    <row r="103" spans="1:8">
      <c r="A103" t="s">
        <v>35</v>
      </c>
      <c r="B103">
        <v>3</v>
      </c>
      <c r="C103">
        <v>7</v>
      </c>
      <c r="D103">
        <v>3.9449999999999998</v>
      </c>
      <c r="E103" s="8">
        <v>6.3412864625405447</v>
      </c>
      <c r="F103" s="8">
        <v>0.93140000000000001</v>
      </c>
      <c r="G103">
        <v>50.130801662437996</v>
      </c>
      <c r="H103" s="1"/>
    </row>
    <row r="104" spans="1:8">
      <c r="A104" t="s">
        <v>35</v>
      </c>
      <c r="B104">
        <v>3</v>
      </c>
      <c r="C104">
        <v>7</v>
      </c>
      <c r="D104">
        <v>2.4340000000000002</v>
      </c>
      <c r="E104" s="8">
        <v>1.5042898656841366</v>
      </c>
      <c r="F104" s="8">
        <v>0.36799999999999999</v>
      </c>
      <c r="G104">
        <v>9.8755960732664363</v>
      </c>
      <c r="H104" s="1"/>
    </row>
    <row r="105" spans="1:8">
      <c r="A105" t="s">
        <v>35</v>
      </c>
      <c r="B105">
        <v>3</v>
      </c>
      <c r="C105">
        <v>7</v>
      </c>
      <c r="D105">
        <v>4.6079999999999997</v>
      </c>
      <c r="E105" s="8">
        <v>1.4051120951724803</v>
      </c>
      <c r="F105" s="8">
        <v>0.39549999999999996</v>
      </c>
      <c r="G105">
        <v>24.558694673178195</v>
      </c>
      <c r="H105" s="1"/>
    </row>
    <row r="106" spans="1:8">
      <c r="A106" t="s">
        <v>35</v>
      </c>
      <c r="B106">
        <v>3</v>
      </c>
      <c r="C106">
        <v>7</v>
      </c>
      <c r="D106">
        <v>10.954000000000001</v>
      </c>
      <c r="E106" s="8">
        <v>1.8700401065217815</v>
      </c>
      <c r="F106" s="8">
        <v>0.34475</v>
      </c>
      <c r="G106">
        <v>27.483130268106997</v>
      </c>
      <c r="H106" s="1"/>
    </row>
    <row r="107" spans="1:8">
      <c r="A107" t="s">
        <v>35</v>
      </c>
      <c r="B107">
        <v>3</v>
      </c>
      <c r="C107">
        <v>7</v>
      </c>
      <c r="D107">
        <v>3.1190000000000002</v>
      </c>
      <c r="E107" s="8">
        <v>2.1894880680195565</v>
      </c>
      <c r="F107" s="8">
        <v>0.44028571428571428</v>
      </c>
      <c r="G107">
        <v>-45.925239002411814</v>
      </c>
      <c r="H107" s="1"/>
    </row>
    <row r="108" spans="1:8">
      <c r="A108" t="s">
        <v>35</v>
      </c>
      <c r="B108">
        <v>3</v>
      </c>
      <c r="C108">
        <v>7</v>
      </c>
      <c r="D108">
        <v>3.74</v>
      </c>
      <c r="E108" s="8">
        <v>1.6669028166032944</v>
      </c>
      <c r="F108" s="8">
        <v>0.24479999999999999</v>
      </c>
      <c r="G108">
        <v>77.281052127635107</v>
      </c>
      <c r="H108" s="1"/>
    </row>
    <row r="109" spans="1:8">
      <c r="A109" t="s">
        <v>35</v>
      </c>
      <c r="B109">
        <v>3</v>
      </c>
      <c r="C109">
        <v>7</v>
      </c>
      <c r="D109">
        <v>2.5619999999999998</v>
      </c>
      <c r="E109" s="8">
        <v>0.87805295967839792</v>
      </c>
      <c r="F109" s="8">
        <v>0.21400000000000002</v>
      </c>
      <c r="G109">
        <v>14.780097152697445</v>
      </c>
      <c r="H109" s="1"/>
    </row>
    <row r="110" spans="1:8">
      <c r="A110" t="s">
        <v>35</v>
      </c>
      <c r="B110">
        <v>3</v>
      </c>
      <c r="C110">
        <v>7</v>
      </c>
      <c r="D110">
        <v>3.7890000000000001</v>
      </c>
      <c r="E110" s="8">
        <v>1.3403824081209106</v>
      </c>
      <c r="F110" s="8">
        <v>0.24725000000000003</v>
      </c>
      <c r="G110">
        <v>21.396583200739599</v>
      </c>
      <c r="H110" s="1"/>
    </row>
    <row r="111" spans="1:8">
      <c r="A111" t="s">
        <v>35</v>
      </c>
      <c r="B111">
        <v>3</v>
      </c>
      <c r="C111">
        <v>7</v>
      </c>
      <c r="D111">
        <v>3.5870000000000002</v>
      </c>
      <c r="E111" s="8">
        <v>0.73583286145700322</v>
      </c>
      <c r="F111" s="8">
        <v>0.19200000000000003</v>
      </c>
      <c r="G111">
        <v>-50.403791360249663</v>
      </c>
      <c r="H111" s="1"/>
    </row>
    <row r="112" spans="1:8">
      <c r="A112" t="s">
        <v>35</v>
      </c>
      <c r="B112">
        <v>3</v>
      </c>
      <c r="C112">
        <v>7</v>
      </c>
      <c r="D112">
        <v>3.851</v>
      </c>
      <c r="E112" s="8">
        <v>1.5433732536233733</v>
      </c>
      <c r="F112" s="8">
        <v>0.56399999999999995</v>
      </c>
      <c r="G112">
        <v>-57.730963623519919</v>
      </c>
      <c r="H112" s="1"/>
    </row>
    <row r="113" spans="1:8">
      <c r="A113" t="s">
        <v>35</v>
      </c>
      <c r="B113">
        <v>3</v>
      </c>
      <c r="C113">
        <v>7</v>
      </c>
      <c r="D113">
        <v>6.7690000000000001</v>
      </c>
      <c r="E113" s="8">
        <v>0.47081418840132699</v>
      </c>
      <c r="F113" s="8">
        <v>0.17200000000000001</v>
      </c>
      <c r="G113">
        <v>54.858434866502066</v>
      </c>
      <c r="H113" s="1"/>
    </row>
    <row r="114" spans="1:8">
      <c r="A114" t="s">
        <v>35</v>
      </c>
      <c r="B114">
        <v>3</v>
      </c>
      <c r="C114">
        <v>7</v>
      </c>
      <c r="D114">
        <v>6.1109999999999998</v>
      </c>
      <c r="E114" s="8">
        <v>1.6349171232817881</v>
      </c>
      <c r="F114" s="8">
        <v>0.3</v>
      </c>
      <c r="G114">
        <v>41.578242974871664</v>
      </c>
      <c r="H114" s="1"/>
    </row>
    <row r="115" spans="1:8">
      <c r="A115" t="s">
        <v>35</v>
      </c>
      <c r="B115">
        <v>3</v>
      </c>
      <c r="C115">
        <v>7</v>
      </c>
      <c r="D115">
        <v>0.84399999999999997</v>
      </c>
      <c r="E115" s="8">
        <v>3.2640387558973605</v>
      </c>
      <c r="F115" s="8">
        <v>0.59899999999999998</v>
      </c>
      <c r="G115">
        <v>10.914035713716176</v>
      </c>
      <c r="H115" s="1"/>
    </row>
    <row r="116" spans="1:8">
      <c r="A116" t="s">
        <v>35</v>
      </c>
      <c r="B116">
        <v>3</v>
      </c>
      <c r="C116">
        <v>7</v>
      </c>
      <c r="D116">
        <v>3.8719999999999999</v>
      </c>
      <c r="E116" s="8">
        <v>2.7575752029636469</v>
      </c>
      <c r="F116" s="8">
        <v>1.0205</v>
      </c>
      <c r="G116">
        <v>81.8904664154919</v>
      </c>
      <c r="H116" s="1"/>
    </row>
    <row r="117" spans="1:8">
      <c r="A117" t="s">
        <v>35</v>
      </c>
      <c r="B117">
        <v>3</v>
      </c>
      <c r="C117">
        <v>7</v>
      </c>
      <c r="D117">
        <v>5.6159999999999997</v>
      </c>
      <c r="E117" s="8">
        <v>2.3389854638282825</v>
      </c>
      <c r="F117" s="8">
        <v>0.85650000000000004</v>
      </c>
      <c r="G117">
        <v>-50.047018370434081</v>
      </c>
      <c r="H117" s="1"/>
    </row>
    <row r="118" spans="1:8">
      <c r="A118" t="s">
        <v>35</v>
      </c>
      <c r="B118">
        <v>3</v>
      </c>
      <c r="C118">
        <v>7</v>
      </c>
      <c r="D118">
        <v>2.2370000000000001</v>
      </c>
      <c r="E118" s="8">
        <v>1.1208483394286661</v>
      </c>
      <c r="F118" s="8">
        <v>0.153</v>
      </c>
      <c r="G118">
        <v>-10.79864512643719</v>
      </c>
      <c r="H118" s="1"/>
    </row>
    <row r="119" spans="1:8">
      <c r="A119" t="s">
        <v>35</v>
      </c>
      <c r="B119">
        <v>3</v>
      </c>
      <c r="C119">
        <v>7</v>
      </c>
      <c r="D119">
        <v>1.101</v>
      </c>
      <c r="E119" s="8">
        <v>0.9806717085753035</v>
      </c>
      <c r="F119" s="8">
        <v>0.18150000000000002</v>
      </c>
      <c r="G119">
        <v>24.971008861920748</v>
      </c>
      <c r="H119" s="1"/>
    </row>
    <row r="120" spans="1:8">
      <c r="A120" t="s">
        <v>35</v>
      </c>
      <c r="B120">
        <v>3</v>
      </c>
      <c r="C120">
        <v>7</v>
      </c>
      <c r="D120">
        <v>4.1449999999999996</v>
      </c>
      <c r="E120" s="8">
        <v>1.7027225258391361</v>
      </c>
      <c r="F120" s="8">
        <v>0.64949999999999997</v>
      </c>
      <c r="G120">
        <v>45.190350726629688</v>
      </c>
      <c r="H120" s="1"/>
    </row>
    <row r="121" spans="1:8">
      <c r="A121" t="s">
        <v>35</v>
      </c>
      <c r="B121">
        <v>3</v>
      </c>
      <c r="C121">
        <v>7</v>
      </c>
      <c r="D121">
        <v>2.5640000000000001</v>
      </c>
      <c r="E121" s="8">
        <v>1.9932137366574587</v>
      </c>
      <c r="F121" s="8">
        <v>0.3755</v>
      </c>
      <c r="G121">
        <v>-36.657180999051633</v>
      </c>
      <c r="H121" s="1"/>
    </row>
    <row r="122" spans="1:8">
      <c r="A122" t="s">
        <v>35</v>
      </c>
      <c r="B122">
        <v>3</v>
      </c>
      <c r="C122">
        <v>7</v>
      </c>
      <c r="D122">
        <v>3.2090000000000001</v>
      </c>
      <c r="E122" s="8">
        <v>1.429004198734211</v>
      </c>
      <c r="F122" s="8">
        <v>0.16719999999999999</v>
      </c>
      <c r="G122">
        <v>74.49520508041374</v>
      </c>
      <c r="H122" s="1"/>
    </row>
    <row r="123" spans="1:8">
      <c r="A123" t="s">
        <v>35</v>
      </c>
      <c r="B123">
        <v>3</v>
      </c>
      <c r="C123">
        <v>7</v>
      </c>
      <c r="D123">
        <v>3.5310000000000001</v>
      </c>
      <c r="E123" s="8">
        <v>0.74942711453482858</v>
      </c>
      <c r="F123" s="8">
        <v>0.27350000000000002</v>
      </c>
      <c r="G123">
        <v>55.822230363794731</v>
      </c>
      <c r="H123" s="1"/>
    </row>
    <row r="124" spans="1:8">
      <c r="A124" t="s">
        <v>35</v>
      </c>
      <c r="B124">
        <v>3</v>
      </c>
      <c r="C124">
        <v>7</v>
      </c>
      <c r="D124">
        <v>2.3860000000000001</v>
      </c>
      <c r="E124" s="8">
        <v>2.3456555586871639</v>
      </c>
      <c r="F124" s="8">
        <v>0.38680000000000003</v>
      </c>
      <c r="G124">
        <v>-7.7915685876619074</v>
      </c>
      <c r="H124" s="1"/>
    </row>
    <row r="125" spans="1:8">
      <c r="A125" t="s">
        <v>35</v>
      </c>
      <c r="B125">
        <v>3</v>
      </c>
      <c r="C125">
        <v>7</v>
      </c>
      <c r="D125">
        <v>2.0880000000000001</v>
      </c>
      <c r="E125" s="8">
        <v>1.7937405052013462</v>
      </c>
      <c r="F125" s="8">
        <v>0.34175000000000005</v>
      </c>
      <c r="G125">
        <v>-2.5242397923910307</v>
      </c>
      <c r="H125" s="1"/>
    </row>
    <row r="126" spans="1:8">
      <c r="A126" t="s">
        <v>35</v>
      </c>
      <c r="B126">
        <v>3</v>
      </c>
      <c r="C126">
        <v>7</v>
      </c>
      <c r="D126">
        <v>9.9629999999999992</v>
      </c>
      <c r="E126" s="8">
        <v>1.566290202995599</v>
      </c>
      <c r="F126" s="8">
        <v>0.40200000000000002</v>
      </c>
      <c r="G126">
        <v>-55.061922148139651</v>
      </c>
      <c r="H126" s="1"/>
    </row>
    <row r="127" spans="1:8">
      <c r="A127" t="s">
        <v>35</v>
      </c>
      <c r="B127">
        <v>3</v>
      </c>
      <c r="C127">
        <v>7</v>
      </c>
      <c r="D127">
        <v>0.70299999999999996</v>
      </c>
      <c r="E127" s="8">
        <v>0.6683210306432027</v>
      </c>
      <c r="F127" s="8">
        <v>0.24349999999999999</v>
      </c>
      <c r="G127">
        <v>-3.6030731165288179</v>
      </c>
      <c r="H127" s="1"/>
    </row>
    <row r="128" spans="1:8">
      <c r="A128" t="s">
        <v>35</v>
      </c>
      <c r="B128">
        <v>3</v>
      </c>
      <c r="C128">
        <v>7</v>
      </c>
      <c r="D128">
        <v>11.553000000000001</v>
      </c>
      <c r="E128" s="8">
        <v>0.91252232849394077</v>
      </c>
      <c r="F128" s="8">
        <v>0.33300000000000007</v>
      </c>
      <c r="G128">
        <v>-40.778364123755452</v>
      </c>
      <c r="H128" s="1"/>
    </row>
    <row r="129" spans="1:8">
      <c r="A129" t="s">
        <v>35</v>
      </c>
      <c r="B129">
        <v>3</v>
      </c>
      <c r="C129">
        <v>7</v>
      </c>
      <c r="D129">
        <v>2.8929999999999998</v>
      </c>
      <c r="E129" s="8">
        <v>0.68654278817856507</v>
      </c>
      <c r="F129" s="8">
        <v>0.25199999999999995</v>
      </c>
      <c r="G129">
        <v>-18.778033222445529</v>
      </c>
      <c r="H129" s="1"/>
    </row>
    <row r="130" spans="1:8">
      <c r="A130" t="s">
        <v>35</v>
      </c>
      <c r="B130">
        <v>3</v>
      </c>
      <c r="C130">
        <v>7</v>
      </c>
      <c r="D130">
        <v>2.8370000000000002</v>
      </c>
      <c r="E130" s="8">
        <v>1.0520807953764753</v>
      </c>
      <c r="F130" s="8">
        <v>0.39050000000000001</v>
      </c>
      <c r="G130">
        <v>-50.089836509288034</v>
      </c>
      <c r="H130" s="1"/>
    </row>
    <row r="131" spans="1:8">
      <c r="A131" t="s">
        <v>35</v>
      </c>
      <c r="B131">
        <v>3</v>
      </c>
      <c r="C131">
        <v>7</v>
      </c>
      <c r="D131">
        <v>11.167999999999999</v>
      </c>
      <c r="E131" s="8">
        <v>3.0022000266471252</v>
      </c>
      <c r="F131" s="8">
        <v>1.097</v>
      </c>
      <c r="G131">
        <v>-36.862263806769406</v>
      </c>
      <c r="H131" s="1"/>
    </row>
    <row r="132" spans="1:8">
      <c r="A132" t="s">
        <v>35</v>
      </c>
      <c r="B132">
        <v>3</v>
      </c>
      <c r="C132">
        <v>7</v>
      </c>
      <c r="D132">
        <v>30.591999999999999</v>
      </c>
      <c r="E132" s="8">
        <v>0.96988916892601595</v>
      </c>
      <c r="F132" s="8">
        <v>0.35400000000000004</v>
      </c>
      <c r="G132">
        <v>71.91999277629742</v>
      </c>
      <c r="H132" s="1"/>
    </row>
    <row r="133" spans="1:8">
      <c r="A133" t="s">
        <v>35</v>
      </c>
      <c r="B133">
        <v>3</v>
      </c>
      <c r="C133">
        <v>7</v>
      </c>
      <c r="D133">
        <v>2.8660000000000001</v>
      </c>
      <c r="E133" s="8">
        <v>2.3525826234162306</v>
      </c>
      <c r="F133" s="8">
        <v>0.59933333333333338</v>
      </c>
      <c r="G133">
        <v>-27.38195085085</v>
      </c>
      <c r="H133" s="1"/>
    </row>
    <row r="134" spans="1:8">
      <c r="A134" t="s">
        <v>35</v>
      </c>
      <c r="B134">
        <v>3</v>
      </c>
      <c r="C134">
        <v>7</v>
      </c>
      <c r="D134">
        <v>1.9</v>
      </c>
      <c r="E134" s="8">
        <v>2.3868491783101833</v>
      </c>
      <c r="F134" s="8">
        <v>0.45099999999999996</v>
      </c>
      <c r="G134">
        <v>-8.6019832147282713</v>
      </c>
      <c r="H134" s="1"/>
    </row>
    <row r="135" spans="1:8">
      <c r="A135" t="s">
        <v>35</v>
      </c>
      <c r="B135">
        <v>3</v>
      </c>
      <c r="C135">
        <v>7</v>
      </c>
      <c r="D135">
        <v>5.6189999999999998</v>
      </c>
      <c r="E135" s="8">
        <v>0.3658332953682582</v>
      </c>
      <c r="F135" s="8">
        <v>0.13400000000000001</v>
      </c>
      <c r="G135">
        <v>55.918989325354701</v>
      </c>
      <c r="H135" s="1"/>
    </row>
    <row r="136" spans="1:8">
      <c r="A136" t="s">
        <v>35</v>
      </c>
      <c r="B136">
        <v>3</v>
      </c>
      <c r="C136">
        <v>7</v>
      </c>
      <c r="D136">
        <v>5.39</v>
      </c>
      <c r="E136" s="8">
        <v>0.87670804718560646</v>
      </c>
      <c r="F136" s="8">
        <v>0.32049999999999995</v>
      </c>
      <c r="G136">
        <v>-82.39671929379206</v>
      </c>
      <c r="H136" s="1"/>
    </row>
    <row r="137" spans="1:8">
      <c r="A137" t="s">
        <v>35</v>
      </c>
      <c r="B137">
        <v>3</v>
      </c>
      <c r="C137">
        <v>7</v>
      </c>
      <c r="D137">
        <v>2.6789999999999998</v>
      </c>
      <c r="E137" s="8">
        <v>0.63906181234682014</v>
      </c>
      <c r="F137" s="8">
        <v>0.2475</v>
      </c>
      <c r="G137">
        <v>16.733594217595847</v>
      </c>
      <c r="H137" s="1"/>
    </row>
    <row r="138" spans="1:8">
      <c r="A138" t="s">
        <v>35</v>
      </c>
      <c r="B138">
        <v>3</v>
      </c>
      <c r="C138">
        <v>7</v>
      </c>
      <c r="D138">
        <v>5.625</v>
      </c>
      <c r="E138" s="8">
        <v>0.50229871590519093</v>
      </c>
      <c r="F138" s="8">
        <v>0.19349999999999998</v>
      </c>
      <c r="G138">
        <v>17.136274503575805</v>
      </c>
      <c r="H138" s="1"/>
    </row>
    <row r="139" spans="1:8">
      <c r="A139" t="s">
        <v>35</v>
      </c>
      <c r="B139">
        <v>3</v>
      </c>
      <c r="C139">
        <v>7</v>
      </c>
      <c r="D139">
        <v>4.5289999999999999</v>
      </c>
      <c r="E139" s="8">
        <v>0.81171731532596858</v>
      </c>
      <c r="F139" s="8">
        <v>0.30599999999999999</v>
      </c>
      <c r="G139">
        <v>37.844029694351235</v>
      </c>
      <c r="H139" s="1"/>
    </row>
    <row r="140" spans="1:8">
      <c r="A140" t="s">
        <v>35</v>
      </c>
      <c r="B140">
        <v>3</v>
      </c>
      <c r="C140">
        <v>7</v>
      </c>
      <c r="D140">
        <v>1.6739999999999999</v>
      </c>
      <c r="E140" s="8">
        <v>0.67741420120927165</v>
      </c>
      <c r="F140" s="8">
        <v>0.2545</v>
      </c>
      <c r="G140">
        <v>11.840740953966419</v>
      </c>
      <c r="H140" s="1"/>
    </row>
    <row r="141" spans="1:8">
      <c r="A141" t="s">
        <v>35</v>
      </c>
      <c r="B141">
        <v>3</v>
      </c>
      <c r="C141">
        <v>8</v>
      </c>
      <c r="D141">
        <v>5.3109999999999999</v>
      </c>
      <c r="E141" s="8">
        <v>4.5216440594102449</v>
      </c>
      <c r="F141" s="8">
        <v>0.85266666666666668</v>
      </c>
      <c r="G141">
        <v>4.4521574279156511</v>
      </c>
      <c r="H141" s="1"/>
    </row>
    <row r="142" spans="1:8">
      <c r="A142" t="s">
        <v>35</v>
      </c>
      <c r="B142">
        <v>3</v>
      </c>
      <c r="C142">
        <v>8</v>
      </c>
      <c r="D142">
        <v>3.2719999999999998</v>
      </c>
      <c r="E142" s="8">
        <v>0.6181812032082501</v>
      </c>
      <c r="F142" s="8">
        <v>0.5585</v>
      </c>
      <c r="G142">
        <v>50.645380578005032</v>
      </c>
      <c r="H142" s="1"/>
    </row>
    <row r="143" spans="1:8">
      <c r="A143" t="s">
        <v>35</v>
      </c>
      <c r="B143">
        <v>3</v>
      </c>
      <c r="C143">
        <v>8</v>
      </c>
      <c r="D143">
        <v>3.0720000000000001</v>
      </c>
      <c r="E143" s="8">
        <v>0.30321114755232936</v>
      </c>
      <c r="F143" s="8">
        <v>0.27400000000000002</v>
      </c>
      <c r="G143">
        <v>52.638791749061156</v>
      </c>
      <c r="H143" s="1"/>
    </row>
    <row r="144" spans="1:8">
      <c r="A144" t="s">
        <v>35</v>
      </c>
      <c r="B144">
        <v>3</v>
      </c>
      <c r="C144">
        <v>8</v>
      </c>
      <c r="D144">
        <v>3.0630000000000002</v>
      </c>
      <c r="E144" s="8">
        <v>0.85995813851605651</v>
      </c>
      <c r="F144" s="8">
        <v>0.77549999999999997</v>
      </c>
      <c r="G144">
        <v>3.8672577826733492</v>
      </c>
      <c r="H144" s="1"/>
    </row>
    <row r="145" spans="1:8">
      <c r="A145" t="s">
        <v>35</v>
      </c>
      <c r="B145">
        <v>3</v>
      </c>
      <c r="C145">
        <v>8</v>
      </c>
      <c r="D145">
        <v>1.9770000000000001</v>
      </c>
      <c r="E145" s="8">
        <v>0.55201449256337465</v>
      </c>
      <c r="F145" s="8">
        <v>0.5116666666666666</v>
      </c>
      <c r="G145">
        <v>-89.584820458855361</v>
      </c>
      <c r="H145" s="1"/>
    </row>
    <row r="146" spans="1:8">
      <c r="A146" t="s">
        <v>35</v>
      </c>
      <c r="B146">
        <v>3</v>
      </c>
      <c r="C146">
        <v>8</v>
      </c>
      <c r="D146">
        <v>5.6950000000000003</v>
      </c>
      <c r="E146" s="8">
        <v>3.6606301370119305</v>
      </c>
      <c r="F146" s="8">
        <v>0.74788888888888894</v>
      </c>
      <c r="G146">
        <v>-48.88769515138376</v>
      </c>
      <c r="H146" s="1"/>
    </row>
    <row r="147" spans="1:8">
      <c r="A147" t="s">
        <v>35</v>
      </c>
      <c r="B147">
        <v>3</v>
      </c>
      <c r="C147">
        <v>8</v>
      </c>
      <c r="D147">
        <v>9.64</v>
      </c>
      <c r="E147" s="8">
        <v>0.80598014863891287</v>
      </c>
      <c r="F147" s="8">
        <v>0.3153333333333333</v>
      </c>
      <c r="G147">
        <v>21.088549475767664</v>
      </c>
      <c r="H147" s="1"/>
    </row>
    <row r="148" spans="1:8">
      <c r="A148" t="s">
        <v>35</v>
      </c>
      <c r="B148">
        <v>3</v>
      </c>
      <c r="C148">
        <v>8</v>
      </c>
      <c r="D148">
        <v>8.4620000000000015</v>
      </c>
      <c r="E148" s="8">
        <v>0.98000204081420028</v>
      </c>
      <c r="F148" s="8">
        <v>0.66900000000000004</v>
      </c>
      <c r="G148">
        <v>89.883070000063228</v>
      </c>
      <c r="H148" s="1"/>
    </row>
    <row r="149" spans="1:8">
      <c r="A149" t="s">
        <v>35</v>
      </c>
      <c r="B149">
        <v>3</v>
      </c>
      <c r="C149">
        <v>8</v>
      </c>
      <c r="D149">
        <v>5.3739999999999997</v>
      </c>
      <c r="E149" s="8">
        <v>1.0296144909625169</v>
      </c>
      <c r="F149" s="8">
        <v>0.38640000000000008</v>
      </c>
      <c r="G149">
        <v>28.48166540139367</v>
      </c>
      <c r="H149" s="1"/>
    </row>
    <row r="150" spans="1:8">
      <c r="A150" t="s">
        <v>35</v>
      </c>
      <c r="B150">
        <v>3</v>
      </c>
      <c r="C150">
        <v>8</v>
      </c>
      <c r="D150">
        <v>0.95499999999999996</v>
      </c>
      <c r="E150" s="8">
        <v>0.79112198806505252</v>
      </c>
      <c r="F150" s="8">
        <v>0.64966666666666661</v>
      </c>
      <c r="G150">
        <v>26.662217470892354</v>
      </c>
      <c r="H150" s="1"/>
    </row>
    <row r="151" spans="1:8">
      <c r="A151" t="s">
        <v>35</v>
      </c>
      <c r="B151">
        <v>3</v>
      </c>
      <c r="C151">
        <v>8</v>
      </c>
      <c r="D151">
        <v>5.1260000000000003</v>
      </c>
      <c r="E151" s="8">
        <v>1.8624312067832227</v>
      </c>
      <c r="F151" s="8">
        <v>0.84624999999999995</v>
      </c>
      <c r="G151">
        <v>-50.883757036443377</v>
      </c>
      <c r="H151" s="1"/>
    </row>
    <row r="152" spans="1:8">
      <c r="A152" t="s">
        <v>35</v>
      </c>
      <c r="B152">
        <v>3</v>
      </c>
      <c r="C152">
        <v>8</v>
      </c>
      <c r="D152">
        <v>1.22</v>
      </c>
      <c r="E152" s="8">
        <v>0.62354871501752052</v>
      </c>
      <c r="F152" s="8">
        <v>0.61</v>
      </c>
      <c r="G152">
        <v>82.350708278372039</v>
      </c>
      <c r="H152" s="1"/>
    </row>
    <row r="153" spans="1:8">
      <c r="A153" t="s">
        <v>35</v>
      </c>
      <c r="B153">
        <v>3</v>
      </c>
      <c r="C153">
        <v>8</v>
      </c>
      <c r="D153">
        <v>1.6259999999999999</v>
      </c>
      <c r="E153" s="8">
        <v>0.87148207095728958</v>
      </c>
      <c r="F153" s="8">
        <v>0.52600000000000002</v>
      </c>
      <c r="G153">
        <v>-55.708184795738653</v>
      </c>
      <c r="H153" s="1"/>
    </row>
    <row r="154" spans="1:8">
      <c r="A154" t="s">
        <v>35</v>
      </c>
      <c r="B154">
        <v>3</v>
      </c>
      <c r="C154">
        <v>8</v>
      </c>
      <c r="D154">
        <v>5.4909999999999997</v>
      </c>
      <c r="E154" s="8">
        <v>0.30054117854297174</v>
      </c>
      <c r="F154" s="8">
        <v>0.27250000000000002</v>
      </c>
      <c r="G154">
        <v>-44.325963102015962</v>
      </c>
      <c r="H154" s="1"/>
    </row>
    <row r="155" spans="1:8">
      <c r="A155" t="s">
        <v>35</v>
      </c>
      <c r="B155">
        <v>3</v>
      </c>
      <c r="C155">
        <v>8</v>
      </c>
      <c r="D155">
        <v>5.4169999999999998</v>
      </c>
      <c r="E155" s="8">
        <v>1.319351355780557</v>
      </c>
      <c r="F155" s="8">
        <v>0.4834</v>
      </c>
      <c r="G155">
        <v>-18.929339252120172</v>
      </c>
      <c r="H155" s="1"/>
    </row>
    <row r="156" spans="1:8">
      <c r="A156" t="s">
        <v>35</v>
      </c>
      <c r="B156">
        <v>3</v>
      </c>
      <c r="C156">
        <v>8</v>
      </c>
      <c r="D156">
        <v>1.446</v>
      </c>
      <c r="E156" s="8">
        <v>0.90614126933938832</v>
      </c>
      <c r="F156" s="8">
        <v>0.54633333333333323</v>
      </c>
      <c r="G156">
        <v>-1.0117408249439195</v>
      </c>
      <c r="H156" s="1"/>
    </row>
    <row r="157" spans="1:8">
      <c r="A157" t="s">
        <v>35</v>
      </c>
      <c r="B157">
        <v>3</v>
      </c>
      <c r="C157">
        <v>8</v>
      </c>
      <c r="D157">
        <v>1.1870000000000001</v>
      </c>
      <c r="E157" s="8">
        <v>1.417471340098273</v>
      </c>
      <c r="F157" s="8">
        <v>0.6452500000000001</v>
      </c>
      <c r="G157">
        <v>-13.379390447970039</v>
      </c>
      <c r="H157" s="1"/>
    </row>
    <row r="158" spans="1:8">
      <c r="A158" t="s">
        <v>35</v>
      </c>
      <c r="B158">
        <v>3</v>
      </c>
      <c r="C158">
        <v>8</v>
      </c>
      <c r="D158">
        <v>1.649</v>
      </c>
      <c r="E158" s="8">
        <v>0.59082400086658315</v>
      </c>
      <c r="F158" s="8">
        <v>0.36066666666666664</v>
      </c>
      <c r="G158">
        <v>-25.784384856072855</v>
      </c>
      <c r="H158" s="1"/>
    </row>
    <row r="159" spans="1:8">
      <c r="A159" t="s">
        <v>35</v>
      </c>
      <c r="B159">
        <v>3</v>
      </c>
      <c r="C159">
        <v>8</v>
      </c>
      <c r="D159">
        <v>2.9470000000000001</v>
      </c>
      <c r="E159" s="8">
        <v>1.0049328335764587</v>
      </c>
      <c r="F159" s="8">
        <v>0.47550000000000003</v>
      </c>
      <c r="G159">
        <v>-26.029592191513327</v>
      </c>
      <c r="H159" s="1"/>
    </row>
    <row r="160" spans="1:8">
      <c r="A160" t="s">
        <v>35</v>
      </c>
      <c r="B160">
        <v>3</v>
      </c>
      <c r="C160">
        <v>8</v>
      </c>
      <c r="D160">
        <v>6.9710000000000001</v>
      </c>
      <c r="E160" s="8">
        <v>0.81314328380673273</v>
      </c>
      <c r="F160" s="8">
        <v>0.43833333333333335</v>
      </c>
      <c r="G160">
        <v>79.298104105644171</v>
      </c>
      <c r="H160" s="1"/>
    </row>
    <row r="161" spans="1:8">
      <c r="A161" t="s">
        <v>35</v>
      </c>
      <c r="B161">
        <v>3</v>
      </c>
      <c r="C161">
        <v>8</v>
      </c>
      <c r="D161">
        <v>4.7249999999999996</v>
      </c>
      <c r="E161" s="8">
        <v>0.42296217324956459</v>
      </c>
      <c r="F161" s="8">
        <v>0.245</v>
      </c>
      <c r="G161">
        <v>33.915492380571202</v>
      </c>
      <c r="H161" s="1"/>
    </row>
    <row r="162" spans="1:8">
      <c r="A162" t="s">
        <v>35</v>
      </c>
      <c r="B162">
        <v>3</v>
      </c>
      <c r="C162">
        <v>8</v>
      </c>
      <c r="D162">
        <v>2.4849999999999999</v>
      </c>
      <c r="E162" s="8">
        <v>1.1496312452260549</v>
      </c>
      <c r="F162" s="8">
        <v>0.42300000000000004</v>
      </c>
      <c r="G162">
        <v>14.302171336717111</v>
      </c>
      <c r="H162" s="1"/>
    </row>
    <row r="163" spans="1:8">
      <c r="A163" t="s">
        <v>35</v>
      </c>
      <c r="B163">
        <v>3</v>
      </c>
      <c r="C163">
        <v>8</v>
      </c>
      <c r="D163">
        <v>4.5209999999999999</v>
      </c>
      <c r="E163" s="8">
        <v>0.88108342397300865</v>
      </c>
      <c r="F163" s="8">
        <v>0.53566666666666662</v>
      </c>
      <c r="G163">
        <v>44.540172155777164</v>
      </c>
      <c r="H163" s="1"/>
    </row>
    <row r="164" spans="1:8">
      <c r="A164" t="s">
        <v>35</v>
      </c>
      <c r="B164">
        <v>3</v>
      </c>
      <c r="C164">
        <v>8</v>
      </c>
      <c r="D164">
        <v>3.4510000000000001</v>
      </c>
      <c r="E164" s="8">
        <v>3.0570673855837684</v>
      </c>
      <c r="F164" s="8">
        <v>0.82228571428571429</v>
      </c>
      <c r="G164">
        <v>61.791908528424514</v>
      </c>
      <c r="H164" s="1"/>
    </row>
    <row r="165" spans="1:8">
      <c r="A165" t="s">
        <v>35</v>
      </c>
      <c r="B165">
        <v>3</v>
      </c>
      <c r="C165">
        <v>8</v>
      </c>
      <c r="D165">
        <v>0.97899999999999998</v>
      </c>
      <c r="E165" s="8">
        <v>1.7780385260168037</v>
      </c>
      <c r="F165" s="8">
        <v>1.0876666666666668</v>
      </c>
      <c r="G165">
        <v>38.629612852662554</v>
      </c>
      <c r="H165" s="1"/>
    </row>
    <row r="166" spans="1:8">
      <c r="A166" t="s">
        <v>35</v>
      </c>
      <c r="B166">
        <v>3</v>
      </c>
      <c r="C166">
        <v>8</v>
      </c>
      <c r="D166">
        <v>6.7469999999999999</v>
      </c>
      <c r="E166" s="8">
        <v>0.27008517175143359</v>
      </c>
      <c r="F166" s="8">
        <v>0.41566666666666663</v>
      </c>
      <c r="G166">
        <v>19.239988762491777</v>
      </c>
      <c r="H166" s="1"/>
    </row>
    <row r="167" spans="1:8">
      <c r="A167" t="s">
        <v>35</v>
      </c>
      <c r="B167">
        <v>3</v>
      </c>
      <c r="C167">
        <v>8</v>
      </c>
      <c r="D167">
        <v>7.7850000000000001</v>
      </c>
      <c r="E167" s="8">
        <v>0.74259679503752118</v>
      </c>
      <c r="F167" s="8">
        <v>0.67200000000000004</v>
      </c>
      <c r="G167">
        <v>-58.771599717082587</v>
      </c>
      <c r="H167" s="1"/>
    </row>
    <row r="168" spans="1:8">
      <c r="A168" t="s">
        <v>35</v>
      </c>
      <c r="B168">
        <v>3</v>
      </c>
      <c r="C168">
        <v>8</v>
      </c>
      <c r="D168">
        <v>9.5060000000000002</v>
      </c>
      <c r="E168" s="8">
        <v>2.0853990025891931</v>
      </c>
      <c r="F168" s="8">
        <v>1.002</v>
      </c>
      <c r="G168">
        <v>-87.251472729768935</v>
      </c>
      <c r="H168" s="1"/>
    </row>
    <row r="169" spans="1:8">
      <c r="A169" t="s">
        <v>35</v>
      </c>
      <c r="B169">
        <v>3</v>
      </c>
      <c r="C169">
        <v>8</v>
      </c>
      <c r="D169">
        <v>3.117</v>
      </c>
      <c r="E169" s="8">
        <v>0.6422592934321778</v>
      </c>
      <c r="F169" s="8">
        <v>0.39600000000000002</v>
      </c>
      <c r="G169">
        <v>-71.480419363424929</v>
      </c>
      <c r="H169" s="1"/>
    </row>
    <row r="170" spans="1:8">
      <c r="A170" t="s">
        <v>35</v>
      </c>
      <c r="B170">
        <v>3</v>
      </c>
      <c r="C170">
        <v>8</v>
      </c>
      <c r="D170">
        <v>6.907</v>
      </c>
      <c r="E170" s="8">
        <v>0.65390289799021473</v>
      </c>
      <c r="F170" s="8">
        <v>0.41899999999999998</v>
      </c>
      <c r="G170">
        <v>-35.853438002301786</v>
      </c>
      <c r="H170" s="1"/>
    </row>
    <row r="171" spans="1:8">
      <c r="A171" t="s">
        <v>35</v>
      </c>
      <c r="B171">
        <v>3</v>
      </c>
      <c r="C171">
        <v>8</v>
      </c>
      <c r="D171">
        <v>11.465</v>
      </c>
      <c r="E171" s="8">
        <v>1.4706328569700868</v>
      </c>
      <c r="F171" s="8">
        <v>0.6732499999999999</v>
      </c>
      <c r="G171">
        <v>-39.730746418391369</v>
      </c>
      <c r="H171" s="1"/>
    </row>
    <row r="172" spans="1:8">
      <c r="A172" t="s">
        <v>35</v>
      </c>
      <c r="B172">
        <v>3</v>
      </c>
      <c r="C172">
        <v>8</v>
      </c>
      <c r="D172">
        <v>9.7119999999999997</v>
      </c>
      <c r="E172" s="8">
        <v>0.81054117723901165</v>
      </c>
      <c r="F172" s="8">
        <v>0.80100000000000005</v>
      </c>
      <c r="G172">
        <v>-8.7999055912384847</v>
      </c>
      <c r="H172" s="1"/>
    </row>
    <row r="173" spans="1:8">
      <c r="A173" t="s">
        <v>35</v>
      </c>
      <c r="B173">
        <v>3</v>
      </c>
      <c r="C173">
        <v>8</v>
      </c>
      <c r="D173">
        <v>9.7249999999999996</v>
      </c>
      <c r="E173" s="8">
        <v>0.78661807759547397</v>
      </c>
      <c r="F173" s="8">
        <v>0.73150000000000004</v>
      </c>
      <c r="G173">
        <v>21.476790979540414</v>
      </c>
      <c r="H173" s="1"/>
    </row>
    <row r="174" spans="1:8">
      <c r="A174" t="s">
        <v>35</v>
      </c>
      <c r="B174">
        <v>3</v>
      </c>
      <c r="C174">
        <v>8</v>
      </c>
      <c r="D174">
        <v>2.3889999999999998</v>
      </c>
      <c r="E174" s="8">
        <v>0.34932220084042731</v>
      </c>
      <c r="F174" s="8">
        <v>0.32699999999999996</v>
      </c>
      <c r="G174">
        <v>-87.538945349469586</v>
      </c>
      <c r="H174" s="1"/>
    </row>
    <row r="175" spans="1:8">
      <c r="A175" t="s">
        <v>35</v>
      </c>
      <c r="B175">
        <v>4</v>
      </c>
      <c r="C175">
        <v>9</v>
      </c>
      <c r="D175">
        <v>5.8029999999999999</v>
      </c>
      <c r="E175" s="8">
        <v>0.99326532205649865</v>
      </c>
      <c r="F175" s="8">
        <v>0.1023</v>
      </c>
      <c r="G175">
        <v>-46.795006737336365</v>
      </c>
      <c r="H175" s="1"/>
    </row>
    <row r="176" spans="1:8">
      <c r="A176" t="s">
        <v>35</v>
      </c>
      <c r="B176">
        <v>4</v>
      </c>
      <c r="C176">
        <v>9</v>
      </c>
      <c r="D176">
        <v>3.1480000000000001</v>
      </c>
      <c r="E176" s="8">
        <v>1.8403328503289795</v>
      </c>
      <c r="F176" s="8">
        <v>0.50700000000000001</v>
      </c>
      <c r="G176">
        <v>-1.0897339522895355</v>
      </c>
      <c r="H176" s="1"/>
    </row>
    <row r="177" spans="1:8">
      <c r="A177" t="s">
        <v>35</v>
      </c>
      <c r="B177">
        <v>4</v>
      </c>
      <c r="C177">
        <v>9</v>
      </c>
      <c r="D177">
        <v>1.9119999999999999</v>
      </c>
      <c r="E177" s="8">
        <v>1.472251676854198</v>
      </c>
      <c r="F177" s="8">
        <v>0.32566666666666672</v>
      </c>
      <c r="G177">
        <v>-51.425281416374958</v>
      </c>
      <c r="H177" s="1"/>
    </row>
    <row r="178" spans="1:8">
      <c r="A178" t="s">
        <v>35</v>
      </c>
      <c r="B178">
        <v>4</v>
      </c>
      <c r="C178">
        <v>9</v>
      </c>
      <c r="D178">
        <v>2.0209999999999999</v>
      </c>
      <c r="E178" s="8">
        <v>1.3841885709685651</v>
      </c>
      <c r="F178" s="8">
        <v>0.29966666666666669</v>
      </c>
      <c r="G178">
        <v>11.374875239649324</v>
      </c>
      <c r="H178" s="1"/>
    </row>
    <row r="179" spans="1:8">
      <c r="A179" t="s">
        <v>35</v>
      </c>
      <c r="B179">
        <v>4</v>
      </c>
      <c r="C179">
        <v>9</v>
      </c>
      <c r="D179">
        <v>5.681</v>
      </c>
      <c r="E179" s="8">
        <v>1.0385032498745468</v>
      </c>
      <c r="F179" s="8">
        <v>0.28466666666666662</v>
      </c>
      <c r="G179">
        <v>66.866608853280681</v>
      </c>
      <c r="H179" s="1"/>
    </row>
    <row r="180" spans="1:8">
      <c r="A180" t="s">
        <v>35</v>
      </c>
      <c r="B180">
        <v>4</v>
      </c>
      <c r="C180">
        <v>9</v>
      </c>
      <c r="D180">
        <v>12.855</v>
      </c>
      <c r="E180" s="8">
        <v>1.9529490520748369</v>
      </c>
      <c r="F180" s="8">
        <v>0.40299999999999997</v>
      </c>
      <c r="G180">
        <v>59.982197079514279</v>
      </c>
      <c r="H180" s="1"/>
    </row>
    <row r="181" spans="1:8">
      <c r="A181" t="s">
        <v>35</v>
      </c>
      <c r="B181">
        <v>4</v>
      </c>
      <c r="C181">
        <v>9</v>
      </c>
      <c r="D181">
        <v>11.199</v>
      </c>
      <c r="E181" s="8">
        <v>0.87561464126635202</v>
      </c>
      <c r="F181" s="8">
        <v>0.24566666666666667</v>
      </c>
      <c r="G181">
        <v>83.508060422529098</v>
      </c>
      <c r="H181" s="1"/>
    </row>
    <row r="182" spans="1:8">
      <c r="A182" t="s">
        <v>35</v>
      </c>
      <c r="B182">
        <v>4</v>
      </c>
      <c r="C182">
        <v>9</v>
      </c>
      <c r="D182">
        <v>3.2709999999999999</v>
      </c>
      <c r="E182" s="8">
        <v>1.4074238878177385</v>
      </c>
      <c r="F182" s="8">
        <v>0.2334</v>
      </c>
      <c r="G182">
        <v>-52.796281069634439</v>
      </c>
      <c r="H182" s="1"/>
    </row>
    <row r="183" spans="1:8">
      <c r="A183" t="s">
        <v>35</v>
      </c>
      <c r="B183">
        <v>4</v>
      </c>
      <c r="C183">
        <v>9</v>
      </c>
      <c r="D183">
        <v>5.5970000000000004</v>
      </c>
      <c r="E183" s="8">
        <v>0.62803264246374679</v>
      </c>
      <c r="F183" s="8">
        <v>0.17333333333333334</v>
      </c>
      <c r="G183">
        <v>40.15599962491946</v>
      </c>
      <c r="H183" s="1"/>
    </row>
    <row r="184" spans="1:8">
      <c r="A184" t="s">
        <v>35</v>
      </c>
      <c r="B184">
        <v>4</v>
      </c>
      <c r="C184">
        <v>9</v>
      </c>
      <c r="D184">
        <v>6.484</v>
      </c>
      <c r="E184" s="8">
        <v>1.2061981595077991</v>
      </c>
      <c r="F184" s="8">
        <v>0.32833333333333331</v>
      </c>
      <c r="G184">
        <v>56.428502554382789</v>
      </c>
      <c r="H184" s="1"/>
    </row>
    <row r="185" spans="1:8">
      <c r="A185" t="s">
        <v>35</v>
      </c>
      <c r="B185">
        <v>4</v>
      </c>
      <c r="C185">
        <v>9</v>
      </c>
      <c r="D185">
        <v>4.3310000000000004</v>
      </c>
      <c r="E185" s="8">
        <v>0.56659068117998168</v>
      </c>
      <c r="F185" s="8">
        <v>0.18800000000000003</v>
      </c>
      <c r="G185">
        <v>23.397763915926177</v>
      </c>
      <c r="H185" s="1"/>
    </row>
    <row r="186" spans="1:8">
      <c r="A186" t="s">
        <v>35</v>
      </c>
      <c r="B186">
        <v>4</v>
      </c>
      <c r="C186">
        <v>9</v>
      </c>
      <c r="D186">
        <v>6.9939999999999998</v>
      </c>
      <c r="E186" s="8">
        <v>4.3857825983511773</v>
      </c>
      <c r="F186" s="8">
        <v>0.47525000000000001</v>
      </c>
      <c r="G186">
        <v>29.505063263406786</v>
      </c>
      <c r="H186" s="1"/>
    </row>
    <row r="187" spans="1:8">
      <c r="A187" t="s">
        <v>35</v>
      </c>
      <c r="B187">
        <v>4</v>
      </c>
      <c r="C187">
        <v>9</v>
      </c>
      <c r="D187">
        <v>8.5830000000000002</v>
      </c>
      <c r="E187" s="8">
        <v>0.9597541351825486</v>
      </c>
      <c r="F187" s="8">
        <v>0.27033333333333331</v>
      </c>
      <c r="G187">
        <v>58.462895263120529</v>
      </c>
      <c r="H187" s="1"/>
    </row>
    <row r="188" spans="1:8">
      <c r="A188" t="s">
        <v>35</v>
      </c>
      <c r="B188">
        <v>4</v>
      </c>
      <c r="C188">
        <v>9</v>
      </c>
      <c r="D188">
        <v>6.9820000000000002</v>
      </c>
      <c r="E188" s="8">
        <v>3.3033501176835598</v>
      </c>
      <c r="F188" s="8">
        <v>0.31292857142857144</v>
      </c>
      <c r="G188">
        <v>-48.681910519631828</v>
      </c>
      <c r="H188" s="1"/>
    </row>
    <row r="189" spans="1:8">
      <c r="A189" t="s">
        <v>35</v>
      </c>
      <c r="B189">
        <v>4</v>
      </c>
      <c r="C189">
        <v>9</v>
      </c>
      <c r="D189">
        <v>7.3230000000000004</v>
      </c>
      <c r="E189" s="8">
        <v>1.099971363263607</v>
      </c>
      <c r="F189" s="8">
        <v>0.30733333333333329</v>
      </c>
      <c r="G189">
        <v>-75.306810562736416</v>
      </c>
      <c r="H189" s="1"/>
    </row>
    <row r="190" spans="1:8">
      <c r="A190" t="s">
        <v>35</v>
      </c>
      <c r="B190">
        <v>4</v>
      </c>
      <c r="C190">
        <v>9</v>
      </c>
      <c r="D190">
        <v>3.411</v>
      </c>
      <c r="E190" s="8">
        <v>1.2642472068389159</v>
      </c>
      <c r="F190" s="8">
        <v>0.2084</v>
      </c>
      <c r="G190">
        <v>-88.866924246049095</v>
      </c>
      <c r="H190" s="1"/>
    </row>
    <row r="191" spans="1:8">
      <c r="A191" t="s">
        <v>35</v>
      </c>
      <c r="B191">
        <v>4</v>
      </c>
      <c r="C191">
        <v>9</v>
      </c>
      <c r="D191">
        <v>4.7140000000000004</v>
      </c>
      <c r="E191" s="8">
        <v>1.2161332163870835</v>
      </c>
      <c r="F191" s="8">
        <v>0.503</v>
      </c>
      <c r="G191">
        <v>-37.717964022448896</v>
      </c>
      <c r="H191" s="1"/>
    </row>
    <row r="192" spans="1:8">
      <c r="A192" t="s">
        <v>35</v>
      </c>
      <c r="B192">
        <v>4</v>
      </c>
      <c r="C192">
        <v>9</v>
      </c>
      <c r="D192">
        <v>4.8570000000000002</v>
      </c>
      <c r="E192" s="8">
        <v>0.24882323042674359</v>
      </c>
      <c r="F192" s="8">
        <v>0.20433333333333331</v>
      </c>
      <c r="G192">
        <v>-52.347170179116191</v>
      </c>
      <c r="H192" s="1"/>
    </row>
    <row r="193" spans="1:8">
      <c r="A193" t="s">
        <v>35</v>
      </c>
      <c r="B193">
        <v>4</v>
      </c>
      <c r="C193">
        <v>9</v>
      </c>
      <c r="D193">
        <v>1.587</v>
      </c>
      <c r="E193" s="8">
        <v>0.82639518391626765</v>
      </c>
      <c r="F193" s="8">
        <v>0.34550000000000003</v>
      </c>
      <c r="G193">
        <v>-19.290046219188682</v>
      </c>
      <c r="H193" s="1"/>
    </row>
    <row r="194" spans="1:8">
      <c r="A194" t="s">
        <v>35</v>
      </c>
      <c r="B194">
        <v>4</v>
      </c>
      <c r="C194">
        <v>9</v>
      </c>
      <c r="D194">
        <v>4.0309999999999997</v>
      </c>
      <c r="E194" s="8">
        <v>0.53015940998910283</v>
      </c>
      <c r="F194" s="8">
        <v>0.22299999999999998</v>
      </c>
      <c r="G194">
        <v>1.4050864376559675</v>
      </c>
      <c r="H194" s="1"/>
    </row>
    <row r="195" spans="1:8">
      <c r="A195" t="s">
        <v>35</v>
      </c>
      <c r="B195">
        <v>4</v>
      </c>
      <c r="C195">
        <v>9</v>
      </c>
      <c r="D195">
        <v>4.1429999999999998</v>
      </c>
      <c r="E195" s="8">
        <v>0.62727346508520676</v>
      </c>
      <c r="F195" s="8">
        <v>0.25600000000000001</v>
      </c>
      <c r="G195">
        <v>-37.746805387274541</v>
      </c>
      <c r="H195" s="1"/>
    </row>
    <row r="196" spans="1:8">
      <c r="A196" t="s">
        <v>35</v>
      </c>
      <c r="B196">
        <v>4</v>
      </c>
      <c r="C196">
        <v>9</v>
      </c>
      <c r="D196">
        <v>7.7670000000000003</v>
      </c>
      <c r="E196" s="8">
        <v>1.0022474744293455</v>
      </c>
      <c r="F196" s="8">
        <v>0.21150000000000002</v>
      </c>
      <c r="G196">
        <v>-65.224859431168014</v>
      </c>
      <c r="H196" s="1"/>
    </row>
    <row r="197" spans="1:8">
      <c r="A197" t="s">
        <v>35</v>
      </c>
      <c r="B197">
        <v>4</v>
      </c>
      <c r="C197">
        <v>9</v>
      </c>
      <c r="D197">
        <v>16.053000000000001</v>
      </c>
      <c r="E197" s="8">
        <v>2.1476622173889459</v>
      </c>
      <c r="F197" s="8">
        <v>0.59433333333333338</v>
      </c>
      <c r="G197">
        <v>75.795525477711948</v>
      </c>
      <c r="H197" s="1"/>
    </row>
    <row r="198" spans="1:8">
      <c r="A198" t="s">
        <v>35</v>
      </c>
      <c r="B198">
        <v>4</v>
      </c>
      <c r="C198">
        <v>9</v>
      </c>
      <c r="D198">
        <v>15.269</v>
      </c>
      <c r="E198" s="8">
        <v>6.5047996125937679</v>
      </c>
      <c r="F198" s="8">
        <v>0.89449999999999996</v>
      </c>
      <c r="G198">
        <v>56.639734410098974</v>
      </c>
      <c r="H198" s="1"/>
    </row>
    <row r="199" spans="1:8">
      <c r="A199" t="s">
        <v>35</v>
      </c>
      <c r="B199">
        <v>4</v>
      </c>
      <c r="C199">
        <v>9</v>
      </c>
      <c r="D199">
        <v>6.2770000000000001</v>
      </c>
      <c r="E199" s="8">
        <v>1.2739167947711505</v>
      </c>
      <c r="F199" s="8">
        <v>0.21200000000000002</v>
      </c>
      <c r="G199">
        <v>-76.749178794108758</v>
      </c>
      <c r="H199" s="1"/>
    </row>
    <row r="200" spans="1:8">
      <c r="A200" t="s">
        <v>35</v>
      </c>
      <c r="B200">
        <v>4</v>
      </c>
      <c r="C200">
        <v>9</v>
      </c>
      <c r="D200">
        <v>12.638</v>
      </c>
      <c r="E200" s="8">
        <v>0.7649967320191644</v>
      </c>
      <c r="F200" s="8">
        <v>0.31799999999999995</v>
      </c>
      <c r="G200">
        <v>76.545050773388667</v>
      </c>
      <c r="H200" s="1"/>
    </row>
    <row r="201" spans="1:8">
      <c r="A201" t="s">
        <v>35</v>
      </c>
      <c r="B201">
        <v>4</v>
      </c>
      <c r="C201">
        <v>9</v>
      </c>
      <c r="D201">
        <v>8.2750000000000004</v>
      </c>
      <c r="E201" s="8">
        <v>1.0697761448078786</v>
      </c>
      <c r="F201" s="8">
        <v>0.29633333333333334</v>
      </c>
      <c r="G201">
        <v>-56.785281936851064</v>
      </c>
      <c r="H201" s="1"/>
    </row>
    <row r="202" spans="1:8">
      <c r="A202" t="s">
        <v>35</v>
      </c>
      <c r="B202">
        <v>4</v>
      </c>
      <c r="C202">
        <v>9</v>
      </c>
      <c r="D202">
        <v>28.010999999999999</v>
      </c>
      <c r="E202" s="8">
        <v>1.9301632055347042</v>
      </c>
      <c r="F202" s="8">
        <v>0.32500000000000001</v>
      </c>
      <c r="G202">
        <v>57.783797971371555</v>
      </c>
      <c r="H202" s="1"/>
    </row>
    <row r="203" spans="1:8">
      <c r="A203" t="s">
        <v>35</v>
      </c>
      <c r="B203">
        <v>4</v>
      </c>
      <c r="C203">
        <v>9</v>
      </c>
      <c r="D203">
        <v>10.972</v>
      </c>
      <c r="E203" s="8">
        <v>7.5290175985981049</v>
      </c>
      <c r="F203" s="8">
        <v>0.77187499999999998</v>
      </c>
      <c r="G203">
        <v>-10.98756316476393</v>
      </c>
      <c r="H203" s="1"/>
    </row>
    <row r="204" spans="1:8">
      <c r="A204" t="s">
        <v>35</v>
      </c>
      <c r="B204">
        <v>4</v>
      </c>
      <c r="C204">
        <v>9</v>
      </c>
      <c r="D204">
        <v>22.786999999999999</v>
      </c>
      <c r="E204" s="8">
        <v>1.2059423700990035</v>
      </c>
      <c r="F204" s="8">
        <v>0.50399999999999989</v>
      </c>
      <c r="G204">
        <v>78.326674219967444</v>
      </c>
      <c r="H204" s="1"/>
    </row>
    <row r="205" spans="1:8">
      <c r="A205" t="s">
        <v>35</v>
      </c>
      <c r="B205">
        <v>4</v>
      </c>
      <c r="C205">
        <v>9</v>
      </c>
      <c r="D205">
        <v>18.106999999999999</v>
      </c>
      <c r="E205" s="8">
        <v>0.83956298155647446</v>
      </c>
      <c r="F205" s="8">
        <v>0.35249999999999998</v>
      </c>
      <c r="G205">
        <v>-55.874591354413873</v>
      </c>
      <c r="H205" s="1"/>
    </row>
    <row r="206" spans="1:8">
      <c r="A206" t="s">
        <v>35</v>
      </c>
      <c r="B206">
        <v>4</v>
      </c>
      <c r="C206">
        <v>9</v>
      </c>
      <c r="D206">
        <v>4.3529999999999998</v>
      </c>
      <c r="E206" s="8">
        <v>2.1326814108065926</v>
      </c>
      <c r="F206" s="8">
        <v>0.43675000000000003</v>
      </c>
      <c r="G206">
        <v>71.208231540473321</v>
      </c>
      <c r="H206" s="1"/>
    </row>
    <row r="207" spans="1:8">
      <c r="A207" t="s">
        <v>35</v>
      </c>
      <c r="B207">
        <v>4</v>
      </c>
      <c r="C207">
        <v>10</v>
      </c>
      <c r="D207">
        <v>9.3179999999999996</v>
      </c>
      <c r="E207" s="8">
        <v>2.1105056266212605</v>
      </c>
      <c r="F207" s="8">
        <v>0.66100000000000003</v>
      </c>
      <c r="G207">
        <v>71.633730532273148</v>
      </c>
      <c r="H207" s="1"/>
    </row>
    <row r="208" spans="1:8">
      <c r="A208" t="s">
        <v>35</v>
      </c>
      <c r="B208">
        <v>4</v>
      </c>
      <c r="C208">
        <v>10</v>
      </c>
      <c r="D208">
        <v>4.7919999999999998</v>
      </c>
      <c r="E208" s="8">
        <v>1.5138824260820209</v>
      </c>
      <c r="F208" s="8">
        <v>0.4993333333333333</v>
      </c>
      <c r="G208">
        <v>8.815221023223188</v>
      </c>
      <c r="H208" s="1"/>
    </row>
    <row r="209" spans="1:8">
      <c r="A209" t="s">
        <v>35</v>
      </c>
      <c r="B209">
        <v>4</v>
      </c>
      <c r="C209">
        <v>10</v>
      </c>
      <c r="D209">
        <v>13.164999999999999</v>
      </c>
      <c r="E209" s="8">
        <v>3.212335754556177</v>
      </c>
      <c r="F209" s="8">
        <v>0.83450000000000002</v>
      </c>
      <c r="G209">
        <v>49.153009805424425</v>
      </c>
      <c r="H209" s="1"/>
    </row>
    <row r="210" spans="1:8">
      <c r="A210" t="s">
        <v>35</v>
      </c>
      <c r="B210">
        <v>4</v>
      </c>
      <c r="C210">
        <v>10</v>
      </c>
      <c r="D210">
        <v>2.25</v>
      </c>
      <c r="E210" s="8">
        <v>1.0402466053777821</v>
      </c>
      <c r="F210" s="8">
        <v>0.2135</v>
      </c>
      <c r="G210">
        <v>-26.983800493113531</v>
      </c>
      <c r="H210" s="1"/>
    </row>
    <row r="211" spans="1:8">
      <c r="A211" t="s">
        <v>35</v>
      </c>
      <c r="B211">
        <v>4</v>
      </c>
      <c r="C211">
        <v>10</v>
      </c>
      <c r="D211">
        <v>5.4779999999999998</v>
      </c>
      <c r="E211" s="8">
        <v>0.98045805621657922</v>
      </c>
      <c r="F211" s="8">
        <v>0.3775</v>
      </c>
      <c r="G211">
        <v>-46.653098996116441</v>
      </c>
      <c r="H211" s="1"/>
    </row>
    <row r="212" spans="1:8">
      <c r="A212" t="s">
        <v>35</v>
      </c>
      <c r="B212">
        <v>4</v>
      </c>
      <c r="C212">
        <v>10</v>
      </c>
      <c r="D212">
        <v>5.2510000000000003</v>
      </c>
      <c r="E212" s="8">
        <v>1.2373600931014339</v>
      </c>
      <c r="F212" s="8">
        <v>0.17911111111111111</v>
      </c>
      <c r="G212">
        <v>-16.237978377424689</v>
      </c>
      <c r="H212" s="1"/>
    </row>
    <row r="213" spans="1:8">
      <c r="A213" t="s">
        <v>35</v>
      </c>
      <c r="B213">
        <v>4</v>
      </c>
      <c r="C213">
        <v>10</v>
      </c>
      <c r="D213">
        <v>4.6390000000000002</v>
      </c>
      <c r="E213" s="8">
        <v>0.20882768015758768</v>
      </c>
      <c r="F213" s="8">
        <v>0.17549999999999999</v>
      </c>
      <c r="G213">
        <v>-37.802792450938689</v>
      </c>
      <c r="H213" s="1"/>
    </row>
    <row r="214" spans="1:8">
      <c r="A214" t="s">
        <v>35</v>
      </c>
      <c r="B214">
        <v>4</v>
      </c>
      <c r="C214">
        <v>10</v>
      </c>
      <c r="D214">
        <v>9.4329999999999998</v>
      </c>
      <c r="E214" s="8">
        <v>1.3562374423381782</v>
      </c>
      <c r="F214" s="8">
        <v>0.86849999999999994</v>
      </c>
      <c r="G214">
        <v>-81.690662215347501</v>
      </c>
      <c r="H214" s="1"/>
    </row>
    <row r="215" spans="1:8">
      <c r="A215" t="s">
        <v>35</v>
      </c>
      <c r="B215">
        <v>4</v>
      </c>
      <c r="C215">
        <v>10</v>
      </c>
      <c r="D215">
        <v>8.25</v>
      </c>
      <c r="E215" s="8">
        <v>1.3687987434243218</v>
      </c>
      <c r="F215" s="8">
        <v>0.40616666666666668</v>
      </c>
      <c r="G215">
        <v>66.262765878103806</v>
      </c>
      <c r="H215" s="1"/>
    </row>
    <row r="216" spans="1:8">
      <c r="A216" t="s">
        <v>35</v>
      </c>
      <c r="B216">
        <v>4</v>
      </c>
      <c r="C216">
        <v>10</v>
      </c>
      <c r="D216">
        <v>29.663</v>
      </c>
      <c r="E216" s="8">
        <v>1.1337658488418159</v>
      </c>
      <c r="F216" s="8">
        <v>0.52799999999999991</v>
      </c>
      <c r="G216">
        <v>-70.845895060532925</v>
      </c>
      <c r="H216" s="1"/>
    </row>
    <row r="217" spans="1:8">
      <c r="A217" t="s">
        <v>35</v>
      </c>
      <c r="B217">
        <v>4</v>
      </c>
      <c r="C217">
        <v>10</v>
      </c>
      <c r="D217">
        <v>2.419</v>
      </c>
      <c r="E217" s="8">
        <v>1.1138568130599207</v>
      </c>
      <c r="F217" s="8">
        <v>0.44080000000000003</v>
      </c>
      <c r="G217">
        <v>-44.017882836775748</v>
      </c>
      <c r="H217" s="1"/>
    </row>
    <row r="218" spans="1:8">
      <c r="A218" t="s">
        <v>35</v>
      </c>
      <c r="B218">
        <v>4</v>
      </c>
      <c r="C218">
        <v>10</v>
      </c>
      <c r="D218">
        <v>8.4610000000000003</v>
      </c>
      <c r="E218" s="8">
        <v>4.1869420822361505</v>
      </c>
      <c r="F218" s="8">
        <v>0.79670000000000007</v>
      </c>
      <c r="G218">
        <v>22.792499146186714</v>
      </c>
      <c r="H218" s="1"/>
    </row>
    <row r="219" spans="1:8">
      <c r="A219" t="s">
        <v>35</v>
      </c>
      <c r="B219">
        <v>4</v>
      </c>
      <c r="C219">
        <v>10</v>
      </c>
      <c r="D219">
        <v>3.367</v>
      </c>
      <c r="E219" s="8">
        <v>1.0947310171909772</v>
      </c>
      <c r="F219" s="8">
        <v>0.4316666666666667</v>
      </c>
      <c r="G219">
        <v>29.796814914727968</v>
      </c>
      <c r="H219" s="1"/>
    </row>
    <row r="220" spans="1:8">
      <c r="A220" t="s">
        <v>35</v>
      </c>
      <c r="B220">
        <v>4</v>
      </c>
      <c r="C220">
        <v>10</v>
      </c>
      <c r="D220">
        <v>5.64</v>
      </c>
      <c r="E220" s="8">
        <v>0.7548012983560648</v>
      </c>
      <c r="F220" s="8">
        <v>0.47700000000000004</v>
      </c>
      <c r="G220">
        <v>73.84606715089906</v>
      </c>
      <c r="H220" s="1"/>
    </row>
    <row r="221" spans="1:8">
      <c r="A221" t="s">
        <v>35</v>
      </c>
      <c r="B221">
        <v>4</v>
      </c>
      <c r="C221">
        <v>10</v>
      </c>
      <c r="D221">
        <v>12.855</v>
      </c>
      <c r="E221" s="8">
        <v>0.58945568111606117</v>
      </c>
      <c r="F221" s="8">
        <v>0.3783333333333333</v>
      </c>
      <c r="G221">
        <v>81.512490989133326</v>
      </c>
      <c r="H221" s="1"/>
    </row>
    <row r="222" spans="1:8">
      <c r="A222" t="s">
        <v>35</v>
      </c>
      <c r="B222">
        <v>4</v>
      </c>
      <c r="C222">
        <v>10</v>
      </c>
      <c r="D222">
        <v>17.552</v>
      </c>
      <c r="E222" s="8">
        <v>0.15681836627130316</v>
      </c>
      <c r="F222" s="8">
        <v>0.14699999999999999</v>
      </c>
      <c r="G222">
        <v>37.746805387274158</v>
      </c>
      <c r="H222" s="1"/>
    </row>
    <row r="223" spans="1:8">
      <c r="A223" t="s">
        <v>35</v>
      </c>
      <c r="B223">
        <v>4</v>
      </c>
      <c r="C223">
        <v>10</v>
      </c>
      <c r="D223">
        <v>12.878</v>
      </c>
      <c r="E223" s="8">
        <v>0.54539985331864904</v>
      </c>
      <c r="F223" s="8">
        <v>0.34166666666666667</v>
      </c>
      <c r="G223">
        <v>-11.206919676866093</v>
      </c>
      <c r="H223" s="1"/>
    </row>
    <row r="224" spans="1:8">
      <c r="A224" t="s">
        <v>35</v>
      </c>
      <c r="B224">
        <v>5</v>
      </c>
      <c r="C224">
        <v>11</v>
      </c>
      <c r="D224">
        <v>34.356000000000002</v>
      </c>
      <c r="E224" s="8">
        <v>1.7444715532217769</v>
      </c>
      <c r="F224" s="8">
        <v>0.47233333333333333</v>
      </c>
      <c r="G224">
        <v>-86.384739084086789</v>
      </c>
      <c r="H224" s="1"/>
    </row>
    <row r="225" spans="1:8">
      <c r="A225" t="s">
        <v>35</v>
      </c>
      <c r="B225">
        <v>5</v>
      </c>
      <c r="C225">
        <v>11</v>
      </c>
      <c r="D225">
        <v>14.676</v>
      </c>
      <c r="E225" s="8">
        <v>1.7755568140727012</v>
      </c>
      <c r="F225" s="8">
        <v>0.71749999999999992</v>
      </c>
      <c r="G225">
        <v>-24.240987453657873</v>
      </c>
      <c r="H225" s="1"/>
    </row>
    <row r="226" spans="1:8">
      <c r="A226" t="s">
        <v>35</v>
      </c>
      <c r="B226">
        <v>5</v>
      </c>
      <c r="C226">
        <v>11</v>
      </c>
      <c r="D226">
        <v>6.5229999999999997</v>
      </c>
      <c r="E226" s="8">
        <v>0.80823016523760549</v>
      </c>
      <c r="F226" s="8">
        <v>0.25580000000000003</v>
      </c>
      <c r="G226">
        <v>-4.2573419801063244</v>
      </c>
      <c r="H226" s="1"/>
    </row>
    <row r="227" spans="1:8">
      <c r="A227" t="s">
        <v>35</v>
      </c>
      <c r="B227">
        <v>5</v>
      </c>
      <c r="C227">
        <v>11</v>
      </c>
      <c r="D227">
        <v>4.0780000000000003</v>
      </c>
      <c r="E227" s="8">
        <v>0.53099999999999881</v>
      </c>
      <c r="F227" s="8">
        <v>0.21300000000000002</v>
      </c>
      <c r="G227">
        <v>7.016709298534876E-15</v>
      </c>
      <c r="H227" s="1"/>
    </row>
    <row r="228" spans="1:8">
      <c r="A228" t="s">
        <v>35</v>
      </c>
      <c r="B228">
        <v>5</v>
      </c>
      <c r="C228">
        <v>11</v>
      </c>
      <c r="D228">
        <v>1.4810000000000001</v>
      </c>
      <c r="E228" s="8">
        <v>0.32107631491593913</v>
      </c>
      <c r="F228" s="8">
        <v>0.11733333333333335</v>
      </c>
      <c r="G228">
        <v>68.629377730657254</v>
      </c>
      <c r="H228" s="1"/>
    </row>
    <row r="229" spans="1:8">
      <c r="A229" t="s">
        <v>35</v>
      </c>
      <c r="B229">
        <v>5</v>
      </c>
      <c r="C229">
        <v>11</v>
      </c>
      <c r="D229">
        <v>28.222000000000001</v>
      </c>
      <c r="E229" s="8">
        <v>1.9170772024099549</v>
      </c>
      <c r="F229" s="8">
        <v>0.26533333333333337</v>
      </c>
      <c r="G229">
        <v>12.992376662914481</v>
      </c>
      <c r="H229" s="1"/>
    </row>
    <row r="230" spans="1:8">
      <c r="A230" t="s">
        <v>35</v>
      </c>
      <c r="B230">
        <v>5</v>
      </c>
      <c r="C230">
        <v>11</v>
      </c>
      <c r="D230">
        <v>27.393999999999998</v>
      </c>
      <c r="E230" s="8">
        <v>0.89492625394498404</v>
      </c>
      <c r="F230" s="8">
        <v>0.36899999999999999</v>
      </c>
      <c r="G230">
        <v>66.070013733254342</v>
      </c>
      <c r="H230" s="1"/>
    </row>
    <row r="231" spans="1:8">
      <c r="A231" t="s">
        <v>35</v>
      </c>
      <c r="B231">
        <v>5</v>
      </c>
      <c r="C231">
        <v>11</v>
      </c>
      <c r="D231">
        <v>38.585000000000001</v>
      </c>
      <c r="E231" s="8">
        <v>0.62900715417235042</v>
      </c>
      <c r="F231" s="8">
        <v>0.17200000000000001</v>
      </c>
      <c r="G231">
        <v>12.953652228224522</v>
      </c>
      <c r="H231" s="1"/>
    </row>
    <row r="232" spans="1:8">
      <c r="A232" t="s">
        <v>35</v>
      </c>
      <c r="B232">
        <v>5</v>
      </c>
      <c r="C232">
        <v>11</v>
      </c>
      <c r="D232">
        <v>11.891</v>
      </c>
      <c r="E232" s="8">
        <v>2.0111561351620608</v>
      </c>
      <c r="F232" s="8">
        <v>0.54133333333333333</v>
      </c>
      <c r="G232">
        <v>17.506980703840192</v>
      </c>
      <c r="H232" s="1"/>
    </row>
    <row r="233" spans="1:8">
      <c r="A233" t="s">
        <v>35</v>
      </c>
      <c r="B233">
        <v>5</v>
      </c>
      <c r="C233">
        <v>11</v>
      </c>
      <c r="D233">
        <v>10.909000000000001</v>
      </c>
      <c r="E233" s="8">
        <v>0.81403316885738608</v>
      </c>
      <c r="F233" s="8">
        <v>0.33200000000000002</v>
      </c>
      <c r="G233">
        <v>49.284190291929633</v>
      </c>
      <c r="H233" s="1"/>
    </row>
    <row r="234" spans="1:8">
      <c r="A234" t="s">
        <v>35</v>
      </c>
      <c r="B234">
        <v>5</v>
      </c>
      <c r="C234">
        <v>11</v>
      </c>
      <c r="D234">
        <v>11.867000000000001</v>
      </c>
      <c r="E234" s="8">
        <v>3.2686114789004854</v>
      </c>
      <c r="F234" s="8">
        <v>0.87533333333333341</v>
      </c>
      <c r="G234">
        <v>-23.168668645413909</v>
      </c>
      <c r="H234" s="1"/>
    </row>
    <row r="235" spans="1:8">
      <c r="A235" t="s">
        <v>35</v>
      </c>
      <c r="B235">
        <v>5</v>
      </c>
      <c r="C235">
        <v>11</v>
      </c>
      <c r="D235">
        <v>11.194000000000001</v>
      </c>
      <c r="E235" s="8">
        <v>2.3974394674318726</v>
      </c>
      <c r="F235" s="8">
        <v>0.38979999999999998</v>
      </c>
      <c r="G235">
        <v>39.346578191282035</v>
      </c>
      <c r="H235" s="1"/>
    </row>
    <row r="236" spans="1:8">
      <c r="A236" t="s">
        <v>35</v>
      </c>
      <c r="B236">
        <v>5</v>
      </c>
      <c r="C236">
        <v>11</v>
      </c>
      <c r="D236">
        <v>13.063000000000001</v>
      </c>
      <c r="E236" s="8">
        <v>0.99311429352315261</v>
      </c>
      <c r="F236" s="8">
        <v>0.39899999999999997</v>
      </c>
      <c r="G236">
        <v>-22.122811011461962</v>
      </c>
      <c r="H236" s="1"/>
    </row>
    <row r="237" spans="1:8">
      <c r="A237" t="s">
        <v>35</v>
      </c>
      <c r="B237">
        <v>5</v>
      </c>
      <c r="C237">
        <v>11</v>
      </c>
      <c r="D237">
        <v>10.81</v>
      </c>
      <c r="E237" s="8">
        <v>2.7752250359205073</v>
      </c>
      <c r="F237" s="8">
        <v>0.3748333333333333</v>
      </c>
      <c r="G237">
        <v>20.171839897334142</v>
      </c>
      <c r="H237" s="1"/>
    </row>
    <row r="238" spans="1:8">
      <c r="A238" t="s">
        <v>35</v>
      </c>
      <c r="B238">
        <v>5</v>
      </c>
      <c r="C238">
        <v>11</v>
      </c>
      <c r="D238">
        <v>14.08</v>
      </c>
      <c r="E238" s="8">
        <v>1.0694152607850682</v>
      </c>
      <c r="F238" s="8">
        <v>0.46050000000000002</v>
      </c>
      <c r="G238">
        <v>19.671843864829015</v>
      </c>
      <c r="H238" s="1"/>
    </row>
    <row r="239" spans="1:8">
      <c r="A239" t="s">
        <v>35</v>
      </c>
      <c r="B239">
        <v>5</v>
      </c>
      <c r="C239">
        <v>11</v>
      </c>
      <c r="D239">
        <v>6.51</v>
      </c>
      <c r="E239" s="8">
        <v>1.636290010969939</v>
      </c>
      <c r="F239" s="8">
        <v>0.65749999999999997</v>
      </c>
      <c r="G239">
        <v>-41.208983141732361</v>
      </c>
      <c r="H239" s="1"/>
    </row>
    <row r="240" spans="1:8">
      <c r="A240" t="s">
        <v>35</v>
      </c>
      <c r="B240">
        <v>5</v>
      </c>
      <c r="C240">
        <v>11</v>
      </c>
      <c r="D240">
        <v>3.1850000000000001</v>
      </c>
      <c r="E240" s="8">
        <v>1.80395676223129</v>
      </c>
      <c r="F240" s="8">
        <v>0.74050000000000005</v>
      </c>
      <c r="G240">
        <v>2.6689034399086062</v>
      </c>
      <c r="H240" s="1"/>
    </row>
    <row r="241" spans="1:8">
      <c r="A241" t="s">
        <v>35</v>
      </c>
      <c r="B241">
        <v>5</v>
      </c>
      <c r="C241">
        <v>11</v>
      </c>
      <c r="D241">
        <v>5.0659999999999998</v>
      </c>
      <c r="E241" s="8">
        <v>0.99897947926871877</v>
      </c>
      <c r="F241" s="8">
        <v>0.40150000000000002</v>
      </c>
      <c r="G241">
        <v>40.290245694760891</v>
      </c>
      <c r="H241" s="1"/>
    </row>
    <row r="242" spans="1:8">
      <c r="A242" t="s">
        <v>35</v>
      </c>
      <c r="B242">
        <v>5</v>
      </c>
      <c r="C242">
        <v>11</v>
      </c>
      <c r="D242">
        <v>17.754999999999999</v>
      </c>
      <c r="E242" s="8">
        <v>2.7193449578896742</v>
      </c>
      <c r="F242" s="8">
        <v>0.25750000000000001</v>
      </c>
      <c r="G242">
        <v>-42.839201416124347</v>
      </c>
      <c r="H242" s="1"/>
    </row>
    <row r="243" spans="1:8">
      <c r="A243" t="s">
        <v>35</v>
      </c>
      <c r="B243">
        <v>5</v>
      </c>
      <c r="C243">
        <v>11</v>
      </c>
      <c r="D243">
        <v>17.164000000000001</v>
      </c>
      <c r="E243" s="8">
        <v>1.7563854929940637</v>
      </c>
      <c r="F243" s="8">
        <v>0.36024999999999996</v>
      </c>
      <c r="G243">
        <v>3.558020563225571</v>
      </c>
      <c r="H243" s="1"/>
    </row>
    <row r="244" spans="1:8">
      <c r="A244" t="s">
        <v>35</v>
      </c>
      <c r="B244">
        <v>5</v>
      </c>
      <c r="C244">
        <v>12</v>
      </c>
      <c r="D244">
        <v>3.9990000000000001</v>
      </c>
      <c r="E244" s="8">
        <v>3.1122565768265309</v>
      </c>
      <c r="F244" s="8">
        <v>2.8995000000000002</v>
      </c>
      <c r="G244">
        <v>45.768063735351589</v>
      </c>
      <c r="H244" s="1"/>
    </row>
    <row r="245" spans="1:8">
      <c r="A245" t="s">
        <v>35</v>
      </c>
      <c r="B245">
        <v>5</v>
      </c>
      <c r="C245">
        <v>12</v>
      </c>
      <c r="D245">
        <v>6.9550000000000001</v>
      </c>
      <c r="E245" s="8">
        <v>2.7463437512445541</v>
      </c>
      <c r="F245" s="8">
        <v>0.59677777777777785</v>
      </c>
      <c r="G245">
        <v>-43.199952297387092</v>
      </c>
      <c r="H245" s="1"/>
    </row>
    <row r="246" spans="1:8">
      <c r="A246" t="s">
        <v>35</v>
      </c>
      <c r="B246">
        <v>5</v>
      </c>
      <c r="C246">
        <v>12</v>
      </c>
      <c r="D246">
        <v>1.083</v>
      </c>
      <c r="E246" s="8">
        <v>0.52394083635464062</v>
      </c>
      <c r="F246" s="8">
        <v>0.34800000000000003</v>
      </c>
      <c r="G246">
        <v>80.663523355713082</v>
      </c>
      <c r="H246" s="1"/>
    </row>
    <row r="247" spans="1:8">
      <c r="A247" t="s">
        <v>35</v>
      </c>
      <c r="B247">
        <v>5</v>
      </c>
      <c r="C247">
        <v>12</v>
      </c>
      <c r="D247">
        <v>17.544</v>
      </c>
      <c r="E247" s="8">
        <v>0.48877397639399589</v>
      </c>
      <c r="F247" s="8">
        <v>0.33366666666666667</v>
      </c>
      <c r="G247">
        <v>59.237280465760975</v>
      </c>
      <c r="H247" s="1"/>
    </row>
    <row r="248" spans="1:8">
      <c r="A248" t="s">
        <v>35</v>
      </c>
      <c r="B248">
        <v>5</v>
      </c>
      <c r="C248">
        <v>12</v>
      </c>
      <c r="D248">
        <v>4.1820000000000004</v>
      </c>
      <c r="E248" s="8">
        <v>4.4563161916542695</v>
      </c>
      <c r="F248" s="8">
        <v>2.7749999999999999</v>
      </c>
      <c r="G248">
        <v>45.436392293880481</v>
      </c>
      <c r="H248" s="1"/>
    </row>
    <row r="249" spans="1:8">
      <c r="A249" t="s">
        <v>35</v>
      </c>
      <c r="B249">
        <v>5</v>
      </c>
      <c r="C249">
        <v>12</v>
      </c>
      <c r="D249">
        <v>4.3760000000000003</v>
      </c>
      <c r="E249" s="8">
        <v>2.3246272819529592</v>
      </c>
      <c r="F249" s="8">
        <v>2.1764999999999999</v>
      </c>
      <c r="G249">
        <v>-26.741413158024077</v>
      </c>
      <c r="H249" s="1"/>
    </row>
    <row r="250" spans="1:8">
      <c r="A250" t="s">
        <v>35</v>
      </c>
      <c r="B250">
        <v>5</v>
      </c>
      <c r="C250">
        <v>12</v>
      </c>
      <c r="D250">
        <v>4.9829999999999997</v>
      </c>
      <c r="E250" s="8">
        <v>1.3884570573121808</v>
      </c>
      <c r="F250" s="8">
        <v>0.95066666666666666</v>
      </c>
      <c r="G250">
        <v>82.634418543631085</v>
      </c>
      <c r="H250" s="1"/>
    </row>
    <row r="251" spans="1:8">
      <c r="A251" t="s">
        <v>35</v>
      </c>
      <c r="B251">
        <v>5</v>
      </c>
      <c r="C251">
        <v>12</v>
      </c>
      <c r="D251">
        <v>9.282</v>
      </c>
      <c r="E251" s="8">
        <v>1.2068574895156416</v>
      </c>
      <c r="F251" s="8">
        <v>0.77066666666666672</v>
      </c>
      <c r="G251">
        <v>32.926344612733153</v>
      </c>
      <c r="H251" s="1"/>
    </row>
    <row r="252" spans="1:8">
      <c r="A252" t="s">
        <v>35</v>
      </c>
      <c r="B252">
        <v>5</v>
      </c>
      <c r="C252">
        <v>12</v>
      </c>
      <c r="D252">
        <v>11.414</v>
      </c>
      <c r="E252" s="8">
        <v>0.4958911170811538</v>
      </c>
      <c r="F252" s="8">
        <v>0.311</v>
      </c>
      <c r="G252">
        <v>15.437524176532069</v>
      </c>
      <c r="H252" s="1"/>
    </row>
    <row r="253" spans="1:8">
      <c r="A253" t="s">
        <v>35</v>
      </c>
      <c r="B253">
        <v>5</v>
      </c>
      <c r="C253">
        <v>12</v>
      </c>
      <c r="D253">
        <v>11.561999999999999</v>
      </c>
      <c r="E253" s="8">
        <v>1.4267995654611023</v>
      </c>
      <c r="F253" s="8">
        <v>0.56000000000000005</v>
      </c>
      <c r="G253">
        <v>21.115354586787092</v>
      </c>
      <c r="H253" s="1"/>
    </row>
    <row r="254" spans="1:8">
      <c r="A254" t="s">
        <v>35</v>
      </c>
      <c r="B254">
        <v>5</v>
      </c>
      <c r="C254">
        <v>12</v>
      </c>
      <c r="D254">
        <v>37.585999999999999</v>
      </c>
      <c r="E254" s="8">
        <v>1.5932771259263052</v>
      </c>
      <c r="F254" s="8">
        <v>0.74600000000000011</v>
      </c>
      <c r="G254">
        <v>-23.05693319676373</v>
      </c>
      <c r="H254" s="1"/>
    </row>
    <row r="255" spans="1:8">
      <c r="A255" t="s">
        <v>35</v>
      </c>
      <c r="B255">
        <v>5</v>
      </c>
      <c r="C255">
        <v>12</v>
      </c>
      <c r="D255">
        <v>38.064999999999998</v>
      </c>
      <c r="E255" s="8">
        <v>1.5757655282433352</v>
      </c>
      <c r="F255" s="8">
        <v>0.76575000000000004</v>
      </c>
      <c r="G255">
        <v>-18.53843295996742</v>
      </c>
      <c r="H255" s="1"/>
    </row>
    <row r="256" spans="1:8">
      <c r="A256" t="s">
        <v>35</v>
      </c>
      <c r="B256">
        <v>5</v>
      </c>
      <c r="C256">
        <v>12</v>
      </c>
      <c r="D256">
        <v>38.323999999999998</v>
      </c>
      <c r="E256" s="8">
        <v>0.95172317403748685</v>
      </c>
      <c r="F256" s="8">
        <v>0.40399999999999997</v>
      </c>
      <c r="G256">
        <v>-35.376715356165612</v>
      </c>
      <c r="H256" s="1"/>
    </row>
    <row r="257" spans="1:8">
      <c r="A257" t="s">
        <v>35</v>
      </c>
      <c r="B257">
        <v>5</v>
      </c>
      <c r="C257">
        <v>12</v>
      </c>
      <c r="D257">
        <v>16.934999999999999</v>
      </c>
      <c r="E257" s="8">
        <v>1.1254727895422445</v>
      </c>
      <c r="F257" s="8">
        <v>0.54825000000000002</v>
      </c>
      <c r="G257">
        <v>-36.218258800834633</v>
      </c>
      <c r="H257" s="1"/>
    </row>
    <row r="258" spans="1:8">
      <c r="A258" t="s">
        <v>35</v>
      </c>
      <c r="B258">
        <v>5</v>
      </c>
      <c r="C258">
        <v>12</v>
      </c>
      <c r="D258">
        <v>3.387</v>
      </c>
      <c r="E258" s="8">
        <v>1.0476225465309539</v>
      </c>
      <c r="F258" s="8">
        <v>0.66066666666666662</v>
      </c>
      <c r="G258">
        <v>-64.682439427962109</v>
      </c>
      <c r="H258" s="1"/>
    </row>
    <row r="259" spans="1:8">
      <c r="A259" t="s">
        <v>35</v>
      </c>
      <c r="B259">
        <v>6</v>
      </c>
      <c r="C259">
        <v>13</v>
      </c>
      <c r="D259">
        <v>19.524999999999999</v>
      </c>
      <c r="E259" s="8">
        <v>2.9735345970746665</v>
      </c>
      <c r="F259" s="8">
        <v>0.44083333333333335</v>
      </c>
      <c r="G259">
        <v>-78.90924303068212</v>
      </c>
      <c r="H259" s="1"/>
    </row>
    <row r="260" spans="1:8">
      <c r="A260" t="s">
        <v>35</v>
      </c>
      <c r="B260">
        <v>6</v>
      </c>
      <c r="C260">
        <v>13</v>
      </c>
      <c r="D260">
        <v>12.768000000000001</v>
      </c>
      <c r="E260" s="8">
        <v>1.4018630460925914</v>
      </c>
      <c r="F260" s="8">
        <v>0.28549999999999998</v>
      </c>
      <c r="G260">
        <v>48.875592222556463</v>
      </c>
      <c r="H260" s="1"/>
    </row>
    <row r="261" spans="1:8">
      <c r="A261" t="s">
        <v>35</v>
      </c>
      <c r="B261">
        <v>6</v>
      </c>
      <c r="C261">
        <v>13</v>
      </c>
      <c r="D261">
        <v>13.12</v>
      </c>
      <c r="E261" s="8">
        <v>0.87174594923062421</v>
      </c>
      <c r="F261" s="8">
        <v>0.23499999999999999</v>
      </c>
      <c r="G261">
        <v>-55.799515869731373</v>
      </c>
      <c r="H261" s="1"/>
    </row>
    <row r="262" spans="1:8">
      <c r="A262" t="s">
        <v>35</v>
      </c>
      <c r="B262">
        <v>6</v>
      </c>
      <c r="C262">
        <v>13</v>
      </c>
      <c r="D262">
        <v>7.7359999999999998</v>
      </c>
      <c r="E262" s="8">
        <v>0.86213977985011181</v>
      </c>
      <c r="F262" s="8">
        <v>0.33600000000000002</v>
      </c>
      <c r="G262">
        <v>-73.351679676172964</v>
      </c>
      <c r="H262" s="1"/>
    </row>
    <row r="263" spans="1:8">
      <c r="A263" t="s">
        <v>35</v>
      </c>
      <c r="B263">
        <v>6</v>
      </c>
      <c r="C263">
        <v>13</v>
      </c>
      <c r="D263">
        <v>9.2949999999999999</v>
      </c>
      <c r="E263" s="8">
        <v>1.4887676111468839</v>
      </c>
      <c r="F263" s="8">
        <v>0.58550000000000002</v>
      </c>
      <c r="G263">
        <v>-62.040705416616362</v>
      </c>
      <c r="H263" s="1"/>
    </row>
    <row r="264" spans="1:8">
      <c r="A264" t="s">
        <v>35</v>
      </c>
      <c r="B264">
        <v>6</v>
      </c>
      <c r="C264">
        <v>13</v>
      </c>
      <c r="D264">
        <v>2.85</v>
      </c>
      <c r="E264" s="8">
        <v>3.6108685935658142</v>
      </c>
      <c r="F264" s="8">
        <v>0.3183333333333333</v>
      </c>
      <c r="G264">
        <v>19.006984366750544</v>
      </c>
      <c r="H264" s="1"/>
    </row>
    <row r="265" spans="1:8">
      <c r="A265" t="s">
        <v>35</v>
      </c>
      <c r="B265">
        <v>6</v>
      </c>
      <c r="C265">
        <v>13</v>
      </c>
      <c r="D265">
        <v>9.968</v>
      </c>
      <c r="E265" s="8">
        <v>0.52800757570322776</v>
      </c>
      <c r="F265" s="8">
        <v>0.20549999999999999</v>
      </c>
      <c r="G265">
        <v>-85.002057906072125</v>
      </c>
      <c r="H265" s="1"/>
    </row>
    <row r="266" spans="1:8">
      <c r="A266" t="s">
        <v>35</v>
      </c>
      <c r="B266">
        <v>6</v>
      </c>
      <c r="C266">
        <v>13</v>
      </c>
      <c r="D266">
        <v>7.8150000000000004</v>
      </c>
      <c r="E266" s="8">
        <v>1.8875129138631122</v>
      </c>
      <c r="F266" s="8">
        <v>0.49399999999999999</v>
      </c>
      <c r="G266">
        <v>9.0531092445068424</v>
      </c>
      <c r="H266" s="1"/>
    </row>
    <row r="267" spans="1:8">
      <c r="A267" t="s">
        <v>35</v>
      </c>
      <c r="B267">
        <v>6</v>
      </c>
      <c r="C267">
        <v>13</v>
      </c>
      <c r="D267">
        <v>10.472</v>
      </c>
      <c r="E267" s="8">
        <v>1.1238870049965026</v>
      </c>
      <c r="F267" s="8">
        <v>0.439</v>
      </c>
      <c r="G267">
        <v>-27.043834847373109</v>
      </c>
      <c r="H267" s="1"/>
    </row>
    <row r="268" spans="1:8">
      <c r="A268" t="s">
        <v>35</v>
      </c>
      <c r="B268">
        <v>6</v>
      </c>
      <c r="C268">
        <v>13</v>
      </c>
      <c r="D268">
        <v>14.122999999999999</v>
      </c>
      <c r="E268" s="8">
        <v>1.2789659886017299</v>
      </c>
      <c r="F268" s="8">
        <v>0.253</v>
      </c>
      <c r="G268">
        <v>34.423155038840008</v>
      </c>
      <c r="H268" s="1"/>
    </row>
    <row r="269" spans="1:8">
      <c r="A269" t="s">
        <v>35</v>
      </c>
      <c r="B269">
        <v>6</v>
      </c>
      <c r="C269">
        <v>13</v>
      </c>
      <c r="D269">
        <v>16.073</v>
      </c>
      <c r="E269" s="8">
        <v>1.4566571319291344</v>
      </c>
      <c r="F269" s="8">
        <v>0.39866666666666667</v>
      </c>
      <c r="G269">
        <v>-45.278132667296191</v>
      </c>
      <c r="H269" s="1"/>
    </row>
    <row r="270" spans="1:8">
      <c r="A270" t="s">
        <v>35</v>
      </c>
      <c r="B270">
        <v>6</v>
      </c>
      <c r="C270">
        <v>13</v>
      </c>
      <c r="D270">
        <v>10.936999999999999</v>
      </c>
      <c r="E270" s="8">
        <v>0.77996474279290484</v>
      </c>
      <c r="F270" s="8">
        <v>0.30450000000000005</v>
      </c>
      <c r="G270">
        <v>82.337395897951097</v>
      </c>
      <c r="H270" s="1"/>
    </row>
    <row r="271" spans="1:8">
      <c r="A271" t="s">
        <v>35</v>
      </c>
      <c r="B271">
        <v>6</v>
      </c>
      <c r="C271">
        <v>13</v>
      </c>
      <c r="D271">
        <v>31.893000000000001</v>
      </c>
      <c r="E271" s="8">
        <v>2.1257116455436784</v>
      </c>
      <c r="F271" s="8">
        <v>0.84299999999999997</v>
      </c>
      <c r="G271">
        <v>38.3525162255144</v>
      </c>
      <c r="H271" s="1"/>
    </row>
    <row r="272" spans="1:8">
      <c r="A272" t="s">
        <v>35</v>
      </c>
      <c r="B272">
        <v>6</v>
      </c>
      <c r="C272">
        <v>13</v>
      </c>
      <c r="D272">
        <v>33.167999999999999</v>
      </c>
      <c r="E272" s="8">
        <v>1.4824064894623215</v>
      </c>
      <c r="F272" s="8">
        <v>0.58099999999999996</v>
      </c>
      <c r="G272">
        <v>-38.508903157617148</v>
      </c>
      <c r="H272" s="1"/>
    </row>
    <row r="273" spans="1:8">
      <c r="A273" t="s">
        <v>35</v>
      </c>
      <c r="B273">
        <v>6</v>
      </c>
      <c r="C273">
        <v>13</v>
      </c>
      <c r="D273">
        <v>9.5649999999999995</v>
      </c>
      <c r="E273" s="8">
        <v>1.1346365056704284</v>
      </c>
      <c r="F273" s="8">
        <v>0.24275000000000002</v>
      </c>
      <c r="G273">
        <v>34.950651411875164</v>
      </c>
      <c r="H273" s="1"/>
    </row>
    <row r="274" spans="1:8">
      <c r="A274" t="s">
        <v>35</v>
      </c>
      <c r="B274">
        <v>6</v>
      </c>
      <c r="C274">
        <v>13</v>
      </c>
      <c r="D274">
        <v>30.111999999999998</v>
      </c>
      <c r="E274" s="8">
        <v>0.88281878095110622</v>
      </c>
      <c r="F274" s="8">
        <v>0.35</v>
      </c>
      <c r="G274">
        <v>-63.057626449113336</v>
      </c>
      <c r="H274" s="1"/>
    </row>
    <row r="275" spans="1:8">
      <c r="A275" t="s">
        <v>35</v>
      </c>
      <c r="B275">
        <v>6</v>
      </c>
      <c r="C275">
        <v>13</v>
      </c>
      <c r="D275">
        <v>24.288</v>
      </c>
      <c r="E275" s="8">
        <v>0.76970773674168258</v>
      </c>
      <c r="F275" s="8">
        <v>0.30249999999999999</v>
      </c>
      <c r="G275">
        <v>-15.137602455900963</v>
      </c>
      <c r="H275" s="1"/>
    </row>
    <row r="276" spans="1:8">
      <c r="A276" t="s">
        <v>35</v>
      </c>
      <c r="B276">
        <v>6</v>
      </c>
      <c r="C276">
        <v>13</v>
      </c>
      <c r="D276">
        <v>28.698</v>
      </c>
      <c r="E276" s="8">
        <v>1.1575845541471304</v>
      </c>
      <c r="F276" s="8">
        <v>0.30333333333333334</v>
      </c>
      <c r="G276">
        <v>39.672487450418366</v>
      </c>
      <c r="H276" s="1"/>
    </row>
    <row r="277" spans="1:8">
      <c r="A277" t="s">
        <v>35</v>
      </c>
      <c r="B277">
        <v>6</v>
      </c>
      <c r="C277">
        <v>13</v>
      </c>
      <c r="D277">
        <v>19.382000000000001</v>
      </c>
      <c r="E277" s="8">
        <v>1.1542486733802213</v>
      </c>
      <c r="F277" s="8">
        <v>0.45899999999999996</v>
      </c>
      <c r="G277">
        <v>15.734023640164947</v>
      </c>
      <c r="H277" s="1"/>
    </row>
    <row r="278" spans="1:8">
      <c r="A278" t="s">
        <v>35</v>
      </c>
      <c r="B278">
        <v>6</v>
      </c>
      <c r="C278">
        <v>14</v>
      </c>
      <c r="D278">
        <v>10.026</v>
      </c>
      <c r="E278" s="8">
        <v>1.0044351646572351</v>
      </c>
      <c r="F278" s="8">
        <v>0.28633333333333338</v>
      </c>
      <c r="G278">
        <v>41.609853608480208</v>
      </c>
      <c r="H278" s="1"/>
    </row>
    <row r="279" spans="1:8">
      <c r="A279" t="s">
        <v>35</v>
      </c>
      <c r="B279">
        <v>6</v>
      </c>
      <c r="C279">
        <v>14</v>
      </c>
      <c r="D279">
        <v>14.898</v>
      </c>
      <c r="E279" s="8">
        <v>5.1473731164546459</v>
      </c>
      <c r="F279" s="8">
        <v>0.57114285714285729</v>
      </c>
      <c r="G279">
        <v>-65.102803178354208</v>
      </c>
      <c r="H279" s="1"/>
    </row>
    <row r="280" spans="1:8">
      <c r="A280" t="s">
        <v>35</v>
      </c>
      <c r="B280">
        <v>6</v>
      </c>
      <c r="C280">
        <v>14</v>
      </c>
      <c r="D280">
        <v>20.972999999999999</v>
      </c>
      <c r="E280" s="8">
        <v>1.7696171902419995</v>
      </c>
      <c r="F280" s="8">
        <v>0.27799999999999997</v>
      </c>
      <c r="G280">
        <v>-52.877557041094846</v>
      </c>
      <c r="H280" s="1"/>
    </row>
    <row r="281" spans="1:8">
      <c r="A281" t="s">
        <v>35</v>
      </c>
      <c r="B281">
        <v>6</v>
      </c>
      <c r="C281">
        <v>14</v>
      </c>
      <c r="D281">
        <v>12.843999999999999</v>
      </c>
      <c r="E281" s="8">
        <v>1.8537988024594239</v>
      </c>
      <c r="F281" s="8">
        <v>0.71599999999999997</v>
      </c>
      <c r="G281">
        <v>-76.555959252944533</v>
      </c>
      <c r="H281" s="1"/>
    </row>
    <row r="282" spans="1:8">
      <c r="A282" t="s">
        <v>35</v>
      </c>
      <c r="B282">
        <v>6</v>
      </c>
      <c r="C282">
        <v>14</v>
      </c>
      <c r="D282">
        <v>6.593</v>
      </c>
      <c r="E282" s="8">
        <v>0.98247239146960241</v>
      </c>
      <c r="F282" s="8">
        <v>0.38</v>
      </c>
      <c r="G282">
        <v>-28.182261974829423</v>
      </c>
      <c r="H282" s="1"/>
    </row>
    <row r="283" spans="1:8">
      <c r="A283" t="s">
        <v>35</v>
      </c>
      <c r="B283">
        <v>6</v>
      </c>
      <c r="C283">
        <v>14</v>
      </c>
      <c r="D283">
        <v>6.5090000000000003</v>
      </c>
      <c r="E283" s="8">
        <v>4.6795298909185314</v>
      </c>
      <c r="F283" s="8">
        <v>0.45750000000000007</v>
      </c>
      <c r="G283">
        <v>61.901584766660235</v>
      </c>
      <c r="H283" s="1"/>
    </row>
    <row r="284" spans="1:8">
      <c r="A284" t="s">
        <v>35</v>
      </c>
      <c r="B284">
        <v>6</v>
      </c>
      <c r="C284">
        <v>14</v>
      </c>
      <c r="D284">
        <v>45.267000000000003</v>
      </c>
      <c r="E284" s="8">
        <v>1.472046534590536</v>
      </c>
      <c r="F284" s="8">
        <v>0.22920000000000001</v>
      </c>
      <c r="G284">
        <v>-7.023633629486195</v>
      </c>
      <c r="H284" s="1"/>
    </row>
    <row r="285" spans="1:8">
      <c r="A285" t="s">
        <v>35</v>
      </c>
      <c r="B285">
        <v>6</v>
      </c>
      <c r="C285">
        <v>14</v>
      </c>
      <c r="D285">
        <v>44.28</v>
      </c>
      <c r="E285" s="8">
        <v>0.86057015983590657</v>
      </c>
      <c r="F285" s="8">
        <v>0.24260000000000001</v>
      </c>
      <c r="G285">
        <v>50.705908665307007</v>
      </c>
      <c r="H285" s="1"/>
    </row>
    <row r="286" spans="1:8">
      <c r="A286" t="s">
        <v>35</v>
      </c>
      <c r="B286">
        <v>6</v>
      </c>
      <c r="C286">
        <v>14</v>
      </c>
      <c r="D286">
        <v>45.161999999999999</v>
      </c>
      <c r="E286" s="8">
        <v>0.83260614938877375</v>
      </c>
      <c r="F286" s="8">
        <v>0.202125</v>
      </c>
      <c r="G286">
        <v>33.785496784028119</v>
      </c>
      <c r="H286" s="1"/>
    </row>
    <row r="287" spans="1:8">
      <c r="A287" t="s">
        <v>35</v>
      </c>
      <c r="B287">
        <v>6</v>
      </c>
      <c r="C287">
        <v>14</v>
      </c>
      <c r="D287">
        <v>21.643000000000001</v>
      </c>
      <c r="E287" s="8">
        <v>0.75400596814613841</v>
      </c>
      <c r="F287" s="8">
        <v>0.29100000000000004</v>
      </c>
      <c r="G287">
        <v>-36.641931556300136</v>
      </c>
      <c r="H287" s="1"/>
    </row>
    <row r="288" spans="1:8">
      <c r="A288" t="s">
        <v>35</v>
      </c>
      <c r="B288">
        <v>6</v>
      </c>
      <c r="C288">
        <v>14</v>
      </c>
      <c r="D288">
        <v>19.521000000000001</v>
      </c>
      <c r="E288" s="8">
        <v>1.0463942851525918</v>
      </c>
      <c r="F288" s="8">
        <v>0.28399999999999997</v>
      </c>
      <c r="G288">
        <v>-2.9581077372310527</v>
      </c>
      <c r="H288" s="1"/>
    </row>
    <row r="289" spans="1:8">
      <c r="A289" t="s">
        <v>35</v>
      </c>
      <c r="B289">
        <v>6</v>
      </c>
      <c r="C289">
        <v>14</v>
      </c>
      <c r="D289">
        <v>43.607999999999997</v>
      </c>
      <c r="E289" s="8">
        <v>0.94899578502752369</v>
      </c>
      <c r="F289" s="8">
        <v>0.24833333333333335</v>
      </c>
      <c r="G289">
        <v>26.808057267398937</v>
      </c>
      <c r="H289" s="1"/>
    </row>
    <row r="290" spans="1:8">
      <c r="A290" t="s">
        <v>35</v>
      </c>
      <c r="B290">
        <v>6</v>
      </c>
      <c r="C290">
        <v>14</v>
      </c>
      <c r="D290">
        <v>43.996000000000002</v>
      </c>
      <c r="E290" s="8">
        <v>0.65267219949987154</v>
      </c>
      <c r="F290" s="8">
        <v>0.25750000000000001</v>
      </c>
      <c r="G290">
        <v>29.864655652048636</v>
      </c>
      <c r="H290" s="1"/>
    </row>
    <row r="291" spans="1:8">
      <c r="A291" t="s">
        <v>35</v>
      </c>
      <c r="B291">
        <v>6</v>
      </c>
      <c r="C291">
        <v>14</v>
      </c>
      <c r="D291">
        <v>45.052</v>
      </c>
      <c r="E291" s="8">
        <v>1.0250941420181843</v>
      </c>
      <c r="F291" s="8">
        <v>0.19850000000000001</v>
      </c>
      <c r="G291">
        <v>8.809904481507143</v>
      </c>
      <c r="H291" s="1"/>
    </row>
    <row r="292" spans="1:8">
      <c r="A292" t="s">
        <v>35</v>
      </c>
      <c r="B292">
        <v>7</v>
      </c>
      <c r="C292">
        <v>15</v>
      </c>
      <c r="D292">
        <v>17.495000000000001</v>
      </c>
      <c r="E292" s="8">
        <v>2.6100438693631198</v>
      </c>
      <c r="F292" s="8">
        <v>0.70399999999999996</v>
      </c>
      <c r="G292">
        <v>-50.020167079119766</v>
      </c>
      <c r="H292" s="1"/>
    </row>
    <row r="293" spans="1:8">
      <c r="A293" t="s">
        <v>35</v>
      </c>
      <c r="B293">
        <v>7</v>
      </c>
      <c r="C293">
        <v>15</v>
      </c>
      <c r="D293">
        <v>7.5170000000000003</v>
      </c>
      <c r="E293" s="8">
        <v>1.8078816332935077</v>
      </c>
      <c r="F293" s="8">
        <v>0.72419999999999995</v>
      </c>
      <c r="G293">
        <v>13.759528680505227</v>
      </c>
      <c r="H293" s="1"/>
    </row>
    <row r="294" spans="1:8">
      <c r="A294" t="s">
        <v>35</v>
      </c>
      <c r="B294">
        <v>7</v>
      </c>
      <c r="C294">
        <v>15</v>
      </c>
      <c r="D294">
        <v>8.5220000000000002</v>
      </c>
      <c r="E294" s="8">
        <v>1.5544240090786026</v>
      </c>
      <c r="F294" s="8">
        <v>0.53259999999999996</v>
      </c>
      <c r="G294">
        <v>-20.603500488804652</v>
      </c>
      <c r="H294" s="1"/>
    </row>
    <row r="295" spans="1:8">
      <c r="A295" t="s">
        <v>35</v>
      </c>
      <c r="B295">
        <v>7</v>
      </c>
      <c r="C295">
        <v>15</v>
      </c>
      <c r="D295">
        <v>8.4939999999999998</v>
      </c>
      <c r="E295" s="8">
        <v>1.2100946243992663</v>
      </c>
      <c r="F295" s="8">
        <v>1.1294999999999999</v>
      </c>
      <c r="G295">
        <v>-58.069900271077707</v>
      </c>
      <c r="H295" s="1"/>
    </row>
    <row r="296" spans="1:8">
      <c r="A296" t="s">
        <v>35</v>
      </c>
      <c r="B296">
        <v>7</v>
      </c>
      <c r="C296">
        <v>15</v>
      </c>
      <c r="D296">
        <v>3.5760000000000001</v>
      </c>
      <c r="E296" s="8">
        <v>0.69275175929043664</v>
      </c>
      <c r="F296" s="8">
        <v>0.70650000000000002</v>
      </c>
      <c r="G296">
        <v>42.835612505031335</v>
      </c>
      <c r="H296" s="1"/>
    </row>
    <row r="297" spans="1:8">
      <c r="A297" t="s">
        <v>35</v>
      </c>
      <c r="B297">
        <v>7</v>
      </c>
      <c r="C297">
        <v>15</v>
      </c>
      <c r="D297">
        <v>14.723000000000001</v>
      </c>
      <c r="E297" s="8">
        <v>1.4877987095034064</v>
      </c>
      <c r="F297" s="8">
        <v>0.93233333333333335</v>
      </c>
      <c r="G297">
        <v>-28.459859583858698</v>
      </c>
      <c r="H297" s="1"/>
    </row>
    <row r="298" spans="1:8">
      <c r="A298" t="s">
        <v>35</v>
      </c>
      <c r="B298">
        <v>7</v>
      </c>
      <c r="C298">
        <v>15</v>
      </c>
      <c r="D298">
        <v>13.907</v>
      </c>
      <c r="E298" s="8">
        <v>1.3332160365072123</v>
      </c>
      <c r="F298" s="8">
        <v>0.51724999999999999</v>
      </c>
      <c r="G298">
        <v>-88.968529518182265</v>
      </c>
      <c r="H298" s="1"/>
    </row>
    <row r="299" spans="1:8">
      <c r="A299" t="s">
        <v>35</v>
      </c>
      <c r="B299">
        <v>7</v>
      </c>
      <c r="C299">
        <v>15</v>
      </c>
      <c r="D299">
        <v>13.38</v>
      </c>
      <c r="E299" s="8">
        <v>1.8859395536442851</v>
      </c>
      <c r="F299" s="8">
        <v>1.1883333333333332</v>
      </c>
      <c r="G299">
        <v>67.950363010126608</v>
      </c>
      <c r="H299" s="1"/>
    </row>
    <row r="300" spans="1:8">
      <c r="A300" t="s">
        <v>35</v>
      </c>
      <c r="B300">
        <v>7</v>
      </c>
      <c r="C300">
        <v>15</v>
      </c>
      <c r="D300">
        <v>16.411000000000001</v>
      </c>
      <c r="E300" s="8">
        <v>4.2428896992497922</v>
      </c>
      <c r="F300" s="8">
        <v>1.1377142857142857</v>
      </c>
      <c r="G300">
        <v>83.667264564335696</v>
      </c>
      <c r="H300" s="1"/>
    </row>
    <row r="301" spans="1:8">
      <c r="A301" t="s">
        <v>35</v>
      </c>
      <c r="B301">
        <v>7</v>
      </c>
      <c r="C301">
        <v>15</v>
      </c>
      <c r="D301">
        <v>13.741</v>
      </c>
      <c r="E301" s="8">
        <v>1.1907678195181506</v>
      </c>
      <c r="F301" s="8">
        <v>1.137</v>
      </c>
      <c r="G301">
        <v>44.999999999999815</v>
      </c>
      <c r="H301" s="1"/>
    </row>
    <row r="302" spans="1:8">
      <c r="A302" t="s">
        <v>35</v>
      </c>
      <c r="B302">
        <v>7</v>
      </c>
      <c r="C302">
        <v>15</v>
      </c>
      <c r="D302">
        <v>19.006</v>
      </c>
      <c r="E302" s="8">
        <v>1.2491957412671575</v>
      </c>
      <c r="F302" s="8">
        <v>0.41611111111111115</v>
      </c>
      <c r="G302">
        <v>12.62333048618933</v>
      </c>
      <c r="H302" s="1"/>
    </row>
    <row r="303" spans="1:8">
      <c r="A303" t="s">
        <v>35</v>
      </c>
      <c r="B303">
        <v>7</v>
      </c>
      <c r="C303">
        <v>15</v>
      </c>
      <c r="D303">
        <v>20.847999999999999</v>
      </c>
      <c r="E303" s="8">
        <v>1.5146818147716681</v>
      </c>
      <c r="F303" s="8">
        <v>0.72375</v>
      </c>
      <c r="G303">
        <v>-85.493950406733163</v>
      </c>
      <c r="H303" s="1"/>
    </row>
    <row r="304" spans="1:8">
      <c r="A304" t="s">
        <v>35</v>
      </c>
      <c r="B304">
        <v>7</v>
      </c>
      <c r="C304">
        <v>15</v>
      </c>
      <c r="D304">
        <v>18.059000000000001</v>
      </c>
      <c r="E304" s="8">
        <v>0.9938903360029202</v>
      </c>
      <c r="F304" s="8">
        <v>0.92849999999999999</v>
      </c>
      <c r="G304">
        <v>52.357595891904467</v>
      </c>
      <c r="H304" s="1"/>
    </row>
    <row r="305" spans="1:8">
      <c r="A305" t="s">
        <v>35</v>
      </c>
      <c r="B305">
        <v>7</v>
      </c>
      <c r="C305">
        <v>15</v>
      </c>
      <c r="D305">
        <v>19.678999999999998</v>
      </c>
      <c r="E305" s="8">
        <v>1.2767979479933382</v>
      </c>
      <c r="F305" s="8">
        <v>0.80466666666666664</v>
      </c>
      <c r="G305">
        <v>-46.555015978205823</v>
      </c>
      <c r="H305" s="1"/>
    </row>
    <row r="306" spans="1:8">
      <c r="A306" t="s">
        <v>35</v>
      </c>
      <c r="B306">
        <v>7</v>
      </c>
      <c r="C306">
        <v>15</v>
      </c>
      <c r="D306">
        <v>16.986999999999998</v>
      </c>
      <c r="E306" s="8">
        <v>0.83510777747546183</v>
      </c>
      <c r="F306" s="8">
        <v>0.27731578947368418</v>
      </c>
      <c r="G306">
        <v>2.9514854788795479</v>
      </c>
      <c r="H306" s="1"/>
    </row>
    <row r="307" spans="1:8">
      <c r="A307" t="s">
        <v>35</v>
      </c>
      <c r="B307">
        <v>7</v>
      </c>
      <c r="C307">
        <v>15</v>
      </c>
      <c r="D307">
        <v>16.643000000000001</v>
      </c>
      <c r="E307" s="8">
        <v>0.37034173407813481</v>
      </c>
      <c r="F307" s="8">
        <v>0.37899999999999995</v>
      </c>
      <c r="G307">
        <v>-72.396784594922224</v>
      </c>
      <c r="H307" s="1"/>
    </row>
    <row r="308" spans="1:8">
      <c r="A308" t="s">
        <v>35</v>
      </c>
      <c r="B308">
        <v>7</v>
      </c>
      <c r="C308">
        <v>15</v>
      </c>
      <c r="D308">
        <v>16.616</v>
      </c>
      <c r="E308" s="8">
        <v>1.3615465471294017</v>
      </c>
      <c r="F308" s="8">
        <v>0.85100000000000009</v>
      </c>
      <c r="G308">
        <v>-67.182675802619499</v>
      </c>
      <c r="H308" s="1"/>
    </row>
    <row r="309" spans="1:8">
      <c r="A309" t="s">
        <v>35</v>
      </c>
      <c r="B309">
        <v>7</v>
      </c>
      <c r="C309">
        <v>15</v>
      </c>
      <c r="D309">
        <v>15.061</v>
      </c>
      <c r="E309" s="8">
        <v>1.2794549620834634</v>
      </c>
      <c r="F309" s="8">
        <v>0.86950000000000005</v>
      </c>
      <c r="G309">
        <v>87.267298904683756</v>
      </c>
      <c r="H309" s="1"/>
    </row>
    <row r="310" spans="1:8">
      <c r="A310" t="s">
        <v>35</v>
      </c>
      <c r="B310">
        <v>7</v>
      </c>
      <c r="C310">
        <v>15</v>
      </c>
      <c r="D310">
        <v>24.477</v>
      </c>
      <c r="E310" s="8">
        <v>2.3610982614029434</v>
      </c>
      <c r="F310" s="8">
        <v>1.1247499999999999</v>
      </c>
      <c r="G310">
        <v>-80.541667193131644</v>
      </c>
      <c r="H310" s="1"/>
    </row>
    <row r="311" spans="1:8">
      <c r="A311" t="s">
        <v>35</v>
      </c>
      <c r="B311">
        <v>7</v>
      </c>
      <c r="C311">
        <v>15</v>
      </c>
      <c r="D311">
        <v>25.163</v>
      </c>
      <c r="E311" s="8">
        <v>1.3353834655259127</v>
      </c>
      <c r="F311" s="8">
        <v>0.65800000000000003</v>
      </c>
      <c r="G311">
        <v>23.992983988166984</v>
      </c>
      <c r="H311" s="1"/>
    </row>
    <row r="312" spans="1:8">
      <c r="A312" t="s">
        <v>35</v>
      </c>
      <c r="B312">
        <v>7</v>
      </c>
      <c r="C312">
        <v>15</v>
      </c>
      <c r="D312">
        <v>26.818999999999999</v>
      </c>
      <c r="E312" s="8">
        <v>0.65669551544075166</v>
      </c>
      <c r="F312" s="8">
        <v>0.3743333333333333</v>
      </c>
      <c r="G312">
        <v>-31.487469364214203</v>
      </c>
      <c r="H312" s="1"/>
    </row>
    <row r="313" spans="1:8">
      <c r="A313" t="s">
        <v>35</v>
      </c>
      <c r="B313">
        <v>7</v>
      </c>
      <c r="C313">
        <v>15</v>
      </c>
      <c r="D313">
        <v>24.038</v>
      </c>
      <c r="E313" s="8">
        <v>2.2274505606185744</v>
      </c>
      <c r="F313" s="8">
        <v>0.89</v>
      </c>
      <c r="G313">
        <v>-75.863938201852932</v>
      </c>
      <c r="H313" s="1"/>
    </row>
    <row r="314" spans="1:8">
      <c r="A314" t="s">
        <v>35</v>
      </c>
      <c r="B314">
        <v>7</v>
      </c>
      <c r="C314">
        <v>15</v>
      </c>
      <c r="D314">
        <v>23.225000000000001</v>
      </c>
      <c r="E314" s="8">
        <v>0.87551813230794961</v>
      </c>
      <c r="F314" s="8">
        <v>0.55100000000000005</v>
      </c>
      <c r="G314">
        <v>-51.585480776849288</v>
      </c>
      <c r="H314" s="1"/>
    </row>
    <row r="315" spans="1:8">
      <c r="A315" t="s">
        <v>35</v>
      </c>
      <c r="B315">
        <v>7</v>
      </c>
      <c r="C315">
        <v>15</v>
      </c>
      <c r="D315">
        <v>29.087</v>
      </c>
      <c r="E315" s="8">
        <v>2.2285414512635846</v>
      </c>
      <c r="F315" s="8">
        <v>0.37049999999999994</v>
      </c>
      <c r="G315">
        <v>84.696170386821294</v>
      </c>
      <c r="H315" s="1"/>
    </row>
    <row r="316" spans="1:8">
      <c r="A316" t="s">
        <v>35</v>
      </c>
      <c r="B316">
        <v>7</v>
      </c>
      <c r="C316">
        <v>15</v>
      </c>
      <c r="D316">
        <v>32.031999999999996</v>
      </c>
      <c r="E316" s="8">
        <v>0.35592836357896535</v>
      </c>
      <c r="F316" s="8">
        <v>0.29187500000000005</v>
      </c>
      <c r="G316">
        <v>47.163225638711552</v>
      </c>
      <c r="H316" s="1"/>
    </row>
    <row r="317" spans="1:8">
      <c r="A317" t="s">
        <v>35</v>
      </c>
      <c r="B317">
        <v>7</v>
      </c>
      <c r="C317">
        <v>15</v>
      </c>
      <c r="D317">
        <v>30.033999999999999</v>
      </c>
      <c r="E317" s="8">
        <v>1.3268748999057876</v>
      </c>
      <c r="F317" s="8">
        <v>0.82566666666666666</v>
      </c>
      <c r="G317">
        <v>-29.134292197226099</v>
      </c>
      <c r="H317" s="1"/>
    </row>
    <row r="318" spans="1:8">
      <c r="A318" t="s">
        <v>35</v>
      </c>
      <c r="B318">
        <v>7</v>
      </c>
      <c r="C318">
        <v>15</v>
      </c>
      <c r="D318">
        <v>17.225999999999999</v>
      </c>
      <c r="E318" s="8">
        <v>0.5751417216651924</v>
      </c>
      <c r="F318" s="8">
        <v>0.46066666666666672</v>
      </c>
      <c r="G318">
        <v>-50.219939048307701</v>
      </c>
      <c r="H318" s="1"/>
    </row>
    <row r="319" spans="1:8">
      <c r="A319" t="s">
        <v>35</v>
      </c>
      <c r="B319">
        <v>7</v>
      </c>
      <c r="C319">
        <v>15</v>
      </c>
      <c r="D319">
        <v>7.5839999999999996</v>
      </c>
      <c r="E319" s="8">
        <v>1.3161891961264509</v>
      </c>
      <c r="F319" s="8">
        <v>0.63700000000000001</v>
      </c>
      <c r="G319">
        <v>-18.930527060388023</v>
      </c>
      <c r="H319" s="1"/>
    </row>
    <row r="320" spans="1:8">
      <c r="A320" t="s">
        <v>35</v>
      </c>
      <c r="B320">
        <v>7</v>
      </c>
      <c r="C320">
        <v>15</v>
      </c>
      <c r="D320">
        <v>9.5150000000000006</v>
      </c>
      <c r="E320" s="8">
        <v>0.56269441084837502</v>
      </c>
      <c r="F320" s="8">
        <v>0.52900000000000003</v>
      </c>
      <c r="G320">
        <v>-42.479172092289957</v>
      </c>
      <c r="H320" s="1"/>
    </row>
    <row r="321" spans="1:8">
      <c r="A321" t="s">
        <v>35</v>
      </c>
      <c r="B321">
        <v>7</v>
      </c>
      <c r="C321">
        <v>15</v>
      </c>
      <c r="D321">
        <v>31.231000000000002</v>
      </c>
      <c r="E321" s="8">
        <v>1.1681438267610773</v>
      </c>
      <c r="F321" s="8">
        <v>0.746</v>
      </c>
      <c r="G321">
        <v>8.2688327840435107</v>
      </c>
      <c r="H321" s="1"/>
    </row>
    <row r="322" spans="1:8">
      <c r="A322" t="s">
        <v>35</v>
      </c>
      <c r="B322">
        <v>7</v>
      </c>
      <c r="C322">
        <v>15</v>
      </c>
      <c r="D322">
        <v>25.635999999999999</v>
      </c>
      <c r="E322" s="8">
        <v>0.36629223305988845</v>
      </c>
      <c r="F322" s="8">
        <v>0.34700000000000003</v>
      </c>
      <c r="G322">
        <v>82.312327303883563</v>
      </c>
      <c r="H322" s="1"/>
    </row>
    <row r="323" spans="1:8">
      <c r="A323" t="s">
        <v>35</v>
      </c>
      <c r="B323">
        <v>7</v>
      </c>
      <c r="C323">
        <v>15</v>
      </c>
      <c r="D323">
        <v>26.143000000000001</v>
      </c>
      <c r="E323" s="8">
        <v>2.0835913706866824</v>
      </c>
      <c r="F323" s="8">
        <v>0.97150000000000014</v>
      </c>
      <c r="G323">
        <v>25.347483915454308</v>
      </c>
      <c r="H323" s="1"/>
    </row>
    <row r="324" spans="1:8">
      <c r="A324" t="s">
        <v>35</v>
      </c>
      <c r="B324">
        <v>7</v>
      </c>
      <c r="C324">
        <v>15</v>
      </c>
      <c r="D324">
        <v>17.236000000000001</v>
      </c>
      <c r="E324" s="8">
        <v>2.6751422392089705</v>
      </c>
      <c r="F324" s="8">
        <v>0.80685714285714272</v>
      </c>
      <c r="G324">
        <v>-49.001453548569081</v>
      </c>
      <c r="H324" s="1"/>
    </row>
    <row r="325" spans="1:8">
      <c r="A325" t="s">
        <v>35</v>
      </c>
      <c r="B325">
        <v>7</v>
      </c>
      <c r="C325">
        <v>15</v>
      </c>
      <c r="D325">
        <v>16.449000000000002</v>
      </c>
      <c r="E325" s="8">
        <v>2.882825870565199</v>
      </c>
      <c r="F325" s="8">
        <v>0.66674999999999984</v>
      </c>
      <c r="G325">
        <v>5.6136895575175174</v>
      </c>
      <c r="H325" s="1"/>
    </row>
    <row r="326" spans="1:8">
      <c r="A326" t="s">
        <v>35</v>
      </c>
      <c r="B326">
        <v>7</v>
      </c>
      <c r="C326">
        <v>15</v>
      </c>
      <c r="D326">
        <v>15.644</v>
      </c>
      <c r="E326" s="8">
        <v>0.45405946747095044</v>
      </c>
      <c r="F326" s="8">
        <v>0.438</v>
      </c>
      <c r="G326">
        <v>-27.975991997460625</v>
      </c>
      <c r="H326" s="1"/>
    </row>
    <row r="327" spans="1:8">
      <c r="A327" t="s">
        <v>35</v>
      </c>
      <c r="B327">
        <v>7</v>
      </c>
      <c r="C327">
        <v>15</v>
      </c>
      <c r="D327">
        <v>16.158999999999999</v>
      </c>
      <c r="E327" s="8">
        <v>1.0091907649200891</v>
      </c>
      <c r="F327" s="8">
        <v>0.6323333333333333</v>
      </c>
      <c r="G327">
        <v>15.812821174719856</v>
      </c>
      <c r="H327" s="1"/>
    </row>
    <row r="328" spans="1:8">
      <c r="A328" t="s">
        <v>35</v>
      </c>
      <c r="B328">
        <v>7</v>
      </c>
      <c r="C328">
        <v>15</v>
      </c>
      <c r="D328">
        <v>20.655999999999999</v>
      </c>
      <c r="E328" s="8">
        <v>1.3581229693956258</v>
      </c>
      <c r="F328" s="8">
        <v>0.50719999999999998</v>
      </c>
      <c r="G328">
        <v>-16.380017226084064</v>
      </c>
      <c r="H328" s="1"/>
    </row>
    <row r="329" spans="1:8">
      <c r="A329" t="s">
        <v>35</v>
      </c>
      <c r="B329">
        <v>7</v>
      </c>
      <c r="C329">
        <v>15</v>
      </c>
      <c r="D329">
        <v>19.314</v>
      </c>
      <c r="E329" s="8">
        <v>1.4670003408315906</v>
      </c>
      <c r="F329" s="8">
        <v>0.91833333333333333</v>
      </c>
      <c r="G329">
        <v>49.589337559367102</v>
      </c>
      <c r="H329" s="1"/>
    </row>
    <row r="330" spans="1:8">
      <c r="A330" t="s">
        <v>35</v>
      </c>
      <c r="B330">
        <v>7</v>
      </c>
      <c r="C330">
        <v>15</v>
      </c>
      <c r="D330">
        <v>16.600999999999999</v>
      </c>
      <c r="E330" s="8">
        <v>0.60915186940532162</v>
      </c>
      <c r="F330" s="8">
        <v>0.44160000000000005</v>
      </c>
      <c r="G330">
        <v>-83.306648023335242</v>
      </c>
      <c r="H330" s="1"/>
    </row>
    <row r="331" spans="1:8">
      <c r="A331" t="s">
        <v>35</v>
      </c>
      <c r="B331">
        <v>7</v>
      </c>
      <c r="C331">
        <v>15</v>
      </c>
      <c r="D331">
        <v>8.0259999999999998</v>
      </c>
      <c r="E331" s="8">
        <v>0.83715291315267004</v>
      </c>
      <c r="F331" s="8">
        <v>0.79049999999999998</v>
      </c>
      <c r="G331">
        <v>-66.037511025421594</v>
      </c>
      <c r="H331" s="1"/>
    </row>
    <row r="332" spans="1:8">
      <c r="A332" t="s">
        <v>35</v>
      </c>
      <c r="B332">
        <v>7</v>
      </c>
      <c r="C332">
        <v>15</v>
      </c>
      <c r="D332">
        <v>13.693</v>
      </c>
      <c r="E332" s="8">
        <v>0.634054414068696</v>
      </c>
      <c r="F332" s="8">
        <v>0.42800000000000005</v>
      </c>
      <c r="G332">
        <v>-4.6135548578205219</v>
      </c>
      <c r="H332" s="1"/>
    </row>
    <row r="333" spans="1:8">
      <c r="A333" t="s">
        <v>35</v>
      </c>
      <c r="B333">
        <v>7</v>
      </c>
      <c r="C333">
        <v>15</v>
      </c>
      <c r="D333">
        <v>26.088000000000001</v>
      </c>
      <c r="E333" s="8">
        <v>1.2477760215679747</v>
      </c>
      <c r="F333" s="8">
        <v>0.77866666666666662</v>
      </c>
      <c r="G333">
        <v>26.051661874882008</v>
      </c>
      <c r="H333" s="1"/>
    </row>
    <row r="334" spans="1:8">
      <c r="A334" t="s">
        <v>35</v>
      </c>
      <c r="B334">
        <v>7</v>
      </c>
      <c r="C334">
        <v>15</v>
      </c>
      <c r="D334">
        <v>25.44</v>
      </c>
      <c r="E334" s="8">
        <v>1.4324838568025817</v>
      </c>
      <c r="F334" s="8">
        <v>0.72424999999999995</v>
      </c>
      <c r="G334">
        <v>-79.176411038123916</v>
      </c>
      <c r="H334" s="1"/>
    </row>
    <row r="335" spans="1:8">
      <c r="A335" t="s">
        <v>35</v>
      </c>
      <c r="B335">
        <v>7</v>
      </c>
      <c r="C335">
        <v>15</v>
      </c>
      <c r="D335">
        <v>7.2610000000000001</v>
      </c>
      <c r="E335" s="8">
        <v>0.56777636442528667</v>
      </c>
      <c r="F335" s="8">
        <v>0.5605</v>
      </c>
      <c r="G335">
        <v>-22.907078887206584</v>
      </c>
      <c r="H335" s="1"/>
    </row>
    <row r="336" spans="1:8">
      <c r="A336" t="s">
        <v>35</v>
      </c>
      <c r="B336">
        <v>7</v>
      </c>
      <c r="C336">
        <v>15</v>
      </c>
      <c r="D336">
        <v>9.59</v>
      </c>
      <c r="E336" s="8">
        <v>1.8415564069558121</v>
      </c>
      <c r="F336" s="8">
        <v>0.45300000000000001</v>
      </c>
      <c r="G336">
        <v>-58.9081845725484</v>
      </c>
      <c r="H336" s="1"/>
    </row>
    <row r="337" spans="1:8">
      <c r="A337" t="s">
        <v>35</v>
      </c>
      <c r="B337">
        <v>7</v>
      </c>
      <c r="C337">
        <v>15</v>
      </c>
      <c r="D337">
        <v>22.286999999999999</v>
      </c>
      <c r="E337" s="8">
        <v>4.3331782792772326</v>
      </c>
      <c r="F337" s="8">
        <v>0.63376923076923075</v>
      </c>
      <c r="G337">
        <v>-45.205695452661985</v>
      </c>
      <c r="H337" s="1"/>
    </row>
    <row r="338" spans="1:8">
      <c r="A338" t="s">
        <v>35</v>
      </c>
      <c r="B338">
        <v>7</v>
      </c>
      <c r="C338">
        <v>15</v>
      </c>
      <c r="D338">
        <v>24.016999999999999</v>
      </c>
      <c r="E338" s="8">
        <v>0.44653443316277669</v>
      </c>
      <c r="F338" s="8">
        <v>0.47099999999999997</v>
      </c>
      <c r="G338">
        <v>-47.268852152729586</v>
      </c>
      <c r="H338" s="1"/>
    </row>
    <row r="339" spans="1:8">
      <c r="A339" t="s">
        <v>35</v>
      </c>
      <c r="B339">
        <v>7</v>
      </c>
      <c r="C339">
        <v>15</v>
      </c>
      <c r="D339">
        <v>34.774999999999999</v>
      </c>
      <c r="E339" s="8">
        <v>1.4654255354674304</v>
      </c>
      <c r="F339" s="8">
        <v>0.56359999999999988</v>
      </c>
      <c r="G339">
        <v>27.824096384253444</v>
      </c>
      <c r="H339" s="1"/>
    </row>
    <row r="340" spans="1:8">
      <c r="A340" t="s">
        <v>35</v>
      </c>
      <c r="B340">
        <v>7</v>
      </c>
      <c r="C340">
        <v>16</v>
      </c>
      <c r="D340">
        <v>16.227</v>
      </c>
      <c r="E340" s="8">
        <v>1.7983748218878031</v>
      </c>
      <c r="F340" s="8">
        <v>0.48033333333333339</v>
      </c>
      <c r="G340">
        <v>23.114922670793476</v>
      </c>
      <c r="H340" s="1"/>
    </row>
    <row r="341" spans="1:8">
      <c r="A341" t="s">
        <v>35</v>
      </c>
      <c r="B341">
        <v>7</v>
      </c>
      <c r="C341">
        <v>16</v>
      </c>
      <c r="D341">
        <v>8.7309999999999999</v>
      </c>
      <c r="E341" s="8">
        <v>1.0776163510266541</v>
      </c>
      <c r="F341" s="8">
        <v>0.43099999999999999</v>
      </c>
      <c r="G341">
        <v>3.1385401227300922</v>
      </c>
      <c r="H341" s="1"/>
    </row>
    <row r="342" spans="1:8">
      <c r="A342" t="s">
        <v>35</v>
      </c>
      <c r="B342">
        <v>7</v>
      </c>
      <c r="C342">
        <v>16</v>
      </c>
      <c r="D342">
        <v>22.89</v>
      </c>
      <c r="E342" s="8">
        <v>1.449469558148772</v>
      </c>
      <c r="F342" s="8">
        <v>0.30349999999999999</v>
      </c>
      <c r="G342">
        <v>24.496297604281992</v>
      </c>
      <c r="H342" s="1"/>
    </row>
    <row r="343" spans="1:8">
      <c r="A343" t="s">
        <v>35</v>
      </c>
      <c r="B343">
        <v>7</v>
      </c>
      <c r="C343">
        <v>16</v>
      </c>
      <c r="D343">
        <v>23.815000000000001</v>
      </c>
      <c r="E343" s="8">
        <v>1.1350885428018411</v>
      </c>
      <c r="F343" s="8">
        <v>0.45450000000000002</v>
      </c>
      <c r="G343">
        <v>-74.727172819832333</v>
      </c>
      <c r="H343" s="1"/>
    </row>
    <row r="344" spans="1:8">
      <c r="A344" t="s">
        <v>35</v>
      </c>
      <c r="B344">
        <v>7</v>
      </c>
      <c r="C344">
        <v>16</v>
      </c>
      <c r="D344">
        <v>28.209</v>
      </c>
      <c r="E344" s="8">
        <v>1.01352898330536</v>
      </c>
      <c r="F344" s="8">
        <v>0.40599999999999997</v>
      </c>
      <c r="G344">
        <v>21.958872756588445</v>
      </c>
      <c r="H344" s="1"/>
    </row>
    <row r="345" spans="1:8">
      <c r="A345" t="s">
        <v>35</v>
      </c>
      <c r="B345">
        <v>7</v>
      </c>
      <c r="C345">
        <v>16</v>
      </c>
      <c r="D345">
        <v>8.5250000000000004</v>
      </c>
      <c r="E345" s="8">
        <v>2.6669131969376139</v>
      </c>
      <c r="F345" s="8">
        <v>0.53625</v>
      </c>
      <c r="G345">
        <v>-25.902090863201419</v>
      </c>
      <c r="H345" s="1"/>
    </row>
    <row r="346" spans="1:8">
      <c r="A346" t="s">
        <v>35</v>
      </c>
      <c r="B346">
        <v>7</v>
      </c>
      <c r="C346">
        <v>16</v>
      </c>
      <c r="D346">
        <v>16.135000000000002</v>
      </c>
      <c r="E346" s="8">
        <v>5.9741049538822137</v>
      </c>
      <c r="F346" s="8">
        <v>0.68685714285714305</v>
      </c>
      <c r="G346">
        <v>-46.437858778371705</v>
      </c>
      <c r="H346" s="1"/>
    </row>
    <row r="347" spans="1:8">
      <c r="A347" t="s">
        <v>35</v>
      </c>
      <c r="B347">
        <v>7</v>
      </c>
      <c r="C347">
        <v>16</v>
      </c>
      <c r="D347">
        <v>11.851000000000001</v>
      </c>
      <c r="E347" s="8">
        <v>1.1315803108926863</v>
      </c>
      <c r="F347" s="8">
        <v>0.30366666666666664</v>
      </c>
      <c r="G347">
        <v>-37.89274702969935</v>
      </c>
      <c r="H347" s="1"/>
    </row>
    <row r="348" spans="1:8">
      <c r="A348" t="s">
        <v>35</v>
      </c>
      <c r="B348">
        <v>7</v>
      </c>
      <c r="C348">
        <v>16</v>
      </c>
      <c r="D348">
        <v>13.268000000000001</v>
      </c>
      <c r="E348" s="8">
        <v>0.55158861482086274</v>
      </c>
      <c r="F348" s="8">
        <v>0.222</v>
      </c>
      <c r="G348">
        <v>45.734521034254932</v>
      </c>
      <c r="H348" s="1"/>
    </row>
    <row r="349" spans="1:8">
      <c r="A349" t="s">
        <v>35</v>
      </c>
      <c r="B349">
        <v>7</v>
      </c>
      <c r="C349">
        <v>16</v>
      </c>
      <c r="D349">
        <v>8.8409999999999993</v>
      </c>
      <c r="E349" s="8">
        <v>0.80272037472584135</v>
      </c>
      <c r="F349" s="8">
        <v>0.32099999999999995</v>
      </c>
      <c r="G349">
        <v>8.4531195351888915</v>
      </c>
      <c r="H349" s="1"/>
    </row>
    <row r="350" spans="1:8">
      <c r="A350" t="s">
        <v>35</v>
      </c>
      <c r="B350">
        <v>7</v>
      </c>
      <c r="C350">
        <v>16</v>
      </c>
      <c r="D350">
        <v>14.286</v>
      </c>
      <c r="E350" s="8">
        <v>1.7429127918516163</v>
      </c>
      <c r="F350" s="8">
        <v>0.69750000000000001</v>
      </c>
      <c r="G350">
        <v>10.981131677550692</v>
      </c>
      <c r="H350" s="1"/>
    </row>
    <row r="351" spans="1:8">
      <c r="A351" t="s">
        <v>35</v>
      </c>
      <c r="B351">
        <v>7</v>
      </c>
      <c r="C351">
        <v>16</v>
      </c>
      <c r="D351">
        <v>16.785</v>
      </c>
      <c r="E351" s="8">
        <v>5.9036531910334995</v>
      </c>
      <c r="F351" s="8">
        <v>0.95120000000000005</v>
      </c>
      <c r="G351">
        <v>-16.381324943148357</v>
      </c>
      <c r="H351" s="1"/>
    </row>
    <row r="352" spans="1:8">
      <c r="A352" t="s">
        <v>35</v>
      </c>
      <c r="B352">
        <v>7</v>
      </c>
      <c r="C352">
        <v>16</v>
      </c>
      <c r="D352">
        <v>25.981999999999999</v>
      </c>
      <c r="E352" s="8">
        <v>1.2099892561506478</v>
      </c>
      <c r="F352" s="8">
        <v>0.48550000000000004</v>
      </c>
      <c r="G352">
        <v>32.100750602338159</v>
      </c>
      <c r="H352" s="1"/>
    </row>
    <row r="353" spans="1:8">
      <c r="A353" t="s">
        <v>35</v>
      </c>
      <c r="B353">
        <v>7</v>
      </c>
      <c r="C353">
        <v>16</v>
      </c>
      <c r="D353">
        <v>24.081</v>
      </c>
      <c r="E353" s="8">
        <v>1.0972807298043652</v>
      </c>
      <c r="F353" s="8">
        <v>0.47050000000000003</v>
      </c>
      <c r="G353">
        <v>-13.491671334787737</v>
      </c>
      <c r="H353" s="1"/>
    </row>
    <row r="354" spans="1:8">
      <c r="A354" t="s">
        <v>35</v>
      </c>
      <c r="B354">
        <v>7</v>
      </c>
      <c r="C354">
        <v>16</v>
      </c>
      <c r="D354">
        <v>19.414000000000001</v>
      </c>
      <c r="E354" s="8">
        <v>2.21530900779101</v>
      </c>
      <c r="F354" s="8">
        <v>0.89</v>
      </c>
      <c r="G354">
        <v>29.029483187185839</v>
      </c>
      <c r="H354" s="1"/>
    </row>
    <row r="355" spans="1:8">
      <c r="A355" t="s">
        <v>35</v>
      </c>
      <c r="B355">
        <v>7</v>
      </c>
      <c r="C355">
        <v>16</v>
      </c>
      <c r="D355">
        <v>28.425999999999998</v>
      </c>
      <c r="E355" s="8">
        <v>1.5376999057033192</v>
      </c>
      <c r="F355" s="8">
        <v>0.37099999999999994</v>
      </c>
      <c r="G355">
        <v>-55.090397754550331</v>
      </c>
      <c r="H355" s="1"/>
    </row>
    <row r="356" spans="1:8">
      <c r="A356" t="s">
        <v>35</v>
      </c>
      <c r="B356">
        <v>7</v>
      </c>
      <c r="C356">
        <v>16</v>
      </c>
      <c r="D356">
        <v>2.69</v>
      </c>
      <c r="E356" s="8">
        <v>2.4771144503231977</v>
      </c>
      <c r="F356" s="8">
        <v>0.39979999999999993</v>
      </c>
      <c r="G356">
        <v>41.333885986994623</v>
      </c>
      <c r="H356" s="1"/>
    </row>
    <row r="357" spans="1:8">
      <c r="A357" t="s">
        <v>35</v>
      </c>
      <c r="B357">
        <v>7</v>
      </c>
      <c r="C357">
        <v>16</v>
      </c>
      <c r="D357">
        <v>26.346</v>
      </c>
      <c r="E357" s="8">
        <v>1.740800103400731</v>
      </c>
      <c r="F357" s="8">
        <v>0.69850000000000001</v>
      </c>
      <c r="G357">
        <v>53.149850439143748</v>
      </c>
      <c r="H357" s="1"/>
    </row>
    <row r="358" spans="1:8">
      <c r="A358" t="s">
        <v>35</v>
      </c>
      <c r="B358">
        <v>7</v>
      </c>
      <c r="C358">
        <v>16</v>
      </c>
      <c r="D358">
        <v>9.33</v>
      </c>
      <c r="E358" s="8">
        <v>1.2205351285399371</v>
      </c>
      <c r="F358" s="8">
        <v>0.34900000000000003</v>
      </c>
      <c r="G358">
        <v>27.257857543278671</v>
      </c>
      <c r="H358" s="1"/>
    </row>
    <row r="359" spans="1:8">
      <c r="A359" t="s">
        <v>35</v>
      </c>
      <c r="B359">
        <v>7</v>
      </c>
      <c r="C359">
        <v>16</v>
      </c>
      <c r="D359">
        <v>14.519</v>
      </c>
      <c r="E359" s="8">
        <v>0.96453978663402207</v>
      </c>
      <c r="F359" s="8">
        <v>0.39500000000000007</v>
      </c>
      <c r="G359">
        <v>51.609227593417771</v>
      </c>
      <c r="H359" s="1"/>
    </row>
    <row r="360" spans="1:8">
      <c r="A360" t="s">
        <v>35</v>
      </c>
      <c r="B360">
        <v>7</v>
      </c>
      <c r="C360">
        <v>16</v>
      </c>
      <c r="D360">
        <v>18.007000000000001</v>
      </c>
      <c r="E360" s="8">
        <v>3.1571940073425981</v>
      </c>
      <c r="F360" s="8">
        <v>0.84966666666666657</v>
      </c>
      <c r="G360">
        <v>-70.440173407899053</v>
      </c>
      <c r="H360" s="1"/>
    </row>
    <row r="361" spans="1:8">
      <c r="A361" t="s">
        <v>35</v>
      </c>
      <c r="B361">
        <v>7</v>
      </c>
      <c r="C361">
        <v>16</v>
      </c>
      <c r="D361">
        <v>22.724</v>
      </c>
      <c r="E361" s="8">
        <v>1.5204805161527062</v>
      </c>
      <c r="F361" s="8">
        <v>0.60850000000000004</v>
      </c>
      <c r="G361">
        <v>-21.976347204569713</v>
      </c>
      <c r="H361" s="1"/>
    </row>
    <row r="362" spans="1:8">
      <c r="A362" t="s">
        <v>35</v>
      </c>
      <c r="B362">
        <v>7</v>
      </c>
      <c r="C362">
        <v>16</v>
      </c>
      <c r="D362">
        <v>25.771999999999998</v>
      </c>
      <c r="E362" s="8">
        <v>3.8719918646608753</v>
      </c>
      <c r="F362" s="8">
        <v>0.77924999999999989</v>
      </c>
      <c r="G362">
        <v>-27.451850457755931</v>
      </c>
      <c r="H362" s="1"/>
    </row>
    <row r="363" spans="1:8">
      <c r="A363" t="s">
        <v>35</v>
      </c>
      <c r="B363">
        <v>7</v>
      </c>
      <c r="C363">
        <v>16</v>
      </c>
      <c r="D363">
        <v>27.952999999999999</v>
      </c>
      <c r="E363" s="8">
        <v>1.325163386152818</v>
      </c>
      <c r="F363" s="8">
        <v>0.35399999999999998</v>
      </c>
      <c r="G363">
        <v>-24.379545362680005</v>
      </c>
      <c r="H363" s="1"/>
    </row>
    <row r="364" spans="1:8">
      <c r="A364" t="s">
        <v>35</v>
      </c>
      <c r="B364">
        <v>7</v>
      </c>
      <c r="C364">
        <v>16</v>
      </c>
      <c r="D364">
        <v>8.6920000000000002</v>
      </c>
      <c r="E364" s="8">
        <v>0.59604110596502202</v>
      </c>
      <c r="F364" s="8">
        <v>0.47699999999999998</v>
      </c>
      <c r="G364">
        <v>12.007477424148973</v>
      </c>
      <c r="H364" s="1"/>
    </row>
    <row r="365" spans="1:8">
      <c r="A365" t="s">
        <v>35</v>
      </c>
      <c r="B365">
        <v>7</v>
      </c>
      <c r="C365">
        <v>16</v>
      </c>
      <c r="D365">
        <v>21.922000000000001</v>
      </c>
      <c r="E365" s="8">
        <v>1.8148410398709831</v>
      </c>
      <c r="F365" s="8">
        <v>0.4850000000000001</v>
      </c>
      <c r="G365">
        <v>-15.598468384768866</v>
      </c>
      <c r="H365" s="1"/>
    </row>
    <row r="366" spans="1:8">
      <c r="A366" t="s">
        <v>35</v>
      </c>
      <c r="B366">
        <v>8</v>
      </c>
      <c r="C366">
        <v>17</v>
      </c>
      <c r="D366">
        <v>23.58</v>
      </c>
      <c r="E366" s="8">
        <v>0.26096743091811192</v>
      </c>
      <c r="F366" s="8">
        <v>0.48800000000000004</v>
      </c>
      <c r="G366">
        <v>-40.648922048425725</v>
      </c>
      <c r="H366" s="1"/>
    </row>
    <row r="367" spans="1:8">
      <c r="A367" t="s">
        <v>35</v>
      </c>
      <c r="B367">
        <v>8</v>
      </c>
      <c r="C367">
        <v>17</v>
      </c>
      <c r="D367">
        <v>21.074999999999999</v>
      </c>
      <c r="E367" s="8">
        <v>2.0194239277576167</v>
      </c>
      <c r="F367" s="8">
        <v>0.43588888888888888</v>
      </c>
      <c r="G367">
        <v>-85.085561688719054</v>
      </c>
      <c r="H367" s="1"/>
    </row>
    <row r="368" spans="1:8">
      <c r="A368" t="s">
        <v>35</v>
      </c>
      <c r="B368">
        <v>8</v>
      </c>
      <c r="C368">
        <v>17</v>
      </c>
      <c r="D368">
        <v>18.838000000000001</v>
      </c>
      <c r="E368" s="8">
        <v>4.7286372244019708</v>
      </c>
      <c r="F368" s="8">
        <v>1.271857142857143</v>
      </c>
      <c r="G368">
        <v>80.738868556022936</v>
      </c>
      <c r="H368" s="1"/>
    </row>
    <row r="369" spans="1:8">
      <c r="A369" t="s">
        <v>35</v>
      </c>
      <c r="B369">
        <v>8</v>
      </c>
      <c r="C369">
        <v>17</v>
      </c>
      <c r="D369">
        <v>22.731000000000002</v>
      </c>
      <c r="E369" s="8">
        <v>1.5559501920048711</v>
      </c>
      <c r="F369" s="8">
        <v>0.9846666666666668</v>
      </c>
      <c r="G369">
        <v>61.392479181976114</v>
      </c>
      <c r="H369" s="1"/>
    </row>
    <row r="370" spans="1:8">
      <c r="A370" t="s">
        <v>35</v>
      </c>
      <c r="B370">
        <v>8</v>
      </c>
      <c r="C370">
        <v>17</v>
      </c>
      <c r="D370">
        <v>13.981999999999999</v>
      </c>
      <c r="E370" s="8">
        <v>3.5291734159715107</v>
      </c>
      <c r="F370" s="8">
        <v>0.96328571428571408</v>
      </c>
      <c r="G370">
        <v>81.789538961489441</v>
      </c>
      <c r="H370" s="1"/>
    </row>
    <row r="371" spans="1:8">
      <c r="A371" t="s">
        <v>35</v>
      </c>
      <c r="B371">
        <v>8</v>
      </c>
      <c r="C371">
        <v>17</v>
      </c>
      <c r="D371">
        <v>14.728999999999999</v>
      </c>
      <c r="E371" s="8">
        <v>1.1818629362155371</v>
      </c>
      <c r="F371" s="8">
        <v>1.1145</v>
      </c>
      <c r="G371">
        <v>-23.962488974578047</v>
      </c>
      <c r="H371" s="1"/>
    </row>
    <row r="372" spans="1:8">
      <c r="A372" t="s">
        <v>35</v>
      </c>
      <c r="B372">
        <v>8</v>
      </c>
      <c r="C372">
        <v>17</v>
      </c>
      <c r="D372">
        <v>12.845000000000001</v>
      </c>
      <c r="E372" s="8">
        <v>1.1755109527350194</v>
      </c>
      <c r="F372" s="8">
        <v>0.31616666666666665</v>
      </c>
      <c r="G372">
        <v>19.945628366360182</v>
      </c>
      <c r="H372" s="1"/>
    </row>
    <row r="373" spans="1:8">
      <c r="A373" t="s">
        <v>35</v>
      </c>
      <c r="B373">
        <v>8</v>
      </c>
      <c r="C373">
        <v>17</v>
      </c>
      <c r="D373">
        <v>4.8079999999999998</v>
      </c>
      <c r="E373" s="8">
        <v>2.6051472127309787</v>
      </c>
      <c r="F373" s="8">
        <v>0.8670000000000001</v>
      </c>
      <c r="G373">
        <v>-40.329345697765412</v>
      </c>
      <c r="H373" s="1"/>
    </row>
    <row r="374" spans="1:8">
      <c r="A374" t="s">
        <v>35</v>
      </c>
      <c r="B374">
        <v>8</v>
      </c>
      <c r="C374">
        <v>17</v>
      </c>
      <c r="D374">
        <v>5.0579999999999998</v>
      </c>
      <c r="E374" s="8">
        <v>0.93293354532892281</v>
      </c>
      <c r="F374" s="8">
        <v>0.876</v>
      </c>
      <c r="G374">
        <v>15.034274919422732</v>
      </c>
      <c r="H374" s="1"/>
    </row>
    <row r="375" spans="1:8">
      <c r="A375" t="s">
        <v>35</v>
      </c>
      <c r="B375">
        <v>8</v>
      </c>
      <c r="C375">
        <v>17</v>
      </c>
      <c r="D375">
        <v>4.742</v>
      </c>
      <c r="E375" s="8">
        <v>0.82433488340600869</v>
      </c>
      <c r="F375" s="8">
        <v>0.5136666666666666</v>
      </c>
      <c r="G375">
        <v>39.289406862500449</v>
      </c>
      <c r="H375" s="1"/>
    </row>
    <row r="376" spans="1:8">
      <c r="A376" t="s">
        <v>35</v>
      </c>
      <c r="B376">
        <v>8</v>
      </c>
      <c r="C376">
        <v>17</v>
      </c>
      <c r="D376">
        <v>4.3</v>
      </c>
      <c r="E376" s="8">
        <v>2.2663020540078063</v>
      </c>
      <c r="F376" s="8">
        <v>0.43127272727272725</v>
      </c>
      <c r="G376">
        <v>-35.934436273565467</v>
      </c>
      <c r="H376" s="1"/>
    </row>
    <row r="377" spans="1:8">
      <c r="A377" t="s">
        <v>35</v>
      </c>
      <c r="B377">
        <v>8</v>
      </c>
      <c r="C377">
        <v>17</v>
      </c>
      <c r="D377">
        <v>6.085</v>
      </c>
      <c r="E377" s="8">
        <v>1.3930068197966565</v>
      </c>
      <c r="F377" s="8">
        <v>0.8683333333333334</v>
      </c>
      <c r="G377">
        <v>-4.859282583555224</v>
      </c>
      <c r="H377" s="1"/>
    </row>
    <row r="378" spans="1:8">
      <c r="A378" t="s">
        <v>35</v>
      </c>
      <c r="B378">
        <v>8</v>
      </c>
      <c r="C378">
        <v>17</v>
      </c>
      <c r="D378">
        <v>4.0069999999999997</v>
      </c>
      <c r="E378" s="8">
        <v>0.80257709910014097</v>
      </c>
      <c r="F378" s="8">
        <v>0.50166666666666671</v>
      </c>
      <c r="G378">
        <v>-51.373639365877636</v>
      </c>
      <c r="H378" s="1"/>
    </row>
    <row r="379" spans="1:8">
      <c r="A379" t="s">
        <v>35</v>
      </c>
      <c r="B379">
        <v>8</v>
      </c>
      <c r="C379">
        <v>17</v>
      </c>
      <c r="D379">
        <v>5.8739999999999997</v>
      </c>
      <c r="E379" s="8">
        <v>1.4014906350026015</v>
      </c>
      <c r="F379" s="8">
        <v>0.44071428571428573</v>
      </c>
      <c r="G379">
        <v>58.896019128428009</v>
      </c>
      <c r="H379" s="1"/>
    </row>
    <row r="380" spans="1:8">
      <c r="A380" t="s">
        <v>35</v>
      </c>
      <c r="B380">
        <v>8</v>
      </c>
      <c r="C380">
        <v>17</v>
      </c>
      <c r="D380">
        <v>7.08</v>
      </c>
      <c r="E380" s="8">
        <v>1.1492084232200876</v>
      </c>
      <c r="F380" s="8">
        <v>0.56500000000000006</v>
      </c>
      <c r="G380">
        <v>-76.616740520840523</v>
      </c>
      <c r="H380" s="1"/>
    </row>
    <row r="381" spans="1:8">
      <c r="A381" t="s">
        <v>35</v>
      </c>
      <c r="B381">
        <v>8</v>
      </c>
      <c r="C381">
        <v>17</v>
      </c>
      <c r="D381">
        <v>10.869</v>
      </c>
      <c r="E381" s="8">
        <v>1.1041743521745118</v>
      </c>
      <c r="F381" s="8">
        <v>0.71199999999999997</v>
      </c>
      <c r="G381">
        <v>-43.495459966193245</v>
      </c>
      <c r="H381" s="1"/>
    </row>
    <row r="382" spans="1:8">
      <c r="A382" t="s">
        <v>35</v>
      </c>
      <c r="B382">
        <v>8</v>
      </c>
      <c r="C382">
        <v>17</v>
      </c>
      <c r="D382">
        <v>12.685</v>
      </c>
      <c r="E382" s="8">
        <v>1.6055217220579674</v>
      </c>
      <c r="F382" s="8">
        <v>0.75324999999999986</v>
      </c>
      <c r="G382">
        <v>6.8682848152698739</v>
      </c>
      <c r="H382" s="1"/>
    </row>
    <row r="383" spans="1:8">
      <c r="A383" t="s">
        <v>35</v>
      </c>
      <c r="B383">
        <v>8</v>
      </c>
      <c r="C383">
        <v>17</v>
      </c>
      <c r="D383">
        <v>33.911999999999999</v>
      </c>
      <c r="E383" s="8">
        <v>2.4866292445798996</v>
      </c>
      <c r="F383" s="8">
        <v>0.9403999999999999</v>
      </c>
      <c r="G383">
        <v>79.128397219748663</v>
      </c>
      <c r="H383" s="1"/>
    </row>
    <row r="384" spans="1:8">
      <c r="A384" t="s">
        <v>35</v>
      </c>
      <c r="B384">
        <v>8</v>
      </c>
      <c r="C384">
        <v>17</v>
      </c>
      <c r="D384">
        <v>22.977</v>
      </c>
      <c r="E384" s="8">
        <v>1.3097335606908767</v>
      </c>
      <c r="F384" s="8">
        <v>0.83333333333333337</v>
      </c>
      <c r="G384">
        <v>68.547901160821226</v>
      </c>
      <c r="H384" s="1"/>
    </row>
    <row r="385" spans="1:8">
      <c r="A385" t="s">
        <v>35</v>
      </c>
      <c r="B385">
        <v>8</v>
      </c>
      <c r="C385">
        <v>17</v>
      </c>
      <c r="D385">
        <v>14.327</v>
      </c>
      <c r="E385" s="8">
        <v>1.6483218739069143</v>
      </c>
      <c r="F385" s="8">
        <v>1.5469999999999999</v>
      </c>
      <c r="G385">
        <v>87.705222082231387</v>
      </c>
      <c r="H385" s="1"/>
    </row>
    <row r="386" spans="1:8">
      <c r="A386" t="s">
        <v>35</v>
      </c>
      <c r="B386">
        <v>8</v>
      </c>
      <c r="C386">
        <v>17</v>
      </c>
      <c r="D386">
        <v>20.492000000000001</v>
      </c>
      <c r="E386" s="8">
        <v>0.7150608365726655</v>
      </c>
      <c r="F386" s="8">
        <v>0.46300000000000002</v>
      </c>
      <c r="G386">
        <v>-76.741127817819816</v>
      </c>
      <c r="H386" s="1"/>
    </row>
    <row r="387" spans="1:8">
      <c r="A387" t="s">
        <v>35</v>
      </c>
      <c r="B387">
        <v>8</v>
      </c>
      <c r="C387">
        <v>17</v>
      </c>
      <c r="D387">
        <v>18.788</v>
      </c>
      <c r="E387" s="8">
        <v>0.98084912193466112</v>
      </c>
      <c r="F387" s="8">
        <v>0.61033333333333328</v>
      </c>
      <c r="G387">
        <v>-58.4652080948118</v>
      </c>
      <c r="H387" s="1"/>
    </row>
    <row r="388" spans="1:8">
      <c r="A388" t="s">
        <v>35</v>
      </c>
      <c r="B388">
        <v>8</v>
      </c>
      <c r="C388">
        <v>17</v>
      </c>
      <c r="D388">
        <v>9.2390000000000008</v>
      </c>
      <c r="E388" s="8">
        <v>0.90034771060962782</v>
      </c>
      <c r="F388" s="8">
        <v>0.84099999999999997</v>
      </c>
      <c r="G388">
        <v>-51.131482977828227</v>
      </c>
      <c r="H388" s="1"/>
    </row>
    <row r="389" spans="1:8">
      <c r="A389" t="s">
        <v>35</v>
      </c>
      <c r="B389">
        <v>8</v>
      </c>
      <c r="C389">
        <v>17</v>
      </c>
      <c r="D389">
        <v>7.2910000000000004</v>
      </c>
      <c r="E389" s="8">
        <v>1.743643312148446</v>
      </c>
      <c r="F389" s="8">
        <v>1.1093333333333331</v>
      </c>
      <c r="G389">
        <v>-32.778662071825423</v>
      </c>
      <c r="H389" s="1"/>
    </row>
    <row r="390" spans="1:8">
      <c r="A390" t="s">
        <v>35</v>
      </c>
      <c r="B390">
        <v>8</v>
      </c>
      <c r="C390">
        <v>17</v>
      </c>
      <c r="D390">
        <v>5.8550000000000004</v>
      </c>
      <c r="E390" s="8">
        <v>1.5566039958833469</v>
      </c>
      <c r="F390" s="8">
        <v>0.9856666666666668</v>
      </c>
      <c r="G390">
        <v>-52.202495381476538</v>
      </c>
      <c r="H390" s="1"/>
    </row>
    <row r="391" spans="1:8">
      <c r="A391" t="s">
        <v>35</v>
      </c>
      <c r="B391">
        <v>8</v>
      </c>
      <c r="C391">
        <v>17</v>
      </c>
      <c r="D391">
        <v>4.4720000000000004</v>
      </c>
      <c r="E391" s="8">
        <v>1.9975337293773066</v>
      </c>
      <c r="F391" s="8">
        <v>0.98966666666666669</v>
      </c>
      <c r="G391">
        <v>-28.528049396275151</v>
      </c>
      <c r="H391" s="1"/>
    </row>
    <row r="392" spans="1:8">
      <c r="A392" t="s">
        <v>35</v>
      </c>
      <c r="B392">
        <v>8</v>
      </c>
      <c r="C392">
        <v>17</v>
      </c>
      <c r="D392">
        <v>6.7229999999999999</v>
      </c>
      <c r="E392" s="8">
        <v>0.9983927083067019</v>
      </c>
      <c r="F392" s="8">
        <v>0.93549999999999989</v>
      </c>
      <c r="G392">
        <v>21.012789706872738</v>
      </c>
      <c r="H392" s="1"/>
    </row>
    <row r="393" spans="1:8">
      <c r="A393" t="s">
        <v>35</v>
      </c>
      <c r="B393">
        <v>8</v>
      </c>
      <c r="C393">
        <v>17</v>
      </c>
      <c r="D393">
        <v>1.7110000000000001</v>
      </c>
      <c r="E393" s="8">
        <v>0.61301305043204168</v>
      </c>
      <c r="F393" s="8">
        <v>0.57300000000000006</v>
      </c>
      <c r="G393">
        <v>-61.553647052218217</v>
      </c>
      <c r="H393" s="1"/>
    </row>
    <row r="394" spans="1:8">
      <c r="A394" t="s">
        <v>35</v>
      </c>
      <c r="B394">
        <v>8</v>
      </c>
      <c r="C394">
        <v>17</v>
      </c>
      <c r="D394">
        <v>10.898999999999999</v>
      </c>
      <c r="E394" s="8">
        <v>0.68156657781907104</v>
      </c>
      <c r="F394" s="8">
        <v>0.45299999999999996</v>
      </c>
      <c r="G394">
        <v>61.32915838734705</v>
      </c>
      <c r="H394" s="1"/>
    </row>
    <row r="395" spans="1:8">
      <c r="A395" t="s">
        <v>35</v>
      </c>
      <c r="B395">
        <v>8</v>
      </c>
      <c r="C395">
        <v>17</v>
      </c>
      <c r="D395">
        <v>5.23</v>
      </c>
      <c r="E395" s="8">
        <v>0.71907788173465459</v>
      </c>
      <c r="F395" s="8">
        <v>0.67200000000000004</v>
      </c>
      <c r="G395">
        <v>-28.489636336654499</v>
      </c>
      <c r="H395" s="1"/>
    </row>
    <row r="396" spans="1:8">
      <c r="A396" t="s">
        <v>35</v>
      </c>
      <c r="B396">
        <v>8</v>
      </c>
      <c r="C396">
        <v>18</v>
      </c>
      <c r="D396">
        <v>3.5390000000000001</v>
      </c>
      <c r="E396" s="8">
        <v>2.7083134973632581</v>
      </c>
      <c r="F396" s="8">
        <v>0.46218181818181825</v>
      </c>
      <c r="G396">
        <v>-45.478700334979713</v>
      </c>
      <c r="H396" s="1"/>
    </row>
    <row r="397" spans="1:8">
      <c r="A397" t="s">
        <v>35</v>
      </c>
      <c r="B397">
        <v>8</v>
      </c>
      <c r="C397">
        <v>18</v>
      </c>
      <c r="D397">
        <v>6.0259999999999998</v>
      </c>
      <c r="E397" s="8">
        <v>0.36998648623970321</v>
      </c>
      <c r="F397" s="8">
        <v>0.34800000000000003</v>
      </c>
      <c r="G397">
        <v>41.054813770962149</v>
      </c>
      <c r="H397" s="1"/>
    </row>
    <row r="398" spans="1:8">
      <c r="A398" t="s">
        <v>35</v>
      </c>
      <c r="B398">
        <v>8</v>
      </c>
      <c r="C398">
        <v>18</v>
      </c>
      <c r="D398">
        <v>2.7490000000000001</v>
      </c>
      <c r="E398" s="8">
        <v>1.2714566449549085</v>
      </c>
      <c r="F398" s="8">
        <v>0.85199999999999998</v>
      </c>
      <c r="G398">
        <v>45.637301630579408</v>
      </c>
      <c r="H398" s="1"/>
    </row>
    <row r="399" spans="1:8">
      <c r="A399" t="s">
        <v>35</v>
      </c>
      <c r="B399">
        <v>8</v>
      </c>
      <c r="C399">
        <v>19</v>
      </c>
      <c r="D399">
        <v>6.4370000000000003</v>
      </c>
      <c r="E399" s="8">
        <v>4.3171102603477696</v>
      </c>
      <c r="F399" s="8">
        <v>0.66980000000000006</v>
      </c>
      <c r="G399">
        <v>34.915911459789079</v>
      </c>
      <c r="H399" s="1"/>
    </row>
    <row r="400" spans="1:8">
      <c r="A400" t="s">
        <v>35</v>
      </c>
      <c r="B400">
        <v>8</v>
      </c>
      <c r="C400">
        <v>19</v>
      </c>
      <c r="D400">
        <v>4.766</v>
      </c>
      <c r="E400" s="8">
        <v>1.3721607048738877</v>
      </c>
      <c r="F400" s="8">
        <v>0.35333333333333333</v>
      </c>
      <c r="G400">
        <v>-31.01388406041503</v>
      </c>
      <c r="H400" s="1"/>
    </row>
    <row r="401" spans="1:8">
      <c r="A401" t="s">
        <v>35</v>
      </c>
      <c r="B401">
        <v>8</v>
      </c>
      <c r="C401">
        <v>19</v>
      </c>
      <c r="D401">
        <v>5.1870000000000003</v>
      </c>
      <c r="E401" s="8">
        <v>5.0845500292552952</v>
      </c>
      <c r="F401" s="8">
        <v>0.78420000000000012</v>
      </c>
      <c r="G401">
        <v>66.000898115406017</v>
      </c>
      <c r="H401" s="1"/>
    </row>
    <row r="402" spans="1:8">
      <c r="A402" t="s">
        <v>35</v>
      </c>
      <c r="B402">
        <v>8</v>
      </c>
      <c r="C402">
        <v>19</v>
      </c>
      <c r="D402">
        <v>6.633</v>
      </c>
      <c r="E402" s="8">
        <v>0.77388629655783403</v>
      </c>
      <c r="F402" s="8">
        <v>0.30299999999999999</v>
      </c>
      <c r="G402">
        <v>85.998781287523855</v>
      </c>
      <c r="H402" s="1"/>
    </row>
    <row r="403" spans="1:8">
      <c r="A403" t="s">
        <v>35</v>
      </c>
      <c r="B403">
        <v>8</v>
      </c>
      <c r="C403">
        <v>19</v>
      </c>
      <c r="D403">
        <v>3.524</v>
      </c>
      <c r="E403" s="8">
        <v>0.63298973135430792</v>
      </c>
      <c r="F403" s="8">
        <v>0.24349999999999999</v>
      </c>
      <c r="G403">
        <v>-42.054492619323412</v>
      </c>
      <c r="H403" s="1"/>
    </row>
    <row r="404" spans="1:8">
      <c r="A404" t="s">
        <v>35</v>
      </c>
      <c r="B404">
        <v>8</v>
      </c>
      <c r="C404">
        <v>19</v>
      </c>
      <c r="D404">
        <v>15.82</v>
      </c>
      <c r="E404" s="8">
        <v>2.0406886092689343</v>
      </c>
      <c r="F404" s="8">
        <v>0.52733333333333332</v>
      </c>
      <c r="G404">
        <v>2.3310081726213667</v>
      </c>
      <c r="H404" s="1"/>
    </row>
    <row r="405" spans="1:8">
      <c r="A405" t="s">
        <v>35</v>
      </c>
      <c r="B405">
        <v>8</v>
      </c>
      <c r="C405">
        <v>19</v>
      </c>
      <c r="D405">
        <v>41.503999999999998</v>
      </c>
      <c r="E405" s="8">
        <v>2.4488830106805812</v>
      </c>
      <c r="F405" s="8">
        <v>0.62966666666666671</v>
      </c>
      <c r="G405">
        <v>16.170361346038771</v>
      </c>
      <c r="H405" s="1"/>
    </row>
    <row r="406" spans="1:8">
      <c r="A406" t="s">
        <v>35</v>
      </c>
      <c r="B406">
        <v>8</v>
      </c>
      <c r="C406">
        <v>19</v>
      </c>
      <c r="D406">
        <v>11.403</v>
      </c>
      <c r="E406" s="8">
        <v>1.282676108766357</v>
      </c>
      <c r="F406" s="8">
        <v>0.22140000000000001</v>
      </c>
      <c r="G406">
        <v>-51.01231250062979</v>
      </c>
      <c r="H406" s="1"/>
    </row>
    <row r="407" spans="1:8">
      <c r="A407" t="s">
        <v>35</v>
      </c>
      <c r="B407">
        <v>8</v>
      </c>
      <c r="C407">
        <v>19</v>
      </c>
      <c r="D407">
        <v>3.601</v>
      </c>
      <c r="E407" s="8">
        <v>0.66617865471658422</v>
      </c>
      <c r="F407" s="8">
        <v>0.17399999999999999</v>
      </c>
      <c r="G407">
        <v>39.640390559560352</v>
      </c>
      <c r="H407" s="1"/>
    </row>
    <row r="408" spans="1:8">
      <c r="A408" t="s">
        <v>35</v>
      </c>
      <c r="B408">
        <v>8</v>
      </c>
      <c r="C408">
        <v>19</v>
      </c>
      <c r="D408">
        <v>28.555</v>
      </c>
      <c r="E408" s="8">
        <v>3.2550884780601561</v>
      </c>
      <c r="F408" s="8">
        <v>0.85333333333333328</v>
      </c>
      <c r="G408">
        <v>47.502528244092481</v>
      </c>
      <c r="H408" s="1"/>
    </row>
    <row r="409" spans="1:8">
      <c r="A409" t="s">
        <v>35</v>
      </c>
      <c r="B409">
        <v>8</v>
      </c>
      <c r="C409">
        <v>19</v>
      </c>
      <c r="D409">
        <v>32.008000000000003</v>
      </c>
      <c r="E409" s="8">
        <v>2.3063791969231802</v>
      </c>
      <c r="F409" s="8">
        <v>0.60299999999999998</v>
      </c>
      <c r="G409">
        <v>-47.336947664236945</v>
      </c>
      <c r="H409" s="1"/>
    </row>
    <row r="410" spans="1:8">
      <c r="A410" t="s">
        <v>35</v>
      </c>
      <c r="B410">
        <v>9</v>
      </c>
      <c r="C410">
        <v>20</v>
      </c>
      <c r="D410">
        <v>20.768000000000001</v>
      </c>
      <c r="E410" s="8">
        <v>0.38862449742650229</v>
      </c>
      <c r="F410" s="8">
        <v>0.3735</v>
      </c>
      <c r="G410">
        <v>32.708651237133338</v>
      </c>
      <c r="H410" s="1"/>
    </row>
    <row r="411" spans="1:8">
      <c r="A411" t="s">
        <v>35</v>
      </c>
      <c r="B411">
        <v>9</v>
      </c>
      <c r="C411">
        <v>20</v>
      </c>
      <c r="D411">
        <v>19.916</v>
      </c>
      <c r="E411" s="8">
        <v>1.1881043725195188</v>
      </c>
      <c r="F411" s="8">
        <v>1.0955000000000001</v>
      </c>
      <c r="G411">
        <v>44.045158746127854</v>
      </c>
      <c r="H411" s="1"/>
    </row>
    <row r="412" spans="1:8">
      <c r="A412" t="s">
        <v>35</v>
      </c>
      <c r="B412">
        <v>9</v>
      </c>
      <c r="C412">
        <v>20</v>
      </c>
      <c r="D412">
        <v>21.9</v>
      </c>
      <c r="E412" s="8">
        <v>2.1777075102042502</v>
      </c>
      <c r="F412" s="8">
        <v>1.0905</v>
      </c>
      <c r="G412">
        <v>-48.499741990744631</v>
      </c>
      <c r="H412" s="1"/>
    </row>
    <row r="413" spans="1:8">
      <c r="A413" t="s">
        <v>35</v>
      </c>
      <c r="B413">
        <v>9</v>
      </c>
      <c r="C413">
        <v>20</v>
      </c>
      <c r="D413">
        <v>6.1639999999999997</v>
      </c>
      <c r="E413" s="8">
        <v>3.0468793871763244</v>
      </c>
      <c r="F413" s="8">
        <v>0.81914285714285706</v>
      </c>
      <c r="G413">
        <v>22.887471858924805</v>
      </c>
      <c r="H413" s="1"/>
    </row>
    <row r="414" spans="1:8">
      <c r="A414" t="s">
        <v>35</v>
      </c>
      <c r="B414">
        <v>9</v>
      </c>
      <c r="C414">
        <v>20</v>
      </c>
      <c r="D414">
        <v>8.2959999999999994</v>
      </c>
      <c r="E414" s="8">
        <v>1.6281179318464645</v>
      </c>
      <c r="F414" s="8">
        <v>1.0596666666666668</v>
      </c>
      <c r="G414">
        <v>72.410848173264128</v>
      </c>
      <c r="H414" s="1"/>
    </row>
    <row r="415" spans="1:8">
      <c r="A415" t="s">
        <v>35</v>
      </c>
      <c r="B415">
        <v>9</v>
      </c>
      <c r="C415">
        <v>20</v>
      </c>
      <c r="D415">
        <v>2.677</v>
      </c>
      <c r="E415" s="8">
        <v>1.814280298079652</v>
      </c>
      <c r="F415" s="8">
        <v>0.67619999999999991</v>
      </c>
      <c r="G415">
        <v>16.227361043515522</v>
      </c>
      <c r="H415" s="1"/>
    </row>
    <row r="416" spans="1:8">
      <c r="A416" t="s">
        <v>35</v>
      </c>
      <c r="B416">
        <v>9</v>
      </c>
      <c r="C416">
        <v>20</v>
      </c>
      <c r="D416">
        <v>3.7130000000000001</v>
      </c>
      <c r="E416" s="8">
        <v>2.124640675502564</v>
      </c>
      <c r="F416" s="8">
        <v>0.59379999999999999</v>
      </c>
      <c r="G416">
        <v>24.260944576999247</v>
      </c>
      <c r="H416" s="1"/>
    </row>
    <row r="417" spans="1:8">
      <c r="A417" t="s">
        <v>35</v>
      </c>
      <c r="B417">
        <v>9</v>
      </c>
      <c r="C417">
        <v>20</v>
      </c>
      <c r="D417">
        <v>6.8259999999999996</v>
      </c>
      <c r="E417" s="8">
        <v>4.0829681605420358</v>
      </c>
      <c r="F417" s="8">
        <v>0.63266666666666671</v>
      </c>
      <c r="G417">
        <v>72.687831922715105</v>
      </c>
      <c r="H417" s="1"/>
    </row>
    <row r="418" spans="1:8">
      <c r="A418" t="s">
        <v>35</v>
      </c>
      <c r="B418">
        <v>9</v>
      </c>
      <c r="C418">
        <v>20</v>
      </c>
      <c r="D418">
        <v>8.4849999999999994</v>
      </c>
      <c r="E418" s="8">
        <v>0.54784760654765874</v>
      </c>
      <c r="F418" s="8">
        <v>0.52549999999999997</v>
      </c>
      <c r="G418">
        <v>-32.70380722529363</v>
      </c>
      <c r="H418" s="1"/>
    </row>
    <row r="419" spans="1:8">
      <c r="A419" t="s">
        <v>35</v>
      </c>
      <c r="B419">
        <v>9</v>
      </c>
      <c r="C419">
        <v>20</v>
      </c>
      <c r="D419">
        <v>4.6829999999999998</v>
      </c>
      <c r="E419" s="8">
        <v>0.63585690214072532</v>
      </c>
      <c r="F419" s="8">
        <v>0.38966666666666666</v>
      </c>
      <c r="G419">
        <v>-10.603049408729129</v>
      </c>
      <c r="H419" s="1"/>
    </row>
    <row r="420" spans="1:8">
      <c r="A420" t="s">
        <v>35</v>
      </c>
      <c r="B420">
        <v>9</v>
      </c>
      <c r="C420">
        <v>20</v>
      </c>
      <c r="D420">
        <v>6.3</v>
      </c>
      <c r="E420" s="8">
        <v>1.1966992103281451</v>
      </c>
      <c r="F420" s="8">
        <v>0.73100000000000009</v>
      </c>
      <c r="G420">
        <v>32.614403900637285</v>
      </c>
      <c r="H420" s="1"/>
    </row>
    <row r="421" spans="1:8">
      <c r="A421" t="s">
        <v>35</v>
      </c>
      <c r="B421">
        <v>9</v>
      </c>
      <c r="C421">
        <v>20</v>
      </c>
      <c r="D421">
        <v>28.268999999999998</v>
      </c>
      <c r="E421" s="8">
        <v>0.70616782707795145</v>
      </c>
      <c r="F421" s="8">
        <v>0.43366666666666659</v>
      </c>
      <c r="G421">
        <v>-72.103867074960746</v>
      </c>
      <c r="H421" s="1"/>
    </row>
    <row r="422" spans="1:8">
      <c r="A422" t="s">
        <v>35</v>
      </c>
      <c r="B422">
        <v>9</v>
      </c>
      <c r="C422">
        <v>20</v>
      </c>
      <c r="D422">
        <v>27.099</v>
      </c>
      <c r="E422" s="8">
        <v>1.3689211080263173</v>
      </c>
      <c r="F422" s="8">
        <v>1.2725</v>
      </c>
      <c r="G422">
        <v>-63.397512840328268</v>
      </c>
      <c r="H422" s="1"/>
    </row>
    <row r="423" spans="1:8">
      <c r="A423" t="s">
        <v>35</v>
      </c>
      <c r="B423">
        <v>9</v>
      </c>
      <c r="C423">
        <v>20</v>
      </c>
      <c r="D423">
        <v>27.445</v>
      </c>
      <c r="E423" s="8">
        <v>2.3397668687285935</v>
      </c>
      <c r="F423" s="8">
        <v>1.0885</v>
      </c>
      <c r="G423">
        <v>-66.579545800016732</v>
      </c>
      <c r="H423" s="1"/>
    </row>
    <row r="424" spans="1:8">
      <c r="A424" t="s">
        <v>35</v>
      </c>
      <c r="B424">
        <v>9</v>
      </c>
      <c r="C424">
        <v>20</v>
      </c>
      <c r="D424">
        <v>22.712</v>
      </c>
      <c r="E424" s="8">
        <v>1.6211724152600175</v>
      </c>
      <c r="F424" s="8">
        <v>1.0453333333333332</v>
      </c>
      <c r="G424">
        <v>58.211900647081364</v>
      </c>
      <c r="H424" s="1"/>
    </row>
    <row r="425" spans="1:8">
      <c r="A425" t="s">
        <v>35</v>
      </c>
      <c r="B425">
        <v>9</v>
      </c>
      <c r="C425">
        <v>20</v>
      </c>
      <c r="D425">
        <v>35.607999999999997</v>
      </c>
      <c r="E425" s="8">
        <v>2.2196779045618333</v>
      </c>
      <c r="F425" s="8">
        <v>0.59771428571428575</v>
      </c>
      <c r="G425">
        <v>13.203569204772165</v>
      </c>
      <c r="H425" s="1"/>
    </row>
    <row r="426" spans="1:8">
      <c r="A426" t="s">
        <v>36</v>
      </c>
      <c r="B426">
        <v>9</v>
      </c>
      <c r="C426">
        <v>20</v>
      </c>
      <c r="D426">
        <v>15.579000000000001</v>
      </c>
      <c r="E426" s="8">
        <v>5.6608416335382499</v>
      </c>
      <c r="F426" s="8">
        <v>1.2847142857142859</v>
      </c>
      <c r="G426">
        <v>83.284250193077938</v>
      </c>
      <c r="H426" s="1"/>
    </row>
    <row r="427" spans="1:8">
      <c r="A427" t="s">
        <v>36</v>
      </c>
      <c r="B427">
        <v>9</v>
      </c>
      <c r="C427">
        <v>20</v>
      </c>
      <c r="D427">
        <v>8.4570000000000007</v>
      </c>
      <c r="E427" s="8">
        <v>0.66629197803965712</v>
      </c>
      <c r="F427" s="8">
        <v>0.45549999999999996</v>
      </c>
      <c r="G427">
        <v>71.537858118126493</v>
      </c>
      <c r="H427" s="1"/>
    </row>
    <row r="428" spans="1:8">
      <c r="A428" t="s">
        <v>37</v>
      </c>
      <c r="B428">
        <v>9</v>
      </c>
      <c r="C428">
        <v>20</v>
      </c>
      <c r="D428">
        <v>10.536</v>
      </c>
      <c r="E428" s="8">
        <v>1.2916179775769576</v>
      </c>
      <c r="F428" s="8">
        <v>0.35557142857142859</v>
      </c>
      <c r="G428">
        <v>41.390403044587686</v>
      </c>
      <c r="H428" s="1"/>
    </row>
    <row r="429" spans="1:8">
      <c r="A429" t="s">
        <v>37</v>
      </c>
      <c r="B429">
        <v>9</v>
      </c>
      <c r="C429">
        <v>20</v>
      </c>
      <c r="D429">
        <v>14.037000000000001</v>
      </c>
      <c r="E429" s="8">
        <v>0.75520129766837873</v>
      </c>
      <c r="F429" s="8">
        <v>0.499</v>
      </c>
      <c r="G429">
        <v>53.236317925434648</v>
      </c>
      <c r="H429" s="1"/>
    </row>
    <row r="430" spans="1:8">
      <c r="A430" t="s">
        <v>35</v>
      </c>
      <c r="B430">
        <v>9</v>
      </c>
      <c r="C430">
        <v>20</v>
      </c>
      <c r="D430">
        <v>15.368</v>
      </c>
      <c r="E430" s="8">
        <v>0.61856123383218575</v>
      </c>
      <c r="F430" s="8">
        <v>0.57700000000000007</v>
      </c>
      <c r="G430">
        <v>60.243629675838335</v>
      </c>
      <c r="H430" s="1"/>
    </row>
    <row r="431" spans="1:8">
      <c r="A431" t="s">
        <v>35</v>
      </c>
      <c r="B431">
        <v>9</v>
      </c>
      <c r="C431">
        <v>20</v>
      </c>
      <c r="D431">
        <v>9.2430000000000003</v>
      </c>
      <c r="E431" s="8">
        <v>2.0511157939034068</v>
      </c>
      <c r="F431" s="8">
        <v>0.96025000000000005</v>
      </c>
      <c r="G431">
        <v>-81.02446895059947</v>
      </c>
      <c r="H431" s="1"/>
    </row>
    <row r="432" spans="1:8">
      <c r="A432" t="s">
        <v>38</v>
      </c>
      <c r="B432">
        <v>9</v>
      </c>
      <c r="C432">
        <v>20</v>
      </c>
      <c r="D432">
        <v>7.1589999999999998</v>
      </c>
      <c r="E432" s="8">
        <v>0.6562149038234355</v>
      </c>
      <c r="F432" s="8">
        <v>0.60150000000000003</v>
      </c>
      <c r="G432">
        <v>-74.714250035752841</v>
      </c>
      <c r="H432" s="1"/>
    </row>
    <row r="433" spans="1:8">
      <c r="A433" t="s">
        <v>38</v>
      </c>
      <c r="B433">
        <v>9</v>
      </c>
      <c r="C433">
        <v>20</v>
      </c>
      <c r="D433">
        <v>7.3890000000000002</v>
      </c>
      <c r="E433" s="8">
        <v>0.56471054532388187</v>
      </c>
      <c r="F433" s="8">
        <v>0.35099999999999998</v>
      </c>
      <c r="G433">
        <v>22.159385693410194</v>
      </c>
      <c r="H433" s="1"/>
    </row>
    <row r="434" spans="1:8">
      <c r="A434" t="s">
        <v>39</v>
      </c>
      <c r="B434">
        <v>9</v>
      </c>
      <c r="C434">
        <v>20</v>
      </c>
      <c r="D434">
        <v>5.7110000000000003</v>
      </c>
      <c r="E434" s="8">
        <v>0.7546343485423912</v>
      </c>
      <c r="F434" s="8">
        <v>0.46766666666666673</v>
      </c>
      <c r="G434">
        <v>51.186043704404227</v>
      </c>
      <c r="H434" s="1"/>
    </row>
    <row r="435" spans="1:8">
      <c r="A435" t="s">
        <v>39</v>
      </c>
      <c r="B435">
        <v>9</v>
      </c>
      <c r="C435">
        <v>20</v>
      </c>
      <c r="D435">
        <v>4.3769999999999998</v>
      </c>
      <c r="E435" s="8">
        <v>3.3372218985257818</v>
      </c>
      <c r="F435" s="8">
        <v>0.60912500000000003</v>
      </c>
      <c r="G435">
        <v>48.644489512771479</v>
      </c>
      <c r="H435" s="1"/>
    </row>
    <row r="436" spans="1:8">
      <c r="A436" t="s">
        <v>40</v>
      </c>
      <c r="B436">
        <v>9</v>
      </c>
      <c r="C436">
        <v>20</v>
      </c>
      <c r="D436">
        <v>8.0459999999999994</v>
      </c>
      <c r="E436" s="8">
        <v>3.9914130329997182</v>
      </c>
      <c r="F436" s="8">
        <v>0.92928571428571416</v>
      </c>
      <c r="G436">
        <v>7.5291906928630121</v>
      </c>
      <c r="H436" s="1"/>
    </row>
    <row r="437" spans="1:8">
      <c r="A437" t="s">
        <v>40</v>
      </c>
      <c r="B437">
        <v>9</v>
      </c>
      <c r="C437">
        <v>20</v>
      </c>
      <c r="D437">
        <v>9.3520000000000003</v>
      </c>
      <c r="E437" s="8">
        <v>1.6669544084947243</v>
      </c>
      <c r="F437" s="8">
        <v>1.0356666666666665</v>
      </c>
      <c r="G437">
        <v>24.981593651024909</v>
      </c>
      <c r="H437" s="1"/>
    </row>
    <row r="438" spans="1:8">
      <c r="A438" t="s">
        <v>41</v>
      </c>
      <c r="B438">
        <v>9</v>
      </c>
      <c r="C438">
        <v>20</v>
      </c>
      <c r="D438">
        <v>4.9710000000000001</v>
      </c>
      <c r="E438" s="8">
        <v>0.77128593919505706</v>
      </c>
      <c r="F438" s="8">
        <v>0.26879999999999993</v>
      </c>
      <c r="G438">
        <v>1.5601996869286552</v>
      </c>
      <c r="H438" s="1"/>
    </row>
    <row r="439" spans="1:8">
      <c r="A439" t="s">
        <v>41</v>
      </c>
      <c r="B439">
        <v>9</v>
      </c>
      <c r="C439">
        <v>20</v>
      </c>
      <c r="D439">
        <v>3.9060000000000001</v>
      </c>
      <c r="E439" s="8">
        <v>0.48192219289009713</v>
      </c>
      <c r="F439" s="8">
        <v>0.46900000000000003</v>
      </c>
      <c r="G439">
        <v>76.194437840284735</v>
      </c>
      <c r="H439" s="1"/>
    </row>
    <row r="440" spans="1:8">
      <c r="A440" t="s">
        <v>42</v>
      </c>
      <c r="B440">
        <v>9</v>
      </c>
      <c r="C440">
        <v>20</v>
      </c>
      <c r="D440">
        <v>5.4580000000000002</v>
      </c>
      <c r="E440" s="8">
        <v>0.56088947217789453</v>
      </c>
      <c r="F440" s="8">
        <v>0.51700000000000002</v>
      </c>
      <c r="G440">
        <v>4.7042590562894437</v>
      </c>
      <c r="H440" s="1"/>
    </row>
    <row r="441" spans="1:8">
      <c r="A441" t="s">
        <v>42</v>
      </c>
      <c r="B441">
        <v>9</v>
      </c>
      <c r="C441">
        <v>20</v>
      </c>
      <c r="D441">
        <v>10.105</v>
      </c>
      <c r="E441" s="8">
        <v>1.2275280037538812</v>
      </c>
      <c r="F441" s="8">
        <v>0.77666666666666673</v>
      </c>
      <c r="G441">
        <v>14.57963705799831</v>
      </c>
      <c r="H441" s="1"/>
    </row>
    <row r="442" spans="1:8">
      <c r="A442" t="s">
        <v>35</v>
      </c>
      <c r="B442">
        <v>9</v>
      </c>
      <c r="C442">
        <v>20</v>
      </c>
      <c r="D442">
        <v>11.125999999999999</v>
      </c>
      <c r="E442" s="8">
        <v>0.70314294421546808</v>
      </c>
      <c r="F442" s="8">
        <v>0.65700000000000003</v>
      </c>
      <c r="G442">
        <v>9.7436412870371782</v>
      </c>
      <c r="H442" s="1"/>
    </row>
    <row r="443" spans="1:8">
      <c r="A443" t="s">
        <v>35</v>
      </c>
      <c r="B443">
        <v>9</v>
      </c>
      <c r="C443">
        <v>20</v>
      </c>
      <c r="D443">
        <v>28.859000000000002</v>
      </c>
      <c r="E443" s="8">
        <v>0.65342329312628822</v>
      </c>
      <c r="F443" s="8">
        <v>0.60750000000000004</v>
      </c>
      <c r="G443">
        <v>-62.768292904850519</v>
      </c>
      <c r="H443" s="1"/>
    </row>
    <row r="444" spans="1:8">
      <c r="A444" t="s">
        <v>43</v>
      </c>
      <c r="B444">
        <v>9</v>
      </c>
      <c r="C444">
        <v>20</v>
      </c>
      <c r="D444">
        <v>29.917999999999999</v>
      </c>
      <c r="E444" s="8">
        <v>0.82066375574896511</v>
      </c>
      <c r="F444" s="8">
        <v>0.504</v>
      </c>
      <c r="G444">
        <v>-59.622950900926888</v>
      </c>
      <c r="H444" s="1"/>
    </row>
    <row r="445" spans="1:8">
      <c r="A445" t="s">
        <v>43</v>
      </c>
      <c r="B445">
        <v>9</v>
      </c>
      <c r="C445">
        <v>20</v>
      </c>
      <c r="D445">
        <v>12.955</v>
      </c>
      <c r="E445" s="8">
        <v>1.429597495800832</v>
      </c>
      <c r="F445" s="8">
        <v>0.89966666666666661</v>
      </c>
      <c r="G445">
        <v>-20.04474063613107</v>
      </c>
      <c r="H445" s="1"/>
    </row>
    <row r="446" spans="1:8">
      <c r="A446" t="s">
        <v>35</v>
      </c>
      <c r="B446">
        <v>9</v>
      </c>
      <c r="C446">
        <v>20</v>
      </c>
      <c r="D446">
        <v>10.065</v>
      </c>
      <c r="E446" s="8">
        <v>1.1157006767050022</v>
      </c>
      <c r="F446" s="8">
        <v>0.69833333333333336</v>
      </c>
      <c r="G446">
        <v>41.002347410980562</v>
      </c>
      <c r="H446" s="1"/>
    </row>
    <row r="447" spans="1:8">
      <c r="A447" t="s">
        <v>35</v>
      </c>
      <c r="B447">
        <v>9</v>
      </c>
      <c r="C447">
        <v>20</v>
      </c>
      <c r="D447">
        <v>9.0239999999999991</v>
      </c>
      <c r="E447" s="8">
        <v>0.91846012433856061</v>
      </c>
      <c r="F447" s="8">
        <v>0.56833333333333336</v>
      </c>
      <c r="G447">
        <v>73.360507313343888</v>
      </c>
      <c r="H447" s="1"/>
    </row>
    <row r="448" spans="1:8">
      <c r="A448" t="s">
        <v>35</v>
      </c>
      <c r="B448">
        <v>9</v>
      </c>
      <c r="C448">
        <v>20</v>
      </c>
      <c r="D448">
        <v>9.2970000000000006</v>
      </c>
      <c r="E448" s="8">
        <v>0.51556279927861681</v>
      </c>
      <c r="F448" s="8">
        <v>0.33733333333333332</v>
      </c>
      <c r="G448">
        <v>-46.021627152707488</v>
      </c>
      <c r="H448" s="1"/>
    </row>
    <row r="449" spans="1:8">
      <c r="A449" t="s">
        <v>35</v>
      </c>
      <c r="B449">
        <v>9</v>
      </c>
      <c r="C449">
        <v>20</v>
      </c>
      <c r="D449">
        <v>17.567</v>
      </c>
      <c r="E449" s="8">
        <v>2.7367107994817399</v>
      </c>
      <c r="F449" s="8">
        <v>0.83950000000000002</v>
      </c>
      <c r="G449">
        <v>12.771787046318487</v>
      </c>
      <c r="H449" s="1"/>
    </row>
    <row r="450" spans="1:8">
      <c r="A450" t="s">
        <v>44</v>
      </c>
      <c r="B450">
        <v>9</v>
      </c>
      <c r="C450">
        <v>20</v>
      </c>
      <c r="D450">
        <v>13.855</v>
      </c>
      <c r="E450" s="8">
        <v>1.9661192741031777</v>
      </c>
      <c r="F450" s="8">
        <v>0.91449999999999987</v>
      </c>
      <c r="G450">
        <v>-41.391531147433625</v>
      </c>
      <c r="H450" s="1"/>
    </row>
    <row r="451" spans="1:8">
      <c r="A451" t="s">
        <v>44</v>
      </c>
      <c r="B451">
        <v>9</v>
      </c>
      <c r="C451">
        <v>20</v>
      </c>
      <c r="D451">
        <v>9.07</v>
      </c>
      <c r="E451" s="8">
        <v>1.2758075873735815</v>
      </c>
      <c r="F451" s="8">
        <v>0.61124999999999996</v>
      </c>
      <c r="G451">
        <v>73.937397133934724</v>
      </c>
      <c r="H451" s="1"/>
    </row>
    <row r="452" spans="1:8">
      <c r="A452" t="s">
        <v>35</v>
      </c>
      <c r="B452">
        <v>9</v>
      </c>
      <c r="C452">
        <v>20</v>
      </c>
      <c r="D452">
        <v>6.5970000000000004</v>
      </c>
      <c r="E452" s="8">
        <v>1.4733448340425936</v>
      </c>
      <c r="F452" s="8">
        <v>0.90533333333333332</v>
      </c>
      <c r="G452">
        <v>-59.082928413547975</v>
      </c>
      <c r="H452" s="1"/>
    </row>
    <row r="453" spans="1:8">
      <c r="A453" t="s">
        <v>35</v>
      </c>
      <c r="B453">
        <v>9</v>
      </c>
      <c r="C453">
        <v>20</v>
      </c>
      <c r="D453">
        <v>1.2889999999999999</v>
      </c>
      <c r="E453" s="8">
        <v>0.98935332414663424</v>
      </c>
      <c r="F453" s="8">
        <v>0.621</v>
      </c>
      <c r="G453">
        <v>-29.155853162273146</v>
      </c>
      <c r="H453" s="1"/>
    </row>
    <row r="454" spans="1:8">
      <c r="A454" t="s">
        <v>45</v>
      </c>
      <c r="B454">
        <v>9</v>
      </c>
      <c r="C454">
        <v>20</v>
      </c>
      <c r="D454">
        <v>3.5720000000000001</v>
      </c>
      <c r="E454" s="8">
        <v>0.49302434016993779</v>
      </c>
      <c r="F454" s="8">
        <v>0.46549999999999997</v>
      </c>
      <c r="G454">
        <v>-24.953707372650644</v>
      </c>
      <c r="H454" s="1"/>
    </row>
    <row r="455" spans="1:8">
      <c r="A455" t="s">
        <v>45</v>
      </c>
      <c r="B455">
        <v>9</v>
      </c>
      <c r="C455">
        <v>20</v>
      </c>
      <c r="D455">
        <v>1.998</v>
      </c>
      <c r="E455" s="8">
        <v>0.56582771229412288</v>
      </c>
      <c r="F455" s="8">
        <v>0.26024999999999998</v>
      </c>
      <c r="G455">
        <v>53.697168258761089</v>
      </c>
      <c r="H455" s="1"/>
    </row>
    <row r="456" spans="1:8">
      <c r="A456" t="s">
        <v>46</v>
      </c>
      <c r="B456">
        <v>9</v>
      </c>
      <c r="C456">
        <v>20</v>
      </c>
      <c r="D456">
        <v>4.835</v>
      </c>
      <c r="E456" s="8">
        <v>1.2317832601557792</v>
      </c>
      <c r="F456" s="8">
        <v>0.7536666666666666</v>
      </c>
      <c r="G456">
        <v>45.1315629823523</v>
      </c>
      <c r="H456" s="1"/>
    </row>
    <row r="457" spans="1:8">
      <c r="A457" t="s">
        <v>46</v>
      </c>
      <c r="B457">
        <v>9</v>
      </c>
      <c r="C457">
        <v>20</v>
      </c>
      <c r="D457">
        <v>19.286999999999999</v>
      </c>
      <c r="E457" s="8">
        <v>1.2575742522809552</v>
      </c>
      <c r="F457" s="8">
        <v>0.77500000000000002</v>
      </c>
      <c r="G457">
        <v>-13.660538823269704</v>
      </c>
      <c r="H457" s="1"/>
    </row>
    <row r="458" spans="1:8">
      <c r="A458" t="s">
        <v>35</v>
      </c>
      <c r="B458">
        <v>9</v>
      </c>
      <c r="C458">
        <v>20</v>
      </c>
      <c r="D458">
        <v>26.106999999999999</v>
      </c>
      <c r="E458" s="8">
        <v>1.2676947582127169</v>
      </c>
      <c r="F458" s="8">
        <v>0.49359999999999993</v>
      </c>
      <c r="G458">
        <v>48.197557773850889</v>
      </c>
      <c r="H458" s="1"/>
    </row>
    <row r="459" spans="1:8">
      <c r="A459" t="s">
        <v>35</v>
      </c>
      <c r="B459">
        <v>9</v>
      </c>
      <c r="C459">
        <v>20</v>
      </c>
      <c r="D459">
        <v>27.062000000000001</v>
      </c>
      <c r="E459" s="8">
        <v>1.2037711576541459</v>
      </c>
      <c r="F459" s="8">
        <v>0.45620000000000005</v>
      </c>
      <c r="G459">
        <v>22.517348486005986</v>
      </c>
      <c r="H459" s="1"/>
    </row>
    <row r="460" spans="1:8">
      <c r="A460" t="s">
        <v>47</v>
      </c>
      <c r="B460">
        <v>9</v>
      </c>
      <c r="C460">
        <v>20</v>
      </c>
      <c r="D460">
        <v>12.525</v>
      </c>
      <c r="E460" s="8">
        <v>1.1606450792554963</v>
      </c>
      <c r="F460" s="8">
        <v>0.53374999999999995</v>
      </c>
      <c r="G460">
        <v>-70.050634087825784</v>
      </c>
      <c r="H460" s="1"/>
    </row>
    <row r="461" spans="1:8">
      <c r="A461" t="s">
        <v>47</v>
      </c>
      <c r="B461">
        <v>9</v>
      </c>
      <c r="C461">
        <v>20</v>
      </c>
      <c r="D461">
        <v>26.033999999999999</v>
      </c>
      <c r="E461" s="8">
        <v>1.4346543137634231</v>
      </c>
      <c r="F461" s="8">
        <v>1.3155000000000001</v>
      </c>
      <c r="G461">
        <v>5.9212092171514223</v>
      </c>
      <c r="H461" s="1"/>
    </row>
    <row r="462" spans="1:8">
      <c r="A462" t="s">
        <v>48</v>
      </c>
      <c r="B462">
        <v>9</v>
      </c>
      <c r="C462">
        <v>20</v>
      </c>
      <c r="D462">
        <v>27.562000000000001</v>
      </c>
      <c r="E462" s="8">
        <v>2.6059969301593608</v>
      </c>
      <c r="F462" s="8">
        <v>1.2130000000000001</v>
      </c>
      <c r="G462">
        <v>-85.51023662249473</v>
      </c>
      <c r="H462" s="1"/>
    </row>
    <row r="463" spans="1:8">
      <c r="A463" t="s">
        <v>48</v>
      </c>
      <c r="B463">
        <v>9</v>
      </c>
      <c r="C463">
        <v>20</v>
      </c>
      <c r="D463">
        <v>19.542999999999999</v>
      </c>
      <c r="E463" s="8">
        <v>1.0105068035396896</v>
      </c>
      <c r="F463" s="8">
        <v>0.63099999999999989</v>
      </c>
      <c r="G463">
        <v>39.297385664776208</v>
      </c>
      <c r="H463" s="1"/>
    </row>
    <row r="464" spans="1:8">
      <c r="A464" t="s">
        <v>49</v>
      </c>
      <c r="B464">
        <v>9</v>
      </c>
      <c r="C464">
        <v>20</v>
      </c>
      <c r="D464">
        <v>6.3819999999999997</v>
      </c>
      <c r="E464" s="8">
        <v>1.2770528571676252</v>
      </c>
      <c r="F464" s="8">
        <v>0.79366666666666674</v>
      </c>
      <c r="G464">
        <v>9.3738118054465787</v>
      </c>
      <c r="H464" s="1"/>
    </row>
    <row r="465" spans="1:8">
      <c r="A465" t="s">
        <v>49</v>
      </c>
      <c r="B465">
        <v>9</v>
      </c>
      <c r="C465">
        <v>20</v>
      </c>
      <c r="D465">
        <v>11.553000000000001</v>
      </c>
      <c r="E465" s="8">
        <v>2.2700383256676515</v>
      </c>
      <c r="F465" s="8">
        <v>0.36000000000000015</v>
      </c>
      <c r="G465">
        <v>47.177904663205304</v>
      </c>
      <c r="H465" s="1"/>
    </row>
    <row r="466" spans="1:8">
      <c r="A466" t="s">
        <v>50</v>
      </c>
      <c r="B466">
        <v>9</v>
      </c>
      <c r="C466">
        <v>20</v>
      </c>
      <c r="D466">
        <v>9.0749999999999993</v>
      </c>
      <c r="E466" s="8">
        <v>1.8521762875061341</v>
      </c>
      <c r="F466" s="8">
        <v>1.1340000000000001</v>
      </c>
      <c r="G466">
        <v>-20.577768736841307</v>
      </c>
      <c r="H466" s="1"/>
    </row>
    <row r="467" spans="1:8">
      <c r="A467" t="s">
        <v>50</v>
      </c>
      <c r="B467">
        <v>9</v>
      </c>
      <c r="C467">
        <v>20</v>
      </c>
      <c r="D467">
        <v>30.629000000000001</v>
      </c>
      <c r="E467" s="8">
        <v>1.1254727895422445</v>
      </c>
      <c r="F467" s="8">
        <v>0.68866666666666665</v>
      </c>
      <c r="G467">
        <v>-53.781741199165388</v>
      </c>
      <c r="H467" s="1"/>
    </row>
    <row r="468" spans="1:8">
      <c r="A468" t="s">
        <v>35</v>
      </c>
      <c r="B468">
        <v>9</v>
      </c>
      <c r="C468">
        <v>20</v>
      </c>
      <c r="D468">
        <v>36.167000000000002</v>
      </c>
      <c r="E468" s="8">
        <v>0.41820808217919547</v>
      </c>
      <c r="F468" s="8">
        <v>0.38300000000000001</v>
      </c>
      <c r="G468">
        <v>-70.005188518198864</v>
      </c>
      <c r="H468" s="1"/>
    </row>
    <row r="469" spans="1:8">
      <c r="A469" t="s">
        <v>35</v>
      </c>
      <c r="B469">
        <v>9</v>
      </c>
      <c r="C469">
        <v>20</v>
      </c>
      <c r="D469">
        <v>26.911000000000001</v>
      </c>
      <c r="E469" s="8">
        <v>2.152877376907476</v>
      </c>
      <c r="F469" s="8">
        <v>1.9750000000000001</v>
      </c>
      <c r="G469">
        <v>-85.097119495685902</v>
      </c>
      <c r="H469" s="1"/>
    </row>
    <row r="470" spans="1:8">
      <c r="A470" t="s">
        <v>51</v>
      </c>
      <c r="B470">
        <v>9</v>
      </c>
      <c r="C470">
        <v>20</v>
      </c>
      <c r="D470">
        <v>35.436</v>
      </c>
      <c r="E470" s="8">
        <v>0.70411930807215006</v>
      </c>
      <c r="F470" s="8">
        <v>0.49066666666666664</v>
      </c>
      <c r="G470">
        <v>-62.051964854001106</v>
      </c>
      <c r="H470" s="1"/>
    </row>
    <row r="471" spans="1:8">
      <c r="A471" t="s">
        <v>51</v>
      </c>
      <c r="B471">
        <v>9</v>
      </c>
      <c r="C471">
        <v>20</v>
      </c>
      <c r="D471">
        <v>26.989000000000001</v>
      </c>
      <c r="E471" s="8">
        <v>0.63217877218394369</v>
      </c>
      <c r="F471" s="8">
        <v>0.66200000000000003</v>
      </c>
      <c r="G471">
        <v>45.512700225848732</v>
      </c>
      <c r="H471" s="1"/>
    </row>
    <row r="472" spans="1:8">
      <c r="A472" t="s">
        <v>52</v>
      </c>
      <c r="B472">
        <v>9</v>
      </c>
      <c r="C472">
        <v>20</v>
      </c>
      <c r="D472">
        <v>23.55</v>
      </c>
      <c r="E472" s="8">
        <v>0.59995499831237753</v>
      </c>
      <c r="F472" s="8">
        <v>0.58300000000000007</v>
      </c>
      <c r="G472">
        <v>55.594765712336745</v>
      </c>
      <c r="H472" s="1"/>
    </row>
    <row r="473" spans="1:8">
      <c r="A473" t="s">
        <v>52</v>
      </c>
      <c r="B473">
        <v>9</v>
      </c>
      <c r="C473">
        <v>20</v>
      </c>
      <c r="D473">
        <v>7.8540000000000001</v>
      </c>
      <c r="E473" s="8">
        <v>1.5711031156483648</v>
      </c>
      <c r="F473" s="8">
        <v>0.96899999999999986</v>
      </c>
      <c r="G473">
        <v>78.95469475953611</v>
      </c>
      <c r="H473" s="1"/>
    </row>
    <row r="474" spans="1:8">
      <c r="A474" t="s">
        <v>35</v>
      </c>
      <c r="B474">
        <v>9</v>
      </c>
      <c r="C474">
        <v>20</v>
      </c>
      <c r="D474">
        <v>14.879</v>
      </c>
      <c r="E474" s="8">
        <v>1.1656864930160242</v>
      </c>
      <c r="F474" s="8">
        <v>0.45860000000000001</v>
      </c>
      <c r="G474">
        <v>-1.9664645682957158</v>
      </c>
      <c r="H474" s="1"/>
    </row>
    <row r="475" spans="1:8">
      <c r="A475" t="s">
        <v>35</v>
      </c>
      <c r="B475">
        <v>9</v>
      </c>
      <c r="C475">
        <v>21</v>
      </c>
      <c r="D475">
        <v>13.223000000000001</v>
      </c>
      <c r="E475" s="8">
        <v>1.2826051613805365</v>
      </c>
      <c r="F475" s="8">
        <v>0.33300000000000002</v>
      </c>
      <c r="G475">
        <v>-31.806506094435733</v>
      </c>
      <c r="H475" s="1"/>
    </row>
    <row r="476" spans="1:8">
      <c r="A476" t="s">
        <v>35</v>
      </c>
      <c r="B476">
        <v>9</v>
      </c>
      <c r="C476">
        <v>21</v>
      </c>
      <c r="D476">
        <v>12.617000000000001</v>
      </c>
      <c r="E476" s="8">
        <v>3.1110578586712268</v>
      </c>
      <c r="F476" s="8">
        <v>0.59675</v>
      </c>
      <c r="G476">
        <v>-33.475534986646394</v>
      </c>
      <c r="H476" s="1"/>
    </row>
    <row r="477" spans="1:8">
      <c r="A477" t="s">
        <v>35</v>
      </c>
      <c r="B477">
        <v>9</v>
      </c>
      <c r="C477">
        <v>21</v>
      </c>
      <c r="D477">
        <v>4.3920000000000003</v>
      </c>
      <c r="E477" s="8">
        <v>1.2878280164680393</v>
      </c>
      <c r="F477" s="8">
        <v>0.32400000000000001</v>
      </c>
      <c r="G477">
        <v>-44.024713006714975</v>
      </c>
      <c r="H477" s="1"/>
    </row>
    <row r="478" spans="1:8">
      <c r="A478" t="s">
        <v>35</v>
      </c>
      <c r="B478">
        <v>9</v>
      </c>
      <c r="C478">
        <v>21</v>
      </c>
      <c r="D478">
        <v>13.849</v>
      </c>
      <c r="E478" s="8">
        <v>3.4675250539830311</v>
      </c>
      <c r="F478" s="8">
        <v>0.52439999999999998</v>
      </c>
      <c r="G478">
        <v>-32.851384318560449</v>
      </c>
      <c r="H478" s="1"/>
    </row>
    <row r="479" spans="1:8">
      <c r="A479" t="s">
        <v>35</v>
      </c>
      <c r="B479">
        <v>9</v>
      </c>
      <c r="C479">
        <v>21</v>
      </c>
      <c r="D479">
        <v>9.18</v>
      </c>
      <c r="E479" s="8">
        <v>2.7567473587545162</v>
      </c>
      <c r="F479" s="8">
        <v>0.52649999999999997</v>
      </c>
      <c r="G479">
        <v>-55.283814707018841</v>
      </c>
      <c r="H479" s="1"/>
    </row>
    <row r="480" spans="1:8">
      <c r="A480" t="s">
        <v>35</v>
      </c>
      <c r="B480">
        <v>9</v>
      </c>
      <c r="C480">
        <v>21</v>
      </c>
      <c r="D480">
        <v>15.69</v>
      </c>
      <c r="E480" s="8">
        <v>0.11412712210513283</v>
      </c>
      <c r="F480" s="8">
        <v>0.21580000000000005</v>
      </c>
      <c r="G480">
        <v>-61.189206257026974</v>
      </c>
      <c r="H480" s="1"/>
    </row>
    <row r="481" spans="1:8">
      <c r="A481" t="s">
        <v>35</v>
      </c>
      <c r="B481">
        <v>9</v>
      </c>
      <c r="C481">
        <v>21</v>
      </c>
      <c r="D481">
        <v>5.6449999999999996</v>
      </c>
      <c r="E481" s="8">
        <v>0.89822268953750717</v>
      </c>
      <c r="F481" s="8">
        <v>0.34349999999999997</v>
      </c>
      <c r="G481">
        <v>1.2758643400897001</v>
      </c>
      <c r="H481" s="1"/>
    </row>
    <row r="482" spans="1:8">
      <c r="A482" t="s">
        <v>35</v>
      </c>
      <c r="B482">
        <v>9</v>
      </c>
      <c r="C482">
        <v>21</v>
      </c>
      <c r="D482">
        <v>10.74</v>
      </c>
      <c r="E482" s="8">
        <v>2.5104734613215896</v>
      </c>
      <c r="F482" s="8">
        <v>0.94650000000000001</v>
      </c>
      <c r="G482">
        <v>-88.036863821294219</v>
      </c>
      <c r="H482" s="1"/>
    </row>
    <row r="483" spans="1:8">
      <c r="A483" t="s">
        <v>35</v>
      </c>
      <c r="B483">
        <v>9</v>
      </c>
      <c r="C483">
        <v>21</v>
      </c>
      <c r="D483">
        <v>13.856</v>
      </c>
      <c r="E483" s="8">
        <v>1.653885122975598</v>
      </c>
      <c r="F483" s="8">
        <v>0.63150000000000006</v>
      </c>
      <c r="G483">
        <v>-38.519139011956462</v>
      </c>
      <c r="H483" s="1"/>
    </row>
    <row r="484" spans="1:8">
      <c r="A484" t="s">
        <v>35</v>
      </c>
      <c r="B484">
        <v>9</v>
      </c>
      <c r="C484">
        <v>21</v>
      </c>
      <c r="D484">
        <v>9.0239999999999991</v>
      </c>
      <c r="E484" s="8">
        <v>1.0819597959258898</v>
      </c>
      <c r="F484" s="8">
        <v>0.41449999999999998</v>
      </c>
      <c r="G484">
        <v>35.026726504309046</v>
      </c>
      <c r="H484" s="1"/>
    </row>
    <row r="485" spans="1:8">
      <c r="A485" t="s">
        <v>35</v>
      </c>
      <c r="B485">
        <v>9</v>
      </c>
      <c r="C485">
        <v>21</v>
      </c>
      <c r="D485">
        <v>10.983000000000001</v>
      </c>
      <c r="E485" s="8">
        <v>2.2940865284465661</v>
      </c>
      <c r="F485" s="8">
        <v>0.57766666666666677</v>
      </c>
      <c r="G485">
        <v>4.174588073276368</v>
      </c>
      <c r="H485" s="1"/>
    </row>
    <row r="486" spans="1:8">
      <c r="A486" t="s">
        <v>35</v>
      </c>
      <c r="B486">
        <v>9</v>
      </c>
      <c r="C486">
        <v>21</v>
      </c>
      <c r="D486">
        <v>15.175000000000001</v>
      </c>
      <c r="E486" s="8">
        <v>0.68109103649952929</v>
      </c>
      <c r="F486" s="8">
        <v>0.25750000000000001</v>
      </c>
      <c r="G486">
        <v>-22.98871680208055</v>
      </c>
      <c r="H486" s="1"/>
    </row>
    <row r="487" spans="1:8">
      <c r="A487" t="s">
        <v>35</v>
      </c>
      <c r="B487">
        <v>9</v>
      </c>
      <c r="C487">
        <v>21</v>
      </c>
      <c r="D487">
        <v>11.561999999999999</v>
      </c>
      <c r="E487" s="8">
        <v>1.3360527684189754</v>
      </c>
      <c r="F487" s="8">
        <v>0.51100000000000001</v>
      </c>
      <c r="G487">
        <v>66.581800202974748</v>
      </c>
      <c r="H487" s="1"/>
    </row>
    <row r="488" spans="1:8">
      <c r="A488" t="s">
        <v>35</v>
      </c>
      <c r="B488">
        <v>9</v>
      </c>
      <c r="C488">
        <v>21</v>
      </c>
      <c r="D488">
        <v>12.852</v>
      </c>
      <c r="E488" s="8">
        <v>2.4554075018212367</v>
      </c>
      <c r="F488" s="8">
        <v>0.37459999999999999</v>
      </c>
      <c r="G488">
        <v>-73.07054575888138</v>
      </c>
      <c r="H488" s="1"/>
    </row>
    <row r="489" spans="1:8">
      <c r="A489" t="s">
        <v>35</v>
      </c>
      <c r="B489">
        <v>9</v>
      </c>
      <c r="C489">
        <v>21</v>
      </c>
      <c r="D489">
        <v>5.1520000000000001</v>
      </c>
      <c r="E489" s="8">
        <v>0.90864404471718263</v>
      </c>
      <c r="F489" s="8">
        <v>0.34300000000000003</v>
      </c>
      <c r="G489">
        <v>80.817571720166569</v>
      </c>
      <c r="H489" s="1"/>
    </row>
    <row r="490" spans="1:8">
      <c r="A490" t="s">
        <v>35</v>
      </c>
      <c r="B490">
        <v>9</v>
      </c>
      <c r="C490">
        <v>21</v>
      </c>
      <c r="D490">
        <v>6.556</v>
      </c>
      <c r="E490" s="8">
        <v>0.52256004439681591</v>
      </c>
      <c r="F490" s="8">
        <v>0.1105</v>
      </c>
      <c r="G490">
        <v>-33.05144674958138</v>
      </c>
      <c r="H490" s="1"/>
    </row>
    <row r="491" spans="1:8">
      <c r="A491" t="s">
        <v>35</v>
      </c>
      <c r="B491">
        <v>9</v>
      </c>
      <c r="C491">
        <v>21</v>
      </c>
      <c r="D491">
        <v>18.507000000000001</v>
      </c>
      <c r="E491" s="8">
        <v>1.1833553988553072</v>
      </c>
      <c r="F491" s="8">
        <v>0.44650000000000001</v>
      </c>
      <c r="G491">
        <v>-65.059157644652345</v>
      </c>
      <c r="H491" s="1"/>
    </row>
    <row r="492" spans="1:8">
      <c r="A492" t="s">
        <v>35</v>
      </c>
      <c r="B492">
        <v>9</v>
      </c>
      <c r="C492">
        <v>21</v>
      </c>
      <c r="D492">
        <v>26.283999999999999</v>
      </c>
      <c r="E492" s="8">
        <v>1.9604264842120436</v>
      </c>
      <c r="F492" s="8">
        <v>0.74050000000000005</v>
      </c>
      <c r="G492">
        <v>14.957773912599109</v>
      </c>
      <c r="H492" s="1"/>
    </row>
    <row r="493" spans="1:8">
      <c r="A493" t="s">
        <v>35</v>
      </c>
      <c r="B493">
        <v>9</v>
      </c>
      <c r="C493">
        <v>21</v>
      </c>
      <c r="D493">
        <v>22.969000000000001</v>
      </c>
      <c r="E493" s="8">
        <v>1.9109581366424553</v>
      </c>
      <c r="F493" s="8">
        <v>0.48766666666666669</v>
      </c>
      <c r="G493">
        <v>13.774454699192091</v>
      </c>
      <c r="H493" s="1"/>
    </row>
    <row r="494" spans="1:8">
      <c r="A494" t="s">
        <v>35</v>
      </c>
      <c r="B494">
        <v>9</v>
      </c>
      <c r="C494">
        <v>21</v>
      </c>
      <c r="D494">
        <v>24.23</v>
      </c>
      <c r="E494" s="8">
        <v>1.5169723135245428</v>
      </c>
      <c r="F494" s="8">
        <v>0.57799999999999996</v>
      </c>
      <c r="G494">
        <v>-71.911425445205069</v>
      </c>
      <c r="H494" s="1"/>
    </row>
    <row r="495" spans="1:8">
      <c r="A495" t="s">
        <v>35</v>
      </c>
      <c r="B495">
        <v>9</v>
      </c>
      <c r="C495">
        <v>21</v>
      </c>
      <c r="D495">
        <v>12.846</v>
      </c>
      <c r="E495" s="8">
        <v>1.8185384241197631</v>
      </c>
      <c r="F495" s="8">
        <v>0.45833333333333331</v>
      </c>
      <c r="G495">
        <v>-15.664090987863339</v>
      </c>
      <c r="H495" s="1"/>
    </row>
    <row r="496" spans="1:8">
      <c r="A496" t="s">
        <v>35</v>
      </c>
      <c r="B496">
        <v>9</v>
      </c>
      <c r="C496">
        <v>21</v>
      </c>
      <c r="D496">
        <v>4.4089999999999998</v>
      </c>
      <c r="E496" s="8">
        <v>1.240207240746477</v>
      </c>
      <c r="F496" s="8">
        <v>0.47000000000000003</v>
      </c>
      <c r="G496">
        <v>42.320303775474599</v>
      </c>
      <c r="H496" s="1"/>
    </row>
    <row r="497" spans="1:8">
      <c r="A497" t="s">
        <v>35</v>
      </c>
      <c r="B497">
        <v>9</v>
      </c>
      <c r="C497">
        <v>21</v>
      </c>
      <c r="D497">
        <v>14.454000000000001</v>
      </c>
      <c r="E497" s="8">
        <v>0.64658564784566674</v>
      </c>
      <c r="F497" s="8">
        <v>0.24350000000000002</v>
      </c>
      <c r="G497">
        <v>-83.963164798593695</v>
      </c>
      <c r="H497" s="1"/>
    </row>
    <row r="498" spans="1:8">
      <c r="A498" t="s">
        <v>35</v>
      </c>
      <c r="B498">
        <v>9</v>
      </c>
      <c r="C498">
        <v>21</v>
      </c>
      <c r="D498">
        <v>10.544</v>
      </c>
      <c r="E498" s="8">
        <v>0.75430298952079344</v>
      </c>
      <c r="F498" s="8">
        <v>0.20799999999999999</v>
      </c>
      <c r="G498">
        <v>-13.649364662960982</v>
      </c>
      <c r="H498" s="1"/>
    </row>
    <row r="499" spans="1:8">
      <c r="A499" t="s">
        <v>35</v>
      </c>
      <c r="B499">
        <v>9</v>
      </c>
      <c r="C499">
        <v>21</v>
      </c>
      <c r="D499">
        <v>30.056999999999999</v>
      </c>
      <c r="E499" s="8">
        <v>0.7433343796704136</v>
      </c>
      <c r="F499" s="8">
        <v>0.28000000000000003</v>
      </c>
      <c r="G499">
        <v>-81.412064403524198</v>
      </c>
      <c r="H499" s="1"/>
    </row>
    <row r="500" spans="1:8">
      <c r="A500" t="s">
        <v>35</v>
      </c>
      <c r="B500">
        <v>9</v>
      </c>
      <c r="C500">
        <v>21</v>
      </c>
      <c r="D500">
        <v>6.306</v>
      </c>
      <c r="E500" s="8">
        <v>0.31505713767506172</v>
      </c>
      <c r="F500" s="8">
        <v>8.4666666666666668E-2</v>
      </c>
      <c r="G500">
        <v>13.771599717082253</v>
      </c>
      <c r="H500" s="1"/>
    </row>
    <row r="501" spans="1:8">
      <c r="A501" t="s">
        <v>35</v>
      </c>
      <c r="B501">
        <v>9</v>
      </c>
      <c r="C501">
        <v>21</v>
      </c>
      <c r="D501">
        <v>22.01</v>
      </c>
      <c r="E501" s="8">
        <v>1.4089946770658888</v>
      </c>
      <c r="F501" s="8">
        <v>0.53800000000000003</v>
      </c>
      <c r="G501">
        <v>-76.664014372366623</v>
      </c>
      <c r="H501" s="1"/>
    </row>
    <row r="502" spans="1:8">
      <c r="A502" t="s">
        <v>35</v>
      </c>
      <c r="B502">
        <v>10</v>
      </c>
      <c r="C502">
        <v>22</v>
      </c>
      <c r="D502">
        <v>19.193999999999999</v>
      </c>
      <c r="E502" s="8">
        <v>1.9114384635661195</v>
      </c>
      <c r="F502" s="8">
        <v>0.75449999999999995</v>
      </c>
      <c r="G502">
        <v>38.350838175421856</v>
      </c>
      <c r="H502" s="1"/>
    </row>
    <row r="503" spans="1:8">
      <c r="A503" t="s">
        <v>35</v>
      </c>
      <c r="B503">
        <v>10</v>
      </c>
      <c r="C503">
        <v>22</v>
      </c>
      <c r="D503">
        <v>12.866</v>
      </c>
      <c r="E503" s="8">
        <v>2.2496244130965493</v>
      </c>
      <c r="F503" s="8">
        <v>0.71360000000000001</v>
      </c>
      <c r="G503">
        <v>-88.650015849620331</v>
      </c>
      <c r="H503" s="1"/>
    </row>
    <row r="504" spans="1:8">
      <c r="A504" t="s">
        <v>35</v>
      </c>
      <c r="B504">
        <v>10</v>
      </c>
      <c r="C504">
        <v>22</v>
      </c>
      <c r="D504">
        <v>4.7939999999999996</v>
      </c>
      <c r="E504" s="8">
        <v>1.200870517582975</v>
      </c>
      <c r="F504" s="8">
        <v>0.95</v>
      </c>
      <c r="G504">
        <v>-64.181778882734292</v>
      </c>
      <c r="H504" s="1"/>
    </row>
    <row r="505" spans="1:8">
      <c r="A505" t="s">
        <v>35</v>
      </c>
      <c r="B505">
        <v>10</v>
      </c>
      <c r="C505">
        <v>22</v>
      </c>
      <c r="D505">
        <v>3.7480000000000002</v>
      </c>
      <c r="E505" s="8">
        <v>0.6942081820318734</v>
      </c>
      <c r="F505" s="8">
        <v>0.54299999999999993</v>
      </c>
      <c r="G505">
        <v>17.521426110896577</v>
      </c>
      <c r="H505" s="1"/>
    </row>
    <row r="506" spans="1:8">
      <c r="A506" t="s">
        <v>35</v>
      </c>
      <c r="B506">
        <v>10</v>
      </c>
      <c r="C506">
        <v>22</v>
      </c>
      <c r="D506">
        <v>8.42</v>
      </c>
      <c r="E506" s="8">
        <v>0.49979695877425456</v>
      </c>
      <c r="F506" s="8">
        <v>0.39949999999999997</v>
      </c>
      <c r="G506">
        <v>-24.71909384878369</v>
      </c>
      <c r="H506" s="1"/>
    </row>
    <row r="507" spans="1:8">
      <c r="A507" t="s">
        <v>35</v>
      </c>
      <c r="B507">
        <v>10</v>
      </c>
      <c r="C507">
        <v>22</v>
      </c>
      <c r="D507">
        <v>7.444</v>
      </c>
      <c r="E507" s="8">
        <v>0.60901559914340508</v>
      </c>
      <c r="F507" s="8">
        <v>0.47600000000000003</v>
      </c>
      <c r="G507">
        <v>66.381396202934397</v>
      </c>
      <c r="H507" s="1"/>
    </row>
    <row r="508" spans="1:8">
      <c r="A508" t="s">
        <v>35</v>
      </c>
      <c r="B508">
        <v>10</v>
      </c>
      <c r="C508">
        <v>22</v>
      </c>
      <c r="D508">
        <v>16.187000000000001</v>
      </c>
      <c r="E508" s="8">
        <v>1.9488317013020895</v>
      </c>
      <c r="F508" s="8">
        <v>0.61599999999999988</v>
      </c>
      <c r="G508">
        <v>-11.603990952317668</v>
      </c>
      <c r="H508" s="1"/>
    </row>
    <row r="509" spans="1:8">
      <c r="A509" t="s">
        <v>35</v>
      </c>
      <c r="B509">
        <v>10</v>
      </c>
      <c r="C509">
        <v>22</v>
      </c>
      <c r="D509">
        <v>17.024000000000001</v>
      </c>
      <c r="E509" s="8">
        <v>0.76026311234992983</v>
      </c>
      <c r="F509" s="8">
        <v>0.39633333333333337</v>
      </c>
      <c r="G509">
        <v>-63.434948822921754</v>
      </c>
      <c r="H509" s="1"/>
    </row>
    <row r="510" spans="1:8">
      <c r="A510" t="s">
        <v>35</v>
      </c>
      <c r="B510">
        <v>10</v>
      </c>
      <c r="C510">
        <v>22</v>
      </c>
      <c r="D510">
        <v>15.429</v>
      </c>
      <c r="E510" s="8">
        <v>2.6601445449448797</v>
      </c>
      <c r="F510" s="8">
        <v>1.3860000000000001</v>
      </c>
      <c r="G510">
        <v>-79.42929963161555</v>
      </c>
      <c r="H510" s="1"/>
    </row>
    <row r="511" spans="1:8">
      <c r="A511" t="s">
        <v>35</v>
      </c>
      <c r="B511">
        <v>10</v>
      </c>
      <c r="C511">
        <v>22</v>
      </c>
      <c r="D511">
        <v>5.492</v>
      </c>
      <c r="E511" s="8">
        <v>1.7100251460139386</v>
      </c>
      <c r="F511" s="8">
        <v>0.55599999999999994</v>
      </c>
      <c r="G511">
        <v>-50.790746825478323</v>
      </c>
      <c r="H511" s="1"/>
    </row>
    <row r="512" spans="1:8">
      <c r="A512" t="s">
        <v>35</v>
      </c>
      <c r="B512">
        <v>10</v>
      </c>
      <c r="C512">
        <v>22</v>
      </c>
      <c r="D512">
        <v>5.3869999999999996</v>
      </c>
      <c r="E512" s="8">
        <v>1.5693903274838916</v>
      </c>
      <c r="F512" s="8">
        <v>1.2244999999999999</v>
      </c>
      <c r="G512">
        <v>1.2778965924838417</v>
      </c>
      <c r="H512" s="1"/>
    </row>
    <row r="513" spans="1:8">
      <c r="A513" t="s">
        <v>35</v>
      </c>
      <c r="B513">
        <v>10</v>
      </c>
      <c r="C513">
        <v>22</v>
      </c>
      <c r="D513">
        <v>21.861000000000001</v>
      </c>
      <c r="E513" s="8">
        <v>2.5824982090990938</v>
      </c>
      <c r="F513" s="8">
        <v>1.0205</v>
      </c>
      <c r="G513">
        <v>-31.751395453920594</v>
      </c>
      <c r="H513" s="1"/>
    </row>
    <row r="514" spans="1:8">
      <c r="A514" t="s">
        <v>35</v>
      </c>
      <c r="B514">
        <v>11</v>
      </c>
      <c r="C514">
        <v>22</v>
      </c>
      <c r="D514">
        <v>1.647</v>
      </c>
      <c r="E514" s="8">
        <v>3.7540715230266941</v>
      </c>
      <c r="F514" s="8">
        <v>0.83942857142857141</v>
      </c>
      <c r="G514">
        <v>22.110332094640668</v>
      </c>
      <c r="H514" s="1"/>
    </row>
    <row r="515" spans="1:8">
      <c r="A515" t="s">
        <v>35</v>
      </c>
      <c r="B515">
        <v>11</v>
      </c>
      <c r="C515">
        <v>22</v>
      </c>
      <c r="D515">
        <v>41.055999999999997</v>
      </c>
      <c r="E515" s="8">
        <v>2.375308190530236</v>
      </c>
      <c r="F515" s="8">
        <v>1.2389999999999999</v>
      </c>
      <c r="G515">
        <v>61.730284686340198</v>
      </c>
      <c r="H515" s="1"/>
    </row>
    <row r="516" spans="1:8">
      <c r="A516" t="s">
        <v>35</v>
      </c>
      <c r="B516">
        <v>11</v>
      </c>
      <c r="C516">
        <v>22</v>
      </c>
      <c r="D516">
        <v>36.584000000000003</v>
      </c>
      <c r="E516" s="8">
        <v>1.2642507662643527</v>
      </c>
      <c r="F516" s="8">
        <v>1.0125</v>
      </c>
      <c r="G516">
        <v>-24.436453369159057</v>
      </c>
      <c r="H516" s="1"/>
    </row>
    <row r="517" spans="1:8">
      <c r="A517" t="s">
        <v>35</v>
      </c>
      <c r="B517">
        <v>11</v>
      </c>
      <c r="C517">
        <v>22</v>
      </c>
      <c r="D517">
        <v>0.872</v>
      </c>
      <c r="E517" s="8">
        <v>1.8431475795497212</v>
      </c>
      <c r="F517" s="8">
        <v>0.71975</v>
      </c>
      <c r="G517">
        <v>-10.377136927195661</v>
      </c>
      <c r="H517" s="1"/>
    </row>
    <row r="518" spans="1:8">
      <c r="A518" t="s">
        <v>35</v>
      </c>
      <c r="B518">
        <v>11</v>
      </c>
      <c r="C518">
        <v>22</v>
      </c>
      <c r="D518">
        <v>0.73199999999999998</v>
      </c>
      <c r="E518" s="8">
        <v>0.81979326662275054</v>
      </c>
      <c r="F518" s="8">
        <v>0.42533333333333334</v>
      </c>
      <c r="G518">
        <v>-51.885953287618904</v>
      </c>
      <c r="H518" s="1"/>
    </row>
    <row r="519" spans="1:8">
      <c r="A519" t="s">
        <v>35</v>
      </c>
      <c r="B519">
        <v>11</v>
      </c>
      <c r="C519">
        <v>22</v>
      </c>
      <c r="D519">
        <v>2.2229999999999999</v>
      </c>
      <c r="E519" s="8">
        <v>0.74864744706704867</v>
      </c>
      <c r="F519" s="8">
        <v>0.44600000000000001</v>
      </c>
      <c r="G519">
        <v>-12.105447585240015</v>
      </c>
      <c r="H519" s="1"/>
    </row>
    <row r="520" spans="1:8">
      <c r="A520" t="s">
        <v>35</v>
      </c>
      <c r="B520">
        <v>11</v>
      </c>
      <c r="C520">
        <v>22</v>
      </c>
      <c r="D520">
        <v>0.52300000000000002</v>
      </c>
      <c r="E520" s="8">
        <v>0.54349333022586788</v>
      </c>
      <c r="F520" s="8">
        <v>0.45950000000000002</v>
      </c>
      <c r="G520">
        <v>5.4903065316452464</v>
      </c>
      <c r="H520" s="1"/>
    </row>
    <row r="521" spans="1:8">
      <c r="A521" t="s">
        <v>35</v>
      </c>
      <c r="B521">
        <v>12</v>
      </c>
      <c r="C521">
        <v>22</v>
      </c>
      <c r="D521">
        <v>16.448</v>
      </c>
      <c r="E521" s="8">
        <v>2.6189900725279571</v>
      </c>
      <c r="F521" s="8">
        <v>1.0177499999999999</v>
      </c>
      <c r="G521">
        <v>-63.953492778602069</v>
      </c>
      <c r="H521" s="1"/>
    </row>
    <row r="522" spans="1:8">
      <c r="A522" t="s">
        <v>35</v>
      </c>
      <c r="B522">
        <v>12</v>
      </c>
      <c r="C522">
        <v>22</v>
      </c>
      <c r="D522">
        <v>14.906000000000001</v>
      </c>
      <c r="E522" s="8">
        <v>1.5980319145749271</v>
      </c>
      <c r="F522" s="8">
        <v>0.82133333333333336</v>
      </c>
      <c r="G522">
        <v>-68.911005675006791</v>
      </c>
      <c r="H522" s="1"/>
    </row>
    <row r="523" spans="1:8">
      <c r="A523" t="s">
        <v>35</v>
      </c>
      <c r="B523">
        <v>12</v>
      </c>
      <c r="C523">
        <v>22</v>
      </c>
      <c r="D523">
        <v>18.593</v>
      </c>
      <c r="E523" s="8">
        <v>1.98341750521669</v>
      </c>
      <c r="F523" s="8">
        <v>1.55</v>
      </c>
      <c r="G523">
        <v>-41.259297637783789</v>
      </c>
      <c r="H523" s="1"/>
    </row>
    <row r="524" spans="1:8">
      <c r="A524" t="s">
        <v>35</v>
      </c>
      <c r="B524">
        <v>12</v>
      </c>
      <c r="C524">
        <v>22</v>
      </c>
      <c r="D524">
        <v>21.844000000000001</v>
      </c>
      <c r="E524" s="8">
        <v>1.4646327184656216</v>
      </c>
      <c r="F524" s="8">
        <v>0.79100000000000004</v>
      </c>
      <c r="G524">
        <v>38.262690954841354</v>
      </c>
      <c r="H524" s="1"/>
    </row>
    <row r="525" spans="1:8">
      <c r="A525" t="s">
        <v>35</v>
      </c>
      <c r="B525">
        <v>12</v>
      </c>
      <c r="C525">
        <v>22</v>
      </c>
      <c r="D525">
        <v>28.678000000000001</v>
      </c>
      <c r="E525" s="8">
        <v>1.5216997075638758</v>
      </c>
      <c r="F525" s="8">
        <v>0.61675000000000002</v>
      </c>
      <c r="G525">
        <v>20.102130764923071</v>
      </c>
      <c r="H525" s="1"/>
    </row>
    <row r="526" spans="1:8">
      <c r="A526" t="s">
        <v>35</v>
      </c>
      <c r="B526">
        <v>12</v>
      </c>
      <c r="C526">
        <v>22</v>
      </c>
      <c r="D526">
        <v>10.669</v>
      </c>
      <c r="E526" s="8">
        <v>1.4359195659924691</v>
      </c>
      <c r="F526" s="8">
        <v>0.57750000000000001</v>
      </c>
      <c r="G526">
        <v>-10.472586218583922</v>
      </c>
      <c r="H526" s="1"/>
    </row>
    <row r="527" spans="1:8">
      <c r="A527" t="s">
        <v>35</v>
      </c>
      <c r="B527">
        <v>12</v>
      </c>
      <c r="C527">
        <v>22</v>
      </c>
      <c r="D527">
        <v>1.7</v>
      </c>
      <c r="E527" s="8">
        <v>5.499493885804406</v>
      </c>
      <c r="F527" s="8">
        <v>0.95733333333333315</v>
      </c>
      <c r="G527">
        <v>2.9914319797647901</v>
      </c>
      <c r="H527" s="1"/>
    </row>
    <row r="528" spans="1:8">
      <c r="A528" t="s">
        <v>35</v>
      </c>
      <c r="B528">
        <v>12</v>
      </c>
      <c r="C528">
        <v>22</v>
      </c>
      <c r="D528">
        <v>2.6669999999999998</v>
      </c>
      <c r="E528" s="8">
        <v>2.1086851353390865</v>
      </c>
      <c r="F528" s="8">
        <v>0.55016666666666658</v>
      </c>
      <c r="G528">
        <v>17.326469239163085</v>
      </c>
      <c r="H528" s="1"/>
    </row>
    <row r="529" spans="1:8">
      <c r="A529" t="s">
        <v>35</v>
      </c>
      <c r="B529">
        <v>12</v>
      </c>
      <c r="C529">
        <v>22</v>
      </c>
      <c r="D529">
        <v>2.7850000000000001</v>
      </c>
      <c r="E529" s="8">
        <v>1.8462935844550845</v>
      </c>
      <c r="F529" s="8">
        <v>0.71024999999999994</v>
      </c>
      <c r="G529">
        <v>-2.8562063968042204</v>
      </c>
      <c r="H529" s="1"/>
    </row>
    <row r="530" spans="1:8">
      <c r="A530" t="s">
        <v>35</v>
      </c>
      <c r="B530">
        <v>12</v>
      </c>
      <c r="C530">
        <v>22</v>
      </c>
      <c r="D530">
        <v>9.2219999999999995</v>
      </c>
      <c r="E530" s="8">
        <v>0.20969024774652925</v>
      </c>
      <c r="F530" s="8">
        <v>0.1835</v>
      </c>
      <c r="G530">
        <v>-48.47991750426911</v>
      </c>
      <c r="H530" s="1"/>
    </row>
    <row r="531" spans="1:8">
      <c r="A531" t="s">
        <v>35</v>
      </c>
      <c r="B531">
        <v>12</v>
      </c>
      <c r="C531">
        <v>22</v>
      </c>
      <c r="D531">
        <v>8.9610000000000003</v>
      </c>
      <c r="E531" s="8">
        <v>0.45624226020832365</v>
      </c>
      <c r="F531" s="8">
        <v>0.32</v>
      </c>
      <c r="G531">
        <v>-46.509771787619904</v>
      </c>
      <c r="H531" s="1"/>
    </row>
    <row r="532" spans="1:8">
      <c r="A532" t="s">
        <v>35</v>
      </c>
      <c r="B532">
        <v>12</v>
      </c>
      <c r="C532">
        <v>22</v>
      </c>
      <c r="D532">
        <v>8.1069999999999993</v>
      </c>
      <c r="E532" s="8">
        <v>2.2770649968764669</v>
      </c>
      <c r="F532" s="8">
        <v>0.51828571428571435</v>
      </c>
      <c r="G532">
        <v>33.44581172394718</v>
      </c>
      <c r="H532" s="1"/>
    </row>
    <row r="533" spans="1:8">
      <c r="A533" t="s">
        <v>35</v>
      </c>
      <c r="B533">
        <v>12</v>
      </c>
      <c r="C533">
        <v>22</v>
      </c>
      <c r="D533">
        <v>2.7719999999999998</v>
      </c>
      <c r="E533" s="8">
        <v>0.6523465336766946</v>
      </c>
      <c r="F533" s="8">
        <v>0.502</v>
      </c>
      <c r="G533">
        <v>-34.128547074145146</v>
      </c>
      <c r="H533" s="1"/>
    </row>
    <row r="534" spans="1:8">
      <c r="A534" t="s">
        <v>35</v>
      </c>
      <c r="B534">
        <v>12</v>
      </c>
      <c r="C534">
        <v>22</v>
      </c>
      <c r="D534">
        <v>2.9809999999999999</v>
      </c>
      <c r="E534" s="8">
        <v>0.89116552895632151</v>
      </c>
      <c r="F534" s="8">
        <v>0.49566666666666664</v>
      </c>
      <c r="G534">
        <v>-49.733438330575439</v>
      </c>
      <c r="H534" s="1"/>
    </row>
    <row r="535" spans="1:8">
      <c r="A535" t="s">
        <v>35</v>
      </c>
      <c r="B535">
        <v>12</v>
      </c>
      <c r="C535">
        <v>22</v>
      </c>
      <c r="D535">
        <v>2.6930000000000001</v>
      </c>
      <c r="E535" s="8">
        <v>0.41813992873199757</v>
      </c>
      <c r="F535" s="8">
        <v>0.33300000000000007</v>
      </c>
      <c r="G535">
        <v>-75.598185173535398</v>
      </c>
      <c r="H535" s="1"/>
    </row>
    <row r="536" spans="1:8">
      <c r="A536" t="s">
        <v>35</v>
      </c>
      <c r="B536">
        <v>12</v>
      </c>
      <c r="C536">
        <v>22</v>
      </c>
      <c r="D536">
        <v>2.327</v>
      </c>
      <c r="E536" s="8">
        <v>0.92543287168762067</v>
      </c>
      <c r="F536" s="8">
        <v>0.47400000000000003</v>
      </c>
      <c r="G536">
        <v>-36.386975128846977</v>
      </c>
      <c r="H536" s="1"/>
    </row>
    <row r="537" spans="1:8">
      <c r="A537" t="s">
        <v>35</v>
      </c>
      <c r="B537">
        <v>12</v>
      </c>
      <c r="C537">
        <v>22</v>
      </c>
      <c r="D537">
        <v>19.010999999999999</v>
      </c>
      <c r="E537" s="8">
        <v>2.0020212286586787</v>
      </c>
      <c r="F537" s="8">
        <v>0.53899999999999992</v>
      </c>
      <c r="G537">
        <v>-70.144037917316666</v>
      </c>
      <c r="H537" s="1"/>
    </row>
    <row r="538" spans="1:8">
      <c r="A538" t="s">
        <v>35</v>
      </c>
      <c r="B538">
        <v>12</v>
      </c>
      <c r="C538">
        <v>22</v>
      </c>
      <c r="D538">
        <v>16.448</v>
      </c>
      <c r="E538" s="8">
        <v>1.4535546085372903</v>
      </c>
      <c r="F538" s="8">
        <v>0.57050000000000012</v>
      </c>
      <c r="G538">
        <v>37.705582515785203</v>
      </c>
      <c r="H538" s="1"/>
    </row>
    <row r="539" spans="1:8">
      <c r="A539" t="s">
        <v>35</v>
      </c>
      <c r="B539">
        <v>12</v>
      </c>
      <c r="C539">
        <v>22</v>
      </c>
      <c r="D539">
        <v>20.736999999999998</v>
      </c>
      <c r="E539" s="8">
        <v>0.84718947113382237</v>
      </c>
      <c r="F539" s="8">
        <v>0.45500000000000002</v>
      </c>
      <c r="G539">
        <v>81.104724046830597</v>
      </c>
      <c r="H539" s="1"/>
    </row>
    <row r="540" spans="1:8">
      <c r="A540" t="s">
        <v>35</v>
      </c>
      <c r="B540">
        <v>12</v>
      </c>
      <c r="C540">
        <v>22</v>
      </c>
      <c r="D540">
        <v>18.497</v>
      </c>
      <c r="E540" s="8">
        <v>2.5840760437727046</v>
      </c>
      <c r="F540" s="8">
        <v>1.00525</v>
      </c>
      <c r="G540">
        <v>-74.742936628052718</v>
      </c>
      <c r="H540" s="1"/>
    </row>
    <row r="541" spans="1:8">
      <c r="A541" t="s">
        <v>35</v>
      </c>
      <c r="B541">
        <v>12</v>
      </c>
      <c r="C541">
        <v>22</v>
      </c>
      <c r="D541">
        <v>8.577</v>
      </c>
      <c r="E541" s="8">
        <v>3.9957884078114052</v>
      </c>
      <c r="F541" s="8">
        <v>1.2427999999999999</v>
      </c>
      <c r="G541">
        <v>56.214485994092826</v>
      </c>
      <c r="H541" s="1"/>
    </row>
    <row r="542" spans="1:8">
      <c r="A542" t="s">
        <v>35</v>
      </c>
      <c r="B542">
        <v>12</v>
      </c>
      <c r="C542">
        <v>22</v>
      </c>
      <c r="D542">
        <v>11.898</v>
      </c>
      <c r="E542" s="8">
        <v>2.2745551213369199</v>
      </c>
      <c r="F542" s="8">
        <v>0.60200000000000009</v>
      </c>
      <c r="G542">
        <v>8.596780283219001</v>
      </c>
      <c r="H542" s="1"/>
    </row>
    <row r="543" spans="1:8">
      <c r="A543" t="s">
        <v>35</v>
      </c>
      <c r="B543">
        <v>12</v>
      </c>
      <c r="C543">
        <v>22</v>
      </c>
      <c r="D543">
        <v>14.278</v>
      </c>
      <c r="E543" s="8">
        <v>1.1512936202376904</v>
      </c>
      <c r="F543" s="8">
        <v>0.88500000000000001</v>
      </c>
      <c r="G543">
        <v>-1.2940373291006673</v>
      </c>
      <c r="H543" s="1"/>
    </row>
    <row r="544" spans="1:8">
      <c r="A544" t="s">
        <v>35</v>
      </c>
      <c r="B544">
        <v>12</v>
      </c>
      <c r="C544">
        <v>22</v>
      </c>
      <c r="D544">
        <v>4.9859999999999998</v>
      </c>
      <c r="E544" s="8">
        <v>1.0940041133377842</v>
      </c>
      <c r="F544" s="8">
        <v>0.44324999999999998</v>
      </c>
      <c r="G544">
        <v>-22.462747116516915</v>
      </c>
      <c r="H544" s="1"/>
    </row>
    <row r="545" spans="1:8">
      <c r="A545" t="s">
        <v>35</v>
      </c>
      <c r="B545">
        <v>12</v>
      </c>
      <c r="C545">
        <v>22</v>
      </c>
      <c r="D545">
        <v>8.4730000000000008</v>
      </c>
      <c r="E545" s="8">
        <v>0.78091036617527687</v>
      </c>
      <c r="F545" s="8">
        <v>0.40866666666666668</v>
      </c>
      <c r="G545">
        <v>-23.70920021976395</v>
      </c>
      <c r="H545" s="1"/>
    </row>
    <row r="546" spans="1:8">
      <c r="A546" t="s">
        <v>35</v>
      </c>
      <c r="B546">
        <v>12</v>
      </c>
      <c r="C546">
        <v>22</v>
      </c>
      <c r="D546">
        <v>10.129</v>
      </c>
      <c r="E546" s="8">
        <v>0.91206414248121881</v>
      </c>
      <c r="F546" s="8">
        <v>0.75650000000000006</v>
      </c>
      <c r="G546">
        <v>83.389252642956151</v>
      </c>
      <c r="H546" s="1"/>
    </row>
    <row r="547" spans="1:8">
      <c r="A547" t="s">
        <v>35</v>
      </c>
      <c r="B547">
        <v>12</v>
      </c>
      <c r="C547">
        <v>22</v>
      </c>
      <c r="D547">
        <v>7.4089999999999998</v>
      </c>
      <c r="E547" s="8">
        <v>0.87380833138623926</v>
      </c>
      <c r="F547" s="8">
        <v>0.69050000000000011</v>
      </c>
      <c r="G547">
        <v>-4.5948368983102927</v>
      </c>
      <c r="H547" s="1"/>
    </row>
    <row r="548" spans="1:8">
      <c r="A548" t="s">
        <v>35</v>
      </c>
      <c r="B548">
        <v>12</v>
      </c>
      <c r="C548">
        <v>22</v>
      </c>
      <c r="D548">
        <v>8.1069999999999993</v>
      </c>
      <c r="E548" s="8">
        <v>0.82878525566035544</v>
      </c>
      <c r="F548" s="8">
        <v>0.64799999999999991</v>
      </c>
      <c r="G548">
        <v>-75.393668087074374</v>
      </c>
      <c r="H548" s="1"/>
    </row>
    <row r="549" spans="1:8">
      <c r="A549" t="s">
        <v>35</v>
      </c>
      <c r="B549">
        <v>12</v>
      </c>
      <c r="C549">
        <v>22</v>
      </c>
      <c r="D549">
        <v>2.1309999999999998</v>
      </c>
      <c r="E549" s="8">
        <v>0.80518445091792878</v>
      </c>
      <c r="F549" s="8">
        <v>0.63700000000000001</v>
      </c>
      <c r="G549">
        <v>-42.986917361219277</v>
      </c>
      <c r="H549" s="1"/>
    </row>
    <row r="550" spans="1:8">
      <c r="A550" t="s">
        <v>35</v>
      </c>
      <c r="B550">
        <v>12</v>
      </c>
      <c r="C550">
        <v>22</v>
      </c>
      <c r="D550">
        <v>1.647</v>
      </c>
      <c r="E550" s="8">
        <v>0.80655130029031408</v>
      </c>
      <c r="F550" s="8">
        <v>0.41400000000000003</v>
      </c>
      <c r="G550">
        <v>40.424075881376226</v>
      </c>
      <c r="H550" s="1"/>
    </row>
    <row r="551" spans="1:8">
      <c r="A551" t="s">
        <v>35</v>
      </c>
      <c r="B551">
        <v>12</v>
      </c>
      <c r="C551">
        <v>22</v>
      </c>
      <c r="D551">
        <v>1.425</v>
      </c>
      <c r="E551" s="8">
        <v>0.83699999999999997</v>
      </c>
      <c r="F551" s="8">
        <v>0.64800000000000002</v>
      </c>
      <c r="G551">
        <v>90</v>
      </c>
      <c r="H551" s="1"/>
    </row>
    <row r="552" spans="1:8">
      <c r="A552" t="s">
        <v>35</v>
      </c>
      <c r="B552">
        <v>12</v>
      </c>
      <c r="C552">
        <v>22</v>
      </c>
      <c r="D552">
        <v>3.8050000000000002</v>
      </c>
      <c r="E552" s="8">
        <v>1.1415778554264266</v>
      </c>
      <c r="F552" s="8">
        <v>0.58833333333333337</v>
      </c>
      <c r="G552">
        <v>-50.117314849972672</v>
      </c>
      <c r="H552" s="1"/>
    </row>
    <row r="553" spans="1:8">
      <c r="A553" t="s">
        <v>35</v>
      </c>
      <c r="B553">
        <v>12</v>
      </c>
      <c r="C553">
        <v>22</v>
      </c>
      <c r="D553">
        <v>16.814</v>
      </c>
      <c r="E553" s="8">
        <v>1.2301422681950238</v>
      </c>
      <c r="F553" s="8">
        <v>0.9464999999999999</v>
      </c>
      <c r="G553">
        <v>-87.530678637722659</v>
      </c>
      <c r="H553" s="1"/>
    </row>
    <row r="554" spans="1:8">
      <c r="A554" t="s">
        <v>35</v>
      </c>
      <c r="B554">
        <v>12</v>
      </c>
      <c r="C554">
        <v>22</v>
      </c>
      <c r="D554">
        <v>19.978999999999999</v>
      </c>
      <c r="E554" s="8">
        <v>0.61722362236064787</v>
      </c>
      <c r="F554" s="8">
        <v>0.47550000000000003</v>
      </c>
      <c r="G554">
        <v>-53.631381218576955</v>
      </c>
      <c r="H554" s="1"/>
    </row>
    <row r="555" spans="1:8">
      <c r="A555" t="s">
        <v>35</v>
      </c>
      <c r="B555">
        <v>12</v>
      </c>
      <c r="C555">
        <v>22</v>
      </c>
      <c r="D555">
        <v>8.2899999999999991</v>
      </c>
      <c r="E555" s="8">
        <v>0.53915674900718857</v>
      </c>
      <c r="F555" s="8">
        <v>0.42749999999999999</v>
      </c>
      <c r="G555">
        <v>22.807880099803285</v>
      </c>
      <c r="H555" s="1"/>
    </row>
    <row r="556" spans="1:8">
      <c r="A556" t="s">
        <v>35</v>
      </c>
      <c r="B556">
        <v>12</v>
      </c>
      <c r="C556">
        <v>22</v>
      </c>
      <c r="D556">
        <v>33.131999999999998</v>
      </c>
      <c r="E556" s="8">
        <v>0.92100488598052388</v>
      </c>
      <c r="F556" s="8">
        <v>0.48066666666666674</v>
      </c>
      <c r="G556">
        <v>-6.5462907832938271</v>
      </c>
      <c r="H556" s="1"/>
    </row>
    <row r="557" spans="1:8">
      <c r="A557" t="s">
        <v>35</v>
      </c>
      <c r="B557">
        <v>12</v>
      </c>
      <c r="C557">
        <v>22</v>
      </c>
      <c r="D557">
        <v>33.08</v>
      </c>
      <c r="E557" s="8">
        <v>10.68540747936175</v>
      </c>
      <c r="F557" s="8">
        <v>1.0547499999999999</v>
      </c>
      <c r="G557">
        <v>34.765352703920868</v>
      </c>
      <c r="H557" s="1"/>
    </row>
    <row r="558" spans="1:8">
      <c r="A558" t="s">
        <v>35</v>
      </c>
      <c r="B558">
        <v>12</v>
      </c>
      <c r="C558">
        <v>22</v>
      </c>
      <c r="D558">
        <v>1.9610000000000001</v>
      </c>
      <c r="E558" s="8">
        <v>1.825412008287447</v>
      </c>
      <c r="F558" s="8">
        <v>0.93799999999999994</v>
      </c>
      <c r="G558">
        <v>25.470092409750407</v>
      </c>
      <c r="H558" s="1"/>
    </row>
    <row r="559" spans="1:8">
      <c r="A559" t="s">
        <v>35</v>
      </c>
      <c r="B559">
        <v>12</v>
      </c>
      <c r="C559">
        <v>22</v>
      </c>
      <c r="D559">
        <v>2.2749999999999999</v>
      </c>
      <c r="E559" s="8">
        <v>0.78074963976936973</v>
      </c>
      <c r="F559" s="8">
        <v>0.60299999999999998</v>
      </c>
      <c r="G559">
        <v>13.555675039915302</v>
      </c>
      <c r="H559" s="1"/>
    </row>
    <row r="560" spans="1:8">
      <c r="A560" t="s">
        <v>35</v>
      </c>
      <c r="B560">
        <v>12</v>
      </c>
      <c r="C560">
        <v>22</v>
      </c>
      <c r="D560">
        <v>18.113</v>
      </c>
      <c r="E560" s="8">
        <v>1.0025691996066903</v>
      </c>
      <c r="F560" s="8">
        <v>0.77399999999999991</v>
      </c>
      <c r="G560">
        <v>-15.089712748079771</v>
      </c>
      <c r="H560" s="1"/>
    </row>
    <row r="561" spans="1:8">
      <c r="A561" t="s">
        <v>35</v>
      </c>
      <c r="B561">
        <v>12</v>
      </c>
      <c r="C561">
        <v>22</v>
      </c>
      <c r="D561">
        <v>3.8959999999999999</v>
      </c>
      <c r="E561" s="8">
        <v>0.5872418581811073</v>
      </c>
      <c r="F561" s="8">
        <v>0.45400000000000001</v>
      </c>
      <c r="G561">
        <v>-18.157265474379308</v>
      </c>
      <c r="H561" s="1"/>
    </row>
    <row r="562" spans="1:8">
      <c r="A562" t="s">
        <v>35</v>
      </c>
      <c r="B562">
        <v>12</v>
      </c>
      <c r="C562">
        <v>22</v>
      </c>
      <c r="D562">
        <v>5.4740000000000002</v>
      </c>
      <c r="E562" s="8">
        <v>1.6639332919320982</v>
      </c>
      <c r="F562" s="8">
        <v>0.85566666666666669</v>
      </c>
      <c r="G562">
        <v>33.031085285157289</v>
      </c>
      <c r="H562" s="1"/>
    </row>
    <row r="563" spans="1:8">
      <c r="A563" t="s">
        <v>35</v>
      </c>
      <c r="B563">
        <v>12</v>
      </c>
      <c r="C563">
        <v>22</v>
      </c>
      <c r="D563">
        <v>4.6900000000000004</v>
      </c>
      <c r="E563" s="8">
        <v>1.5525340575974487</v>
      </c>
      <c r="F563" s="8">
        <v>0.79833333333333334</v>
      </c>
      <c r="G563">
        <v>87.452737734232628</v>
      </c>
      <c r="H563" s="1"/>
    </row>
    <row r="564" spans="1:8">
      <c r="A564" t="s">
        <v>35</v>
      </c>
      <c r="B564">
        <v>12</v>
      </c>
      <c r="C564">
        <v>22</v>
      </c>
      <c r="D564">
        <v>2.0219999999999998</v>
      </c>
      <c r="E564" s="8">
        <v>0.96670833243538279</v>
      </c>
      <c r="F564" s="8">
        <v>0.753</v>
      </c>
      <c r="G564">
        <v>-27.943489719104722</v>
      </c>
      <c r="H564" s="1"/>
    </row>
    <row r="565" spans="1:8">
      <c r="A565" t="s">
        <v>35</v>
      </c>
      <c r="B565">
        <v>13</v>
      </c>
      <c r="C565">
        <v>22</v>
      </c>
      <c r="D565">
        <v>1.5860000000000001</v>
      </c>
      <c r="E565" s="8">
        <v>1.7003273214296151</v>
      </c>
      <c r="F565" s="8">
        <v>0.52480000000000004</v>
      </c>
      <c r="G565">
        <v>26.85137699206857</v>
      </c>
      <c r="H565" s="1"/>
    </row>
    <row r="566" spans="1:8">
      <c r="A566" t="s">
        <v>35</v>
      </c>
      <c r="B566">
        <v>13</v>
      </c>
      <c r="C566">
        <v>22</v>
      </c>
      <c r="D566">
        <v>19.681999999999999</v>
      </c>
      <c r="E566" s="8">
        <v>2.2253730024425109</v>
      </c>
      <c r="F566" s="8">
        <v>1.712</v>
      </c>
      <c r="G566">
        <v>-57.795389629507959</v>
      </c>
      <c r="H566" s="1"/>
    </row>
    <row r="567" spans="1:8">
      <c r="A567" t="s">
        <v>35</v>
      </c>
      <c r="B567">
        <v>13</v>
      </c>
      <c r="C567">
        <v>22</v>
      </c>
      <c r="D567">
        <v>5.7359999999999998</v>
      </c>
      <c r="E567" s="8">
        <v>1.80857512976376</v>
      </c>
      <c r="F567" s="8">
        <v>1.3919999999999999</v>
      </c>
      <c r="G567">
        <v>63.038248478972555</v>
      </c>
      <c r="H567" s="1"/>
    </row>
    <row r="568" spans="1:8">
      <c r="A568" t="s">
        <v>35</v>
      </c>
      <c r="B568">
        <v>13</v>
      </c>
      <c r="C568">
        <v>22</v>
      </c>
      <c r="D568">
        <v>2.2490000000000001</v>
      </c>
      <c r="E568" s="8">
        <v>1.801275659081639</v>
      </c>
      <c r="F568" s="8">
        <v>0.69</v>
      </c>
      <c r="G568">
        <v>62.311088366269097</v>
      </c>
      <c r="H568" s="1"/>
    </row>
    <row r="569" spans="1:8">
      <c r="A569" t="s">
        <v>35</v>
      </c>
      <c r="B569">
        <v>13</v>
      </c>
      <c r="C569">
        <v>22</v>
      </c>
      <c r="D569">
        <v>2.6669999999999998</v>
      </c>
      <c r="E569" s="8">
        <v>0.59700083752035404</v>
      </c>
      <c r="F569" s="8">
        <v>0.45650000000000002</v>
      </c>
      <c r="G569">
        <v>-6.6369485866133644</v>
      </c>
      <c r="H569" s="1"/>
    </row>
    <row r="570" spans="1:8">
      <c r="A570" t="s">
        <v>35</v>
      </c>
      <c r="B570">
        <v>13</v>
      </c>
      <c r="C570">
        <v>22</v>
      </c>
      <c r="D570">
        <v>3.26</v>
      </c>
      <c r="E570" s="8">
        <v>1.7057420672540144</v>
      </c>
      <c r="F570" s="8">
        <v>1.304</v>
      </c>
      <c r="G570">
        <v>40.863616106327704</v>
      </c>
      <c r="H570" s="1"/>
    </row>
    <row r="571" spans="1:8">
      <c r="A571" t="s">
        <v>35</v>
      </c>
      <c r="B571">
        <v>13</v>
      </c>
      <c r="C571">
        <v>22</v>
      </c>
      <c r="D571">
        <v>1.6559999999999999</v>
      </c>
      <c r="E571" s="8">
        <v>0.453154499039786</v>
      </c>
      <c r="F571" s="8">
        <v>0.34700000000000003</v>
      </c>
      <c r="G571">
        <v>22.717124707809873</v>
      </c>
      <c r="H571" s="1"/>
    </row>
    <row r="572" spans="1:8">
      <c r="A572" t="s">
        <v>35</v>
      </c>
      <c r="B572">
        <v>13</v>
      </c>
      <c r="C572">
        <v>22</v>
      </c>
      <c r="D572">
        <v>10.199</v>
      </c>
      <c r="E572" s="8">
        <v>1.1574372553188361</v>
      </c>
      <c r="F572" s="8">
        <v>0.89700000000000013</v>
      </c>
      <c r="G572">
        <v>83.501276304308206</v>
      </c>
      <c r="H572" s="1"/>
    </row>
    <row r="573" spans="1:8">
      <c r="A573" t="s">
        <v>35</v>
      </c>
      <c r="B573">
        <v>13</v>
      </c>
      <c r="C573">
        <v>22</v>
      </c>
      <c r="D573">
        <v>6.0839999999999996</v>
      </c>
      <c r="E573" s="8">
        <v>1.5810898140206975</v>
      </c>
      <c r="F573" s="8">
        <v>0.83266666666666667</v>
      </c>
      <c r="G573">
        <v>75.981334620036449</v>
      </c>
      <c r="H573" s="1"/>
    </row>
    <row r="574" spans="1:8">
      <c r="A574" t="s">
        <v>35</v>
      </c>
      <c r="B574">
        <v>13</v>
      </c>
      <c r="C574">
        <v>22</v>
      </c>
      <c r="D574">
        <v>5.2130000000000001</v>
      </c>
      <c r="E574" s="8">
        <v>1.7902416038065947</v>
      </c>
      <c r="F574" s="8">
        <v>1.3975</v>
      </c>
      <c r="G574">
        <v>6.7042276399593002</v>
      </c>
      <c r="H574" s="1"/>
    </row>
    <row r="575" spans="1:8">
      <c r="A575" t="s">
        <v>35</v>
      </c>
      <c r="B575">
        <v>14</v>
      </c>
      <c r="C575">
        <v>22</v>
      </c>
      <c r="D575">
        <v>3.1680000000000001</v>
      </c>
      <c r="E575" s="8">
        <v>2.0687783834910887</v>
      </c>
      <c r="F575" s="8">
        <v>1.0200000000000002</v>
      </c>
      <c r="G575">
        <v>18.662659373837176</v>
      </c>
      <c r="H575" s="1"/>
    </row>
    <row r="576" spans="1:8">
      <c r="A576" t="s">
        <v>35</v>
      </c>
      <c r="B576">
        <v>14</v>
      </c>
      <c r="C576">
        <v>22</v>
      </c>
      <c r="D576">
        <v>13.032</v>
      </c>
      <c r="E576" s="8">
        <v>1.2676265222848586</v>
      </c>
      <c r="F576" s="8">
        <v>0.62666666666666671</v>
      </c>
      <c r="G576">
        <v>-61.028808592797951</v>
      </c>
      <c r="H576" s="1"/>
    </row>
    <row r="577" spans="1:8">
      <c r="A577" t="s">
        <v>35</v>
      </c>
      <c r="B577">
        <v>14</v>
      </c>
      <c r="C577">
        <v>22</v>
      </c>
      <c r="D577">
        <v>11.654999999999999</v>
      </c>
      <c r="E577" s="8">
        <v>1.3347209446172654</v>
      </c>
      <c r="F577" s="8">
        <v>0.9860000000000001</v>
      </c>
      <c r="G577">
        <v>72.65109700308426</v>
      </c>
      <c r="H577" s="1"/>
    </row>
    <row r="578" spans="1:8">
      <c r="A578" t="s">
        <v>35</v>
      </c>
      <c r="B578">
        <v>14</v>
      </c>
      <c r="C578">
        <v>22</v>
      </c>
      <c r="D578">
        <v>4.5529999999999999</v>
      </c>
      <c r="E578" s="8">
        <v>1.6272065019535749</v>
      </c>
      <c r="F578" s="8">
        <v>0.39157142857142863</v>
      </c>
      <c r="G578">
        <v>-42.484491046926792</v>
      </c>
      <c r="H578" s="1"/>
    </row>
    <row r="579" spans="1:8">
      <c r="A579" t="s">
        <v>35</v>
      </c>
      <c r="B579">
        <v>14</v>
      </c>
      <c r="C579">
        <v>22</v>
      </c>
      <c r="D579">
        <v>8.94</v>
      </c>
      <c r="E579" s="8">
        <v>1.111863300950257</v>
      </c>
      <c r="F579" s="8">
        <v>0.81400000000000006</v>
      </c>
      <c r="G579">
        <v>-43.688112217495757</v>
      </c>
      <c r="H579" s="1"/>
    </row>
    <row r="580" spans="1:8">
      <c r="A580" t="s">
        <v>35</v>
      </c>
      <c r="B580">
        <v>14</v>
      </c>
      <c r="C580">
        <v>22</v>
      </c>
      <c r="D580">
        <v>9.8010000000000002</v>
      </c>
      <c r="E580" s="8">
        <v>1.160987510699403</v>
      </c>
      <c r="F580" s="8">
        <v>0.85650000000000004</v>
      </c>
      <c r="G580">
        <v>56.309932474020258</v>
      </c>
      <c r="H580" s="1"/>
    </row>
    <row r="581" spans="1:8">
      <c r="A581" t="s">
        <v>35</v>
      </c>
      <c r="B581">
        <v>14</v>
      </c>
      <c r="C581">
        <v>22</v>
      </c>
      <c r="D581">
        <v>5.2709999999999999</v>
      </c>
      <c r="E581" s="8">
        <v>1.8394722069115408</v>
      </c>
      <c r="F581" s="8">
        <v>0.67699999999999994</v>
      </c>
      <c r="G581">
        <v>12.336234613179755</v>
      </c>
      <c r="H581" s="1"/>
    </row>
    <row r="582" spans="1:8">
      <c r="A582" t="s">
        <v>35</v>
      </c>
      <c r="B582">
        <v>14</v>
      </c>
      <c r="C582">
        <v>22</v>
      </c>
      <c r="D582">
        <v>4.7809999999999997</v>
      </c>
      <c r="E582" s="8">
        <v>2.6715750036261374</v>
      </c>
      <c r="F582" s="8">
        <v>0.98849999999999993</v>
      </c>
      <c r="G582">
        <v>75.630856974599169</v>
      </c>
      <c r="H582" s="1"/>
    </row>
    <row r="583" spans="1:8">
      <c r="A583" t="s">
        <v>35</v>
      </c>
      <c r="B583">
        <v>14</v>
      </c>
      <c r="C583">
        <v>22</v>
      </c>
      <c r="D583">
        <v>5.431</v>
      </c>
      <c r="E583" s="8">
        <v>0.95118662732399428</v>
      </c>
      <c r="F583" s="8">
        <v>0.6984999999999999</v>
      </c>
      <c r="G583">
        <v>-10.908277918898662</v>
      </c>
      <c r="H583" s="1"/>
    </row>
    <row r="584" spans="1:8">
      <c r="A584" t="s">
        <v>35</v>
      </c>
      <c r="B584">
        <v>14</v>
      </c>
      <c r="C584">
        <v>22</v>
      </c>
      <c r="D584">
        <v>6.6920000000000002</v>
      </c>
      <c r="E584" s="8">
        <v>1.7024523488191987</v>
      </c>
      <c r="F584" s="8">
        <v>0.52200000000000002</v>
      </c>
      <c r="G584">
        <v>64.609001709508874</v>
      </c>
      <c r="H584" s="1"/>
    </row>
    <row r="585" spans="1:8">
      <c r="A585" t="s">
        <v>35</v>
      </c>
      <c r="B585">
        <v>14</v>
      </c>
      <c r="C585">
        <v>22</v>
      </c>
      <c r="D585">
        <v>2.7480000000000002</v>
      </c>
      <c r="E585" s="8">
        <v>1.5746015368975101</v>
      </c>
      <c r="F585" s="8">
        <v>1.163</v>
      </c>
      <c r="G585">
        <v>-2.5843872290735006</v>
      </c>
      <c r="H585" s="1"/>
    </row>
    <row r="586" spans="1:8">
      <c r="A586" t="s">
        <v>35</v>
      </c>
      <c r="B586">
        <v>14</v>
      </c>
      <c r="C586">
        <v>22</v>
      </c>
      <c r="D586">
        <v>11.843</v>
      </c>
      <c r="E586" s="8">
        <v>1.3740465785409162</v>
      </c>
      <c r="F586" s="8">
        <v>0.67266666666666675</v>
      </c>
      <c r="G586">
        <v>33.181196308416844</v>
      </c>
      <c r="H586" s="1"/>
    </row>
    <row r="587" spans="1:8">
      <c r="A587" t="s">
        <v>35</v>
      </c>
      <c r="B587">
        <v>14</v>
      </c>
      <c r="C587">
        <v>22</v>
      </c>
      <c r="D587">
        <v>13.4</v>
      </c>
      <c r="E587" s="8">
        <v>1.4404811696096569</v>
      </c>
      <c r="F587" s="8">
        <v>1.2470000000000001</v>
      </c>
      <c r="G587">
        <v>55.350127633874827</v>
      </c>
      <c r="H587" s="1"/>
    </row>
    <row r="588" spans="1:8">
      <c r="A588" t="s">
        <v>35</v>
      </c>
      <c r="B588">
        <v>14</v>
      </c>
      <c r="C588">
        <v>22</v>
      </c>
      <c r="D588">
        <v>12.965</v>
      </c>
      <c r="E588" s="8">
        <v>1.7062596519873514</v>
      </c>
      <c r="F588" s="8">
        <v>0.85799999999999998</v>
      </c>
      <c r="G588">
        <v>-43.337653761144615</v>
      </c>
      <c r="H588" s="1"/>
    </row>
    <row r="589" spans="1:8">
      <c r="A589" t="s">
        <v>35</v>
      </c>
      <c r="B589">
        <v>14</v>
      </c>
      <c r="C589">
        <v>22</v>
      </c>
      <c r="D589">
        <v>2.7679999999999998</v>
      </c>
      <c r="E589" s="8">
        <v>1.8482307756338252</v>
      </c>
      <c r="F589" s="8">
        <v>0.92666666666666664</v>
      </c>
      <c r="G589">
        <v>22.624634230878925</v>
      </c>
      <c r="H589" s="1"/>
    </row>
    <row r="590" spans="1:8">
      <c r="A590" t="s">
        <v>35</v>
      </c>
      <c r="B590">
        <v>14</v>
      </c>
      <c r="C590">
        <v>22</v>
      </c>
      <c r="D590">
        <v>5.6079999999999997</v>
      </c>
      <c r="E590" s="8">
        <v>4.0037009129054582</v>
      </c>
      <c r="F590" s="8">
        <v>1.1755999999999998</v>
      </c>
      <c r="G590">
        <v>27.198658298024196</v>
      </c>
      <c r="H590" s="1"/>
    </row>
    <row r="591" spans="1:8">
      <c r="A591" t="s">
        <v>35</v>
      </c>
      <c r="B591">
        <v>14</v>
      </c>
      <c r="C591">
        <v>22</v>
      </c>
      <c r="D591">
        <v>3.4350000000000001</v>
      </c>
      <c r="E591" s="8">
        <v>2.1525243320343685</v>
      </c>
      <c r="F591" s="8">
        <v>1.0556666666666665</v>
      </c>
      <c r="G591">
        <v>-23.432763383315308</v>
      </c>
      <c r="H591" s="1"/>
    </row>
    <row r="592" spans="1:8">
      <c r="A592" t="s">
        <v>35</v>
      </c>
      <c r="B592">
        <v>14</v>
      </c>
      <c r="C592">
        <v>22</v>
      </c>
      <c r="D592">
        <v>25.376000000000001</v>
      </c>
      <c r="E592" s="8">
        <v>0.87756481242128226</v>
      </c>
      <c r="F592" s="8">
        <v>0.4346666666666667</v>
      </c>
      <c r="G592">
        <v>-80.687947382456258</v>
      </c>
      <c r="H592" s="1"/>
    </row>
    <row r="593" spans="1:8">
      <c r="A593" t="s">
        <v>35</v>
      </c>
      <c r="B593">
        <v>14</v>
      </c>
      <c r="C593">
        <v>22</v>
      </c>
      <c r="D593">
        <v>7.7430000000000003</v>
      </c>
      <c r="E593" s="8">
        <v>2.582012393463673</v>
      </c>
      <c r="F593" s="8">
        <v>0.95574999999999999</v>
      </c>
      <c r="G593">
        <v>-89.822476851528293</v>
      </c>
      <c r="H593" s="1"/>
    </row>
    <row r="594" spans="1:8">
      <c r="A594" t="s">
        <v>35</v>
      </c>
      <c r="B594">
        <v>14</v>
      </c>
      <c r="C594">
        <v>22</v>
      </c>
      <c r="D594">
        <v>3.254</v>
      </c>
      <c r="E594" s="8">
        <v>1.233925848663523</v>
      </c>
      <c r="F594" s="8">
        <v>0.90349999999999986</v>
      </c>
      <c r="G594">
        <v>-49.766368373230925</v>
      </c>
      <c r="H594" s="1"/>
    </row>
    <row r="595" spans="1:8">
      <c r="A595" t="s">
        <v>35</v>
      </c>
      <c r="B595">
        <v>14</v>
      </c>
      <c r="C595">
        <v>22</v>
      </c>
      <c r="D595">
        <v>2.9990000000000001</v>
      </c>
      <c r="E595" s="8">
        <v>0.91647203994448201</v>
      </c>
      <c r="F595" s="8">
        <v>0.72000000000000008</v>
      </c>
      <c r="G595">
        <v>-83.735751525033251</v>
      </c>
      <c r="H595" s="1"/>
    </row>
    <row r="596" spans="1:8">
      <c r="A596" t="s">
        <v>35</v>
      </c>
      <c r="B596">
        <v>14</v>
      </c>
      <c r="C596">
        <v>22</v>
      </c>
      <c r="D596">
        <v>6.1710000000000003</v>
      </c>
      <c r="E596" s="8">
        <v>2.364551966018086</v>
      </c>
      <c r="F596" s="8">
        <v>1.163</v>
      </c>
      <c r="G596">
        <v>-35.081349373939176</v>
      </c>
      <c r="H596" s="1"/>
    </row>
    <row r="597" spans="1:8">
      <c r="A597" t="s">
        <v>35</v>
      </c>
      <c r="B597">
        <v>14</v>
      </c>
      <c r="C597">
        <v>22</v>
      </c>
      <c r="D597">
        <v>7.2169999999999996</v>
      </c>
      <c r="E597" s="8">
        <v>0.94955831837755045</v>
      </c>
      <c r="F597" s="8">
        <v>0.32479999999999998</v>
      </c>
      <c r="G597">
        <v>69.599323208824032</v>
      </c>
      <c r="H597" s="1"/>
    </row>
    <row r="598" spans="1:8">
      <c r="A598" t="s">
        <v>35</v>
      </c>
      <c r="B598">
        <v>14</v>
      </c>
      <c r="C598">
        <v>22</v>
      </c>
      <c r="D598">
        <v>3.8530000000000002</v>
      </c>
      <c r="E598" s="8">
        <v>0.64254805267777393</v>
      </c>
      <c r="F598" s="8">
        <v>0.50050000000000006</v>
      </c>
      <c r="G598">
        <v>-49.418048966520281</v>
      </c>
      <c r="H598" s="1"/>
    </row>
    <row r="599" spans="1:8">
      <c r="A599" t="s">
        <v>35</v>
      </c>
      <c r="B599">
        <v>14</v>
      </c>
      <c r="C599">
        <v>22</v>
      </c>
      <c r="D599">
        <v>8.6300000000000008</v>
      </c>
      <c r="E599" s="8">
        <v>0.91545944749071129</v>
      </c>
      <c r="F599" s="8">
        <v>0.67399999999999993</v>
      </c>
      <c r="G599">
        <v>-59.036243467926703</v>
      </c>
      <c r="H599" s="1"/>
    </row>
    <row r="600" spans="1:8">
      <c r="A600" t="s">
        <v>35</v>
      </c>
      <c r="B600">
        <v>14</v>
      </c>
      <c r="C600">
        <v>22</v>
      </c>
      <c r="D600">
        <v>7.8449999999999998</v>
      </c>
      <c r="E600" s="8">
        <v>14.071420752717192</v>
      </c>
      <c r="F600" s="8">
        <v>0.50119999999999998</v>
      </c>
      <c r="G600">
        <v>-29.135283387945112</v>
      </c>
      <c r="H600" s="1"/>
    </row>
    <row r="601" spans="1:8">
      <c r="A601" t="s">
        <v>35</v>
      </c>
      <c r="B601">
        <v>14</v>
      </c>
      <c r="C601">
        <v>22</v>
      </c>
      <c r="D601">
        <v>4.4459999999999997</v>
      </c>
      <c r="E601" s="8">
        <v>2.4227771255317725</v>
      </c>
      <c r="F601" s="8">
        <v>0.8952500000000001</v>
      </c>
      <c r="G601">
        <v>32.647129267163116</v>
      </c>
      <c r="H601" s="1"/>
    </row>
    <row r="602" spans="1:8">
      <c r="A602" t="s">
        <v>35</v>
      </c>
      <c r="B602">
        <v>14</v>
      </c>
      <c r="C602">
        <v>22</v>
      </c>
      <c r="D602">
        <v>10.669</v>
      </c>
      <c r="E602" s="8">
        <v>0.88586342062419721</v>
      </c>
      <c r="F602" s="8">
        <v>0.44566666666666666</v>
      </c>
      <c r="G602">
        <v>-53.815704380988983</v>
      </c>
      <c r="H602" s="1"/>
    </row>
    <row r="603" spans="1:8">
      <c r="A603" t="s">
        <v>35</v>
      </c>
      <c r="B603">
        <v>14</v>
      </c>
      <c r="C603">
        <v>22</v>
      </c>
      <c r="D603">
        <v>26.83</v>
      </c>
      <c r="E603" s="8">
        <v>2.1042796867336806</v>
      </c>
      <c r="F603" s="8">
        <v>0.63139999999999996</v>
      </c>
      <c r="G603">
        <v>-83.807144229312271</v>
      </c>
      <c r="H603" s="1"/>
    </row>
    <row r="604" spans="1:8">
      <c r="A604" t="s">
        <v>35</v>
      </c>
      <c r="B604">
        <v>14</v>
      </c>
      <c r="C604">
        <v>22</v>
      </c>
      <c r="D604">
        <v>25.016999999999999</v>
      </c>
      <c r="E604" s="8">
        <v>1.0815664565804537</v>
      </c>
      <c r="F604" s="8">
        <v>0.52799999999999991</v>
      </c>
      <c r="G604">
        <v>-88.145557828056567</v>
      </c>
      <c r="H604" s="1"/>
    </row>
    <row r="605" spans="1:8">
      <c r="A605" t="s">
        <v>35</v>
      </c>
      <c r="B605">
        <v>14</v>
      </c>
      <c r="C605">
        <v>22</v>
      </c>
      <c r="D605">
        <v>15.061999999999999</v>
      </c>
      <c r="E605" s="8">
        <v>1.0787015342531037</v>
      </c>
      <c r="F605" s="8">
        <v>0.79849999999999999</v>
      </c>
      <c r="G605">
        <v>22.856842503642184</v>
      </c>
      <c r="H605" s="1"/>
    </row>
    <row r="606" spans="1:8">
      <c r="A606" t="s">
        <v>35</v>
      </c>
      <c r="B606">
        <v>14</v>
      </c>
      <c r="C606">
        <v>22</v>
      </c>
      <c r="D606">
        <v>16.213000000000001</v>
      </c>
      <c r="E606" s="8">
        <v>5.6540735757504956</v>
      </c>
      <c r="F606" s="8">
        <v>1.3976666666666666</v>
      </c>
      <c r="G606">
        <v>87.344061510531077</v>
      </c>
      <c r="H606" s="1"/>
    </row>
    <row r="607" spans="1:8">
      <c r="A607" t="s">
        <v>35</v>
      </c>
      <c r="B607">
        <v>14</v>
      </c>
      <c r="C607">
        <v>22</v>
      </c>
      <c r="D607">
        <v>6.9560000000000004</v>
      </c>
      <c r="E607" s="8">
        <v>1.015094576874489</v>
      </c>
      <c r="F607" s="8">
        <v>0.78549999999999998</v>
      </c>
      <c r="G607">
        <v>-74.046850948987597</v>
      </c>
      <c r="H607" s="1"/>
    </row>
    <row r="608" spans="1:8">
      <c r="A608" t="s">
        <v>35</v>
      </c>
      <c r="B608">
        <v>14</v>
      </c>
      <c r="C608">
        <v>22</v>
      </c>
      <c r="D608">
        <v>4.55</v>
      </c>
      <c r="E608" s="8">
        <v>1.6538712162680633</v>
      </c>
      <c r="F608" s="8">
        <v>0.623</v>
      </c>
      <c r="G608">
        <v>71.565051177077876</v>
      </c>
      <c r="H608" s="1"/>
    </row>
    <row r="609" spans="1:8">
      <c r="A609" t="s">
        <v>35</v>
      </c>
      <c r="B609">
        <v>14</v>
      </c>
      <c r="C609">
        <v>22</v>
      </c>
      <c r="D609">
        <v>2.8420000000000001</v>
      </c>
      <c r="E609" s="8">
        <v>3.1961478376320445</v>
      </c>
      <c r="F609" s="8">
        <v>0.59099999999999997</v>
      </c>
      <c r="G609">
        <v>9.0909849754381167</v>
      </c>
      <c r="H609" s="1"/>
    </row>
    <row r="610" spans="1:8">
      <c r="A610" t="s">
        <v>35</v>
      </c>
      <c r="B610">
        <v>14</v>
      </c>
      <c r="C610">
        <v>22</v>
      </c>
      <c r="D610">
        <v>3.347</v>
      </c>
      <c r="E610" s="8">
        <v>8.644119908932316</v>
      </c>
      <c r="F610" s="8">
        <v>0.42475000000000002</v>
      </c>
      <c r="G610">
        <v>-7.9998060725035947</v>
      </c>
      <c r="H610" s="1"/>
    </row>
    <row r="611" spans="1:8">
      <c r="A611" t="s">
        <v>35</v>
      </c>
      <c r="B611">
        <v>14</v>
      </c>
      <c r="C611">
        <v>22</v>
      </c>
      <c r="D611">
        <v>1.621</v>
      </c>
      <c r="E611" s="8">
        <v>0.5334360317788811</v>
      </c>
      <c r="F611" s="8">
        <v>0.32133333333333336</v>
      </c>
      <c r="G611">
        <v>78.647938283930642</v>
      </c>
      <c r="H611" s="1"/>
    </row>
    <row r="612" spans="1:8">
      <c r="A612" t="s">
        <v>35</v>
      </c>
      <c r="B612">
        <v>14</v>
      </c>
      <c r="C612">
        <v>22</v>
      </c>
      <c r="D612">
        <v>5.8579999999999997</v>
      </c>
      <c r="E612" s="8">
        <v>1.3082400391365494</v>
      </c>
      <c r="F612" s="8">
        <v>0.96250000000000002</v>
      </c>
      <c r="G612">
        <v>-16.246189964015407</v>
      </c>
      <c r="H612" s="1"/>
    </row>
    <row r="613" spans="1:8">
      <c r="A613" t="s">
        <v>35</v>
      </c>
      <c r="B613">
        <v>14</v>
      </c>
      <c r="C613">
        <v>22</v>
      </c>
      <c r="D613">
        <v>1.831</v>
      </c>
      <c r="E613" s="8">
        <v>0.79787342354536239</v>
      </c>
      <c r="F613" s="8">
        <v>0.60199999999999998</v>
      </c>
      <c r="G613">
        <v>58.321930690927196</v>
      </c>
      <c r="H613" s="1"/>
    </row>
    <row r="614" spans="1:8">
      <c r="A614" t="s">
        <v>35</v>
      </c>
      <c r="B614">
        <v>14</v>
      </c>
      <c r="C614">
        <v>22</v>
      </c>
      <c r="D614">
        <v>11.454000000000001</v>
      </c>
      <c r="E614" s="8">
        <v>0.66123293928841675</v>
      </c>
      <c r="F614" s="8">
        <v>0.48650000000000004</v>
      </c>
      <c r="G614">
        <v>71.48284781954537</v>
      </c>
      <c r="H614" s="1"/>
    </row>
    <row r="615" spans="1:8">
      <c r="A615" t="s">
        <v>35</v>
      </c>
      <c r="B615">
        <v>14</v>
      </c>
      <c r="C615">
        <v>22</v>
      </c>
      <c r="D615">
        <v>8.7690000000000001</v>
      </c>
      <c r="E615" s="8">
        <v>1.668180146147292</v>
      </c>
      <c r="F615" s="8">
        <v>1.2210000000000001</v>
      </c>
      <c r="G615">
        <v>-63.972561002669849</v>
      </c>
      <c r="H615" s="1"/>
    </row>
    <row r="616" spans="1:8">
      <c r="A616" t="s">
        <v>35</v>
      </c>
      <c r="B616">
        <v>14</v>
      </c>
      <c r="C616">
        <v>22</v>
      </c>
      <c r="D616">
        <v>7.0949999999999998</v>
      </c>
      <c r="E616" s="8">
        <v>1.3967551682381523</v>
      </c>
      <c r="F616" s="8">
        <v>1.0654999999999999</v>
      </c>
      <c r="G616">
        <v>2.8726475891619572</v>
      </c>
      <c r="H616" s="1"/>
    </row>
    <row r="617" spans="1:8">
      <c r="A617" t="s">
        <v>35</v>
      </c>
      <c r="B617">
        <v>14</v>
      </c>
      <c r="C617">
        <v>22</v>
      </c>
      <c r="D617">
        <v>7.5049999999999999</v>
      </c>
      <c r="E617" s="8">
        <v>1.8460985889166324</v>
      </c>
      <c r="F617" s="8">
        <v>0.6875</v>
      </c>
      <c r="G617">
        <v>-12.259499330456041</v>
      </c>
      <c r="H617" s="1"/>
    </row>
    <row r="618" spans="1:8">
      <c r="A618" t="s">
        <v>35</v>
      </c>
      <c r="B618">
        <v>14</v>
      </c>
      <c r="C618">
        <v>22</v>
      </c>
      <c r="D618">
        <v>3.0329999999999999</v>
      </c>
      <c r="E618" s="8">
        <v>0.59701340018462001</v>
      </c>
      <c r="F618" s="8">
        <v>0.44599999999999995</v>
      </c>
      <c r="G618">
        <v>74.753298482060288</v>
      </c>
      <c r="H618" s="1"/>
    </row>
    <row r="619" spans="1:8">
      <c r="A619" t="s">
        <v>35</v>
      </c>
      <c r="B619">
        <v>14</v>
      </c>
      <c r="C619">
        <v>22</v>
      </c>
      <c r="D619">
        <v>0.75</v>
      </c>
      <c r="E619" s="8">
        <v>1.1647574854878584</v>
      </c>
      <c r="F619" s="8">
        <v>0.94450000000000001</v>
      </c>
      <c r="G619">
        <v>51.063625368511779</v>
      </c>
      <c r="H619" s="1"/>
    </row>
    <row r="620" spans="1:8">
      <c r="A620" t="s">
        <v>35</v>
      </c>
      <c r="B620">
        <v>14</v>
      </c>
      <c r="C620">
        <v>22</v>
      </c>
      <c r="D620">
        <v>4.0449999999999999</v>
      </c>
      <c r="E620" s="8">
        <v>1.5806865596948667</v>
      </c>
      <c r="F620" s="8">
        <v>1.1599999999999999</v>
      </c>
      <c r="G620">
        <v>55.777104122788472</v>
      </c>
      <c r="H620" s="1"/>
    </row>
    <row r="621" spans="1:8">
      <c r="A621" t="s">
        <v>35</v>
      </c>
      <c r="B621">
        <v>14</v>
      </c>
      <c r="C621">
        <v>22</v>
      </c>
      <c r="D621">
        <v>9.702</v>
      </c>
      <c r="E621" s="8">
        <v>0.4563036269853652</v>
      </c>
      <c r="F621" s="8">
        <v>0.22533333333333336</v>
      </c>
      <c r="G621">
        <v>66.35624260356073</v>
      </c>
      <c r="H621" s="1"/>
    </row>
    <row r="622" spans="1:8">
      <c r="A622" t="s">
        <v>35</v>
      </c>
      <c r="B622">
        <v>14</v>
      </c>
      <c r="C622">
        <v>22</v>
      </c>
      <c r="D622">
        <v>3.4340000000000002</v>
      </c>
      <c r="E622" s="8">
        <v>0.59620801738990381</v>
      </c>
      <c r="F622" s="8">
        <v>0.44400000000000001</v>
      </c>
      <c r="G622">
        <v>20.623531383325233</v>
      </c>
      <c r="H622" s="1"/>
    </row>
    <row r="623" spans="1:8">
      <c r="A623" t="s">
        <v>35</v>
      </c>
      <c r="B623">
        <v>14</v>
      </c>
      <c r="C623">
        <v>22</v>
      </c>
      <c r="D623">
        <v>8.2810000000000006</v>
      </c>
      <c r="E623" s="8">
        <v>0.72551567867276257</v>
      </c>
      <c r="F623" s="8">
        <v>0.53350000000000009</v>
      </c>
      <c r="G623">
        <v>54.820358791185711</v>
      </c>
      <c r="H623" s="1"/>
    </row>
    <row r="624" spans="1:8">
      <c r="A624" t="s">
        <v>35</v>
      </c>
      <c r="B624">
        <v>14</v>
      </c>
      <c r="C624">
        <v>22</v>
      </c>
      <c r="D624">
        <v>3.0859999999999999</v>
      </c>
      <c r="E624" s="8">
        <v>1.5806141211567106</v>
      </c>
      <c r="F624" s="8">
        <v>1.1579999999999999</v>
      </c>
      <c r="G624">
        <v>41.434857768200366</v>
      </c>
      <c r="H624" s="1"/>
    </row>
    <row r="625" spans="1:8">
      <c r="A625" t="s">
        <v>35</v>
      </c>
      <c r="B625">
        <v>14</v>
      </c>
      <c r="C625">
        <v>22</v>
      </c>
      <c r="D625">
        <v>3.766</v>
      </c>
      <c r="E625" s="8">
        <v>1.1911414693477849</v>
      </c>
      <c r="F625" s="8">
        <v>0.87349999999999994</v>
      </c>
      <c r="G625">
        <v>8.8375896750824001</v>
      </c>
      <c r="H625" s="1"/>
    </row>
    <row r="626" spans="1:8">
      <c r="A626" t="s">
        <v>35</v>
      </c>
      <c r="B626">
        <v>14</v>
      </c>
      <c r="C626">
        <v>22</v>
      </c>
      <c r="D626">
        <v>2.3540000000000001</v>
      </c>
      <c r="E626" s="8">
        <v>0.8541527966353557</v>
      </c>
      <c r="F626" s="8">
        <v>0.48433333333333339</v>
      </c>
      <c r="G626">
        <v>66.616442969839525</v>
      </c>
      <c r="H626" s="1"/>
    </row>
    <row r="627" spans="1:8">
      <c r="A627" t="s">
        <v>35</v>
      </c>
      <c r="B627">
        <v>14</v>
      </c>
      <c r="C627">
        <v>22</v>
      </c>
      <c r="D627">
        <v>4.4109999999999996</v>
      </c>
      <c r="E627" s="8">
        <v>0.8035452694154821</v>
      </c>
      <c r="F627" s="8">
        <v>0.59199999999999997</v>
      </c>
      <c r="G627">
        <v>-55.597974621122425</v>
      </c>
      <c r="H627" s="1"/>
    </row>
    <row r="628" spans="1:8">
      <c r="A628" t="s">
        <v>35</v>
      </c>
      <c r="B628">
        <v>14</v>
      </c>
      <c r="C628">
        <v>22</v>
      </c>
      <c r="D628">
        <v>0.85399999999999998</v>
      </c>
      <c r="E628" s="8">
        <v>0.27259126911917281</v>
      </c>
      <c r="F628" s="8">
        <v>0.218</v>
      </c>
      <c r="G628">
        <v>39.940131153735443</v>
      </c>
      <c r="H628" s="1"/>
    </row>
    <row r="629" spans="1:8">
      <c r="A629" t="s">
        <v>35</v>
      </c>
      <c r="B629">
        <v>14</v>
      </c>
      <c r="C629">
        <v>22</v>
      </c>
      <c r="D629">
        <v>4.0970000000000004</v>
      </c>
      <c r="E629" s="8">
        <v>1.2364000161759949</v>
      </c>
      <c r="F629" s="8">
        <v>0.94700000000000017</v>
      </c>
      <c r="G629">
        <v>-40.440450700088782</v>
      </c>
      <c r="H629" s="1"/>
    </row>
    <row r="630" spans="1:8">
      <c r="A630" t="s">
        <v>35</v>
      </c>
      <c r="B630">
        <v>14</v>
      </c>
      <c r="C630">
        <v>22</v>
      </c>
      <c r="D630">
        <v>2.589</v>
      </c>
      <c r="E630" s="8">
        <v>0.7293318860436584</v>
      </c>
      <c r="F630" s="8">
        <v>0.53400000000000003</v>
      </c>
      <c r="G630">
        <v>-75.468361405694296</v>
      </c>
      <c r="H630" s="1"/>
    </row>
    <row r="631" spans="1:8">
      <c r="A631" t="s">
        <v>35</v>
      </c>
      <c r="B631">
        <v>14</v>
      </c>
      <c r="C631">
        <v>22</v>
      </c>
      <c r="D631">
        <v>2.38</v>
      </c>
      <c r="E631" s="8">
        <v>0.98611611892312212</v>
      </c>
      <c r="F631" s="8">
        <v>0.72199999999999998</v>
      </c>
      <c r="G631">
        <v>57.969981394310459</v>
      </c>
      <c r="H631" s="1"/>
    </row>
    <row r="632" spans="1:8">
      <c r="A632" t="s">
        <v>35</v>
      </c>
      <c r="B632">
        <v>14</v>
      </c>
      <c r="C632">
        <v>22</v>
      </c>
      <c r="D632">
        <v>2.9809999999999999</v>
      </c>
      <c r="E632" s="8">
        <v>0.90342072148030761</v>
      </c>
      <c r="F632" s="8">
        <v>0.45266666666666666</v>
      </c>
      <c r="G632">
        <v>-67.892387824031147</v>
      </c>
      <c r="H632" s="1"/>
    </row>
    <row r="633" spans="1:8">
      <c r="A633" t="s">
        <v>35</v>
      </c>
      <c r="B633">
        <v>14</v>
      </c>
      <c r="C633">
        <v>22</v>
      </c>
      <c r="D633">
        <v>2.6150000000000002</v>
      </c>
      <c r="E633" s="8">
        <v>2.1127302241412655</v>
      </c>
      <c r="F633" s="8">
        <v>1.0423333333333333</v>
      </c>
      <c r="G633">
        <v>31.312577895173558</v>
      </c>
      <c r="H633" s="1"/>
    </row>
    <row r="634" spans="1:8">
      <c r="A634" t="s">
        <v>35</v>
      </c>
      <c r="B634">
        <v>14</v>
      </c>
      <c r="C634">
        <v>22</v>
      </c>
      <c r="D634">
        <v>3.3650000000000002</v>
      </c>
      <c r="E634" s="8">
        <v>0.25384247083575262</v>
      </c>
      <c r="F634" s="8">
        <v>0.18849999999999997</v>
      </c>
      <c r="G634">
        <v>-16.007404296099928</v>
      </c>
      <c r="H634" s="1"/>
    </row>
    <row r="635" spans="1:8">
      <c r="A635" t="s">
        <v>35</v>
      </c>
      <c r="B635">
        <v>14</v>
      </c>
      <c r="C635">
        <v>22</v>
      </c>
      <c r="D635">
        <v>1.4910000000000001</v>
      </c>
      <c r="E635" s="8">
        <v>1.40140822032697</v>
      </c>
      <c r="F635" s="8">
        <v>0.69833333333333336</v>
      </c>
      <c r="G635">
        <v>-36.673651987078408</v>
      </c>
      <c r="H635" s="1"/>
    </row>
    <row r="636" spans="1:8">
      <c r="A636" t="s">
        <v>35</v>
      </c>
      <c r="B636">
        <v>14</v>
      </c>
      <c r="C636">
        <v>22</v>
      </c>
      <c r="D636">
        <v>1.621</v>
      </c>
      <c r="E636" s="8">
        <v>0.86304576935409405</v>
      </c>
      <c r="F636" s="8">
        <v>0.42566666666666669</v>
      </c>
      <c r="G636">
        <v>-43.309795325678607</v>
      </c>
      <c r="H636" s="1"/>
    </row>
    <row r="637" spans="1:8">
      <c r="A637" t="s">
        <v>35</v>
      </c>
      <c r="B637">
        <v>14</v>
      </c>
      <c r="C637">
        <v>22</v>
      </c>
      <c r="D637">
        <v>13.302</v>
      </c>
      <c r="E637" s="8">
        <v>0.49979695877426095</v>
      </c>
      <c r="F637" s="8">
        <v>0.36549999999999999</v>
      </c>
      <c r="G637">
        <v>-65.280906151216172</v>
      </c>
      <c r="H637" s="1"/>
    </row>
    <row r="638" spans="1:8">
      <c r="A638" t="s">
        <v>35</v>
      </c>
      <c r="B638">
        <v>14</v>
      </c>
      <c r="C638">
        <v>22</v>
      </c>
      <c r="D638">
        <v>13.833</v>
      </c>
      <c r="E638" s="8">
        <v>0.53862417324141865</v>
      </c>
      <c r="F638" s="8">
        <v>0.40499999999999997</v>
      </c>
      <c r="G638">
        <v>22.947172324526719</v>
      </c>
      <c r="H638" s="1"/>
    </row>
    <row r="639" spans="1:8">
      <c r="A639" t="s">
        <v>35</v>
      </c>
      <c r="B639">
        <v>14</v>
      </c>
      <c r="C639">
        <v>22</v>
      </c>
      <c r="D639">
        <v>3.2429999999999999</v>
      </c>
      <c r="E639" s="8">
        <v>0.84244406342498523</v>
      </c>
      <c r="F639" s="8">
        <v>1.2339999999999998</v>
      </c>
      <c r="G639">
        <v>7.0912732553275957</v>
      </c>
      <c r="H639" s="1"/>
    </row>
    <row r="640" spans="1:8">
      <c r="A640" t="s">
        <v>35</v>
      </c>
      <c r="B640">
        <v>14</v>
      </c>
      <c r="C640">
        <v>22</v>
      </c>
      <c r="D640">
        <v>3.9750000000000001</v>
      </c>
      <c r="E640" s="8">
        <v>2.8547679415322063</v>
      </c>
      <c r="F640" s="8">
        <v>1.4100000000000001</v>
      </c>
      <c r="G640">
        <v>8.4196158670660548</v>
      </c>
      <c r="H640" s="1"/>
    </row>
    <row r="641" spans="1:8">
      <c r="A641" t="s">
        <v>35</v>
      </c>
      <c r="B641">
        <v>14</v>
      </c>
      <c r="C641">
        <v>23</v>
      </c>
      <c r="D641">
        <v>20.693000000000001</v>
      </c>
      <c r="E641" s="8">
        <v>2.1842270944203572</v>
      </c>
      <c r="F641" s="8">
        <v>1.0569999999999999</v>
      </c>
      <c r="G641">
        <v>16.709294361852873</v>
      </c>
      <c r="H641" s="1"/>
    </row>
    <row r="642" spans="1:8">
      <c r="A642" t="s">
        <v>35</v>
      </c>
      <c r="B642">
        <v>14</v>
      </c>
      <c r="C642">
        <v>23</v>
      </c>
      <c r="D642">
        <v>10.930999999999999</v>
      </c>
      <c r="E642" s="8">
        <v>9.0017679374665054</v>
      </c>
      <c r="F642" s="8">
        <v>1.2193636363636364</v>
      </c>
      <c r="G642">
        <v>87.778076478592638</v>
      </c>
      <c r="H642" s="1"/>
    </row>
    <row r="643" spans="1:8">
      <c r="A643" t="s">
        <v>35</v>
      </c>
      <c r="B643">
        <v>14</v>
      </c>
      <c r="C643">
        <v>23</v>
      </c>
      <c r="D643">
        <v>20.902999999999999</v>
      </c>
      <c r="E643" s="8">
        <v>2.5809999999999995</v>
      </c>
      <c r="F643" s="8">
        <v>0.95899999999999996</v>
      </c>
      <c r="G643">
        <v>-89.999999999999986</v>
      </c>
      <c r="H643" s="1"/>
    </row>
    <row r="644" spans="1:8">
      <c r="A644" t="s">
        <v>35</v>
      </c>
      <c r="B644">
        <v>14</v>
      </c>
      <c r="C644">
        <v>23</v>
      </c>
      <c r="D644">
        <v>17.834</v>
      </c>
      <c r="E644" s="8">
        <v>2.3848962241573477</v>
      </c>
      <c r="F644" s="8">
        <v>0.72560000000000002</v>
      </c>
      <c r="G644">
        <v>-15.24247620999</v>
      </c>
      <c r="H644" s="1"/>
    </row>
    <row r="645" spans="1:8">
      <c r="A645" t="s">
        <v>35</v>
      </c>
      <c r="B645">
        <v>14</v>
      </c>
      <c r="C645">
        <v>23</v>
      </c>
      <c r="D645">
        <v>15.882</v>
      </c>
      <c r="E645" s="8">
        <v>3.3762351813817704</v>
      </c>
      <c r="F645" s="8">
        <v>1.2347499999999998</v>
      </c>
      <c r="G645">
        <v>-51.711238882380712</v>
      </c>
      <c r="H645" s="1"/>
    </row>
    <row r="646" spans="1:8">
      <c r="A646" t="s">
        <v>35</v>
      </c>
      <c r="B646">
        <v>14</v>
      </c>
      <c r="C646">
        <v>23</v>
      </c>
      <c r="D646">
        <v>3.4</v>
      </c>
      <c r="E646" s="8">
        <v>1.9335506199735195</v>
      </c>
      <c r="F646" s="8">
        <v>1.0618000000000001</v>
      </c>
      <c r="G646">
        <v>-25.6506229751432</v>
      </c>
      <c r="H646" s="1"/>
    </row>
    <row r="647" spans="1:8">
      <c r="A647" t="s">
        <v>35</v>
      </c>
      <c r="B647">
        <v>14</v>
      </c>
      <c r="C647">
        <v>23</v>
      </c>
      <c r="D647">
        <v>15.254</v>
      </c>
      <c r="E647" s="8">
        <v>1.5926157728717885</v>
      </c>
      <c r="F647" s="8">
        <v>0.83866666666666667</v>
      </c>
      <c r="G647">
        <v>-66.815581086239121</v>
      </c>
      <c r="H647" s="1"/>
    </row>
    <row r="648" spans="1:8">
      <c r="A648" t="s">
        <v>35</v>
      </c>
      <c r="B648">
        <v>14</v>
      </c>
      <c r="C648">
        <v>23</v>
      </c>
      <c r="D648">
        <v>4.4800000000000004</v>
      </c>
      <c r="E648" s="8">
        <v>0.96414781024488194</v>
      </c>
      <c r="F648" s="8">
        <v>0.37199999999999994</v>
      </c>
      <c r="G648">
        <v>-77.419626747778452</v>
      </c>
      <c r="H648" s="1"/>
    </row>
    <row r="649" spans="1:8">
      <c r="A649" t="s">
        <v>35</v>
      </c>
      <c r="B649">
        <v>14</v>
      </c>
      <c r="C649">
        <v>23</v>
      </c>
      <c r="D649">
        <v>9.8849999999999998</v>
      </c>
      <c r="E649" s="8">
        <v>1.6100114906422243</v>
      </c>
      <c r="F649" s="8">
        <v>0.77933333333333332</v>
      </c>
      <c r="G649">
        <v>4.9527847540385892</v>
      </c>
      <c r="H649" s="1"/>
    </row>
    <row r="650" spans="1:8">
      <c r="A650" t="s">
        <v>35</v>
      </c>
      <c r="B650">
        <v>14</v>
      </c>
      <c r="C650">
        <v>23</v>
      </c>
      <c r="D650">
        <v>13.023</v>
      </c>
      <c r="E650" s="8">
        <v>1.1023701737619724</v>
      </c>
      <c r="F650" s="8">
        <v>0.65466666666666673</v>
      </c>
      <c r="G650">
        <v>71.597923106640081</v>
      </c>
      <c r="H650" s="1"/>
    </row>
    <row r="651" spans="1:8">
      <c r="A651" t="s">
        <v>35</v>
      </c>
      <c r="B651">
        <v>14</v>
      </c>
      <c r="C651">
        <v>23</v>
      </c>
      <c r="D651">
        <v>11.314</v>
      </c>
      <c r="E651" s="8">
        <v>2.2660770066350393</v>
      </c>
      <c r="F651" s="8">
        <v>0.65939999999999999</v>
      </c>
      <c r="G651">
        <v>30.525796869262141</v>
      </c>
      <c r="H651" s="1"/>
    </row>
    <row r="652" spans="1:8">
      <c r="A652" t="s">
        <v>35</v>
      </c>
      <c r="B652">
        <v>14</v>
      </c>
      <c r="C652">
        <v>23</v>
      </c>
      <c r="D652">
        <v>17.242000000000001</v>
      </c>
      <c r="E652" s="8">
        <v>1.3016819888129367</v>
      </c>
      <c r="F652" s="8">
        <v>0.49899999999999994</v>
      </c>
      <c r="G652">
        <v>-82.31809538374857</v>
      </c>
      <c r="H652" s="1"/>
    </row>
    <row r="653" spans="1:8">
      <c r="A653" t="s">
        <v>35</v>
      </c>
      <c r="B653">
        <v>14</v>
      </c>
      <c r="C653">
        <v>23</v>
      </c>
      <c r="D653">
        <v>9.7100000000000009</v>
      </c>
      <c r="E653" s="8">
        <v>2.0518979019434647</v>
      </c>
      <c r="F653" s="8">
        <v>0.75050000000000006</v>
      </c>
      <c r="G653">
        <v>9.7928446312586139</v>
      </c>
      <c r="H653" s="1"/>
    </row>
    <row r="654" spans="1:8">
      <c r="A654" t="s">
        <v>35</v>
      </c>
      <c r="B654">
        <v>14</v>
      </c>
      <c r="C654">
        <v>23</v>
      </c>
      <c r="D654">
        <v>15.638</v>
      </c>
      <c r="E654" s="8">
        <v>0.81395638703802742</v>
      </c>
      <c r="F654" s="8">
        <v>0.40066666666666673</v>
      </c>
      <c r="G654">
        <v>-80.167360802639394</v>
      </c>
      <c r="H654" s="1"/>
    </row>
    <row r="655" spans="1:8">
      <c r="A655" t="s">
        <v>35</v>
      </c>
      <c r="B655">
        <v>14</v>
      </c>
      <c r="C655">
        <v>23</v>
      </c>
      <c r="D655">
        <v>9.2219999999999995</v>
      </c>
      <c r="E655" s="8">
        <v>2.6313958273129496</v>
      </c>
      <c r="F655" s="8">
        <v>1.2873333333333332</v>
      </c>
      <c r="G655">
        <v>55.247008130013342</v>
      </c>
      <c r="H655" s="1"/>
    </row>
    <row r="656" spans="1:8">
      <c r="A656" t="s">
        <v>35</v>
      </c>
      <c r="B656">
        <v>14</v>
      </c>
      <c r="C656">
        <v>23</v>
      </c>
      <c r="D656">
        <v>16.963000000000001</v>
      </c>
      <c r="E656" s="8">
        <v>0.75336909944595276</v>
      </c>
      <c r="F656" s="8">
        <v>0.36599999999999994</v>
      </c>
      <c r="G656">
        <v>13.353743927363979</v>
      </c>
      <c r="H656" s="1"/>
    </row>
    <row r="657" spans="1:8">
      <c r="A657" t="s">
        <v>35</v>
      </c>
      <c r="B657">
        <v>14</v>
      </c>
      <c r="C657">
        <v>23</v>
      </c>
      <c r="D657">
        <v>36.531999999999996</v>
      </c>
      <c r="E657" s="8">
        <v>0.83699999999999619</v>
      </c>
      <c r="F657" s="8">
        <v>0.60599999999999998</v>
      </c>
      <c r="G657">
        <v>-89.999999999999986</v>
      </c>
      <c r="H657" s="1"/>
    </row>
    <row r="658" spans="1:8">
      <c r="A658" t="s">
        <v>35</v>
      </c>
      <c r="B658">
        <v>14</v>
      </c>
      <c r="C658">
        <v>23</v>
      </c>
      <c r="D658">
        <v>6.0149999999999997</v>
      </c>
      <c r="E658" s="8">
        <v>2.3370188274808581</v>
      </c>
      <c r="F658" s="8">
        <v>0.86449999999999994</v>
      </c>
      <c r="G658">
        <v>88.308108031214971</v>
      </c>
      <c r="H658" s="1"/>
    </row>
    <row r="659" spans="1:8">
      <c r="A659" t="s">
        <v>35</v>
      </c>
      <c r="B659">
        <v>14</v>
      </c>
      <c r="C659">
        <v>23</v>
      </c>
      <c r="D659">
        <v>3.4</v>
      </c>
      <c r="E659" s="8">
        <v>1.4086479333034208</v>
      </c>
      <c r="F659" s="8">
        <v>1.02</v>
      </c>
      <c r="G659">
        <v>-15.101721490398054</v>
      </c>
      <c r="H659" s="1"/>
    </row>
    <row r="660" spans="1:8">
      <c r="A660" t="s">
        <v>35</v>
      </c>
      <c r="B660">
        <v>14</v>
      </c>
      <c r="C660">
        <v>23</v>
      </c>
      <c r="D660">
        <v>11.977</v>
      </c>
      <c r="E660" s="8">
        <v>2.3521787772191125</v>
      </c>
      <c r="F660" s="8">
        <v>0.86550000000000005</v>
      </c>
      <c r="G660">
        <v>78.02603377513725</v>
      </c>
      <c r="H660" s="1"/>
    </row>
    <row r="661" spans="1:8">
      <c r="A661" t="s">
        <v>35</v>
      </c>
      <c r="B661">
        <v>15</v>
      </c>
      <c r="C661">
        <v>24</v>
      </c>
      <c r="D661">
        <v>15.952</v>
      </c>
      <c r="E661" s="8">
        <v>0.97089494797326104</v>
      </c>
      <c r="F661" s="8">
        <v>0.73150000000000004</v>
      </c>
      <c r="G661">
        <v>68.93283058363167</v>
      </c>
      <c r="H661" s="1"/>
    </row>
    <row r="662" spans="1:8">
      <c r="A662" t="s">
        <v>35</v>
      </c>
      <c r="B662">
        <v>15</v>
      </c>
      <c r="C662">
        <v>24</v>
      </c>
      <c r="D662">
        <v>10.233000000000001</v>
      </c>
      <c r="E662" s="8">
        <v>1.5997724838238725</v>
      </c>
      <c r="F662" s="8">
        <v>0.58200000000000007</v>
      </c>
      <c r="G662">
        <v>-73.513444187331814</v>
      </c>
      <c r="H662" s="1"/>
    </row>
    <row r="663" spans="1:8">
      <c r="A663" t="s">
        <v>35</v>
      </c>
      <c r="B663">
        <v>15</v>
      </c>
      <c r="C663">
        <v>24</v>
      </c>
      <c r="D663">
        <v>6.7469999999999999</v>
      </c>
      <c r="E663" s="8">
        <v>2.3157359521327123</v>
      </c>
      <c r="F663" s="8">
        <v>1.6965000000000001</v>
      </c>
      <c r="G663">
        <v>-71.572875262720061</v>
      </c>
      <c r="H663" s="1"/>
    </row>
    <row r="664" spans="1:8">
      <c r="A664" t="s">
        <v>35</v>
      </c>
      <c r="B664">
        <v>15</v>
      </c>
      <c r="C664">
        <v>24</v>
      </c>
      <c r="D664">
        <v>3.33</v>
      </c>
      <c r="E664" s="8">
        <v>0.80487576681125128</v>
      </c>
      <c r="F664" s="8">
        <v>0.39799999999999996</v>
      </c>
      <c r="G664">
        <v>-72.352959182257891</v>
      </c>
      <c r="H664" s="1"/>
    </row>
    <row r="665" spans="1:8">
      <c r="A665" t="s">
        <v>35</v>
      </c>
      <c r="B665">
        <v>15</v>
      </c>
      <c r="C665">
        <v>24</v>
      </c>
      <c r="D665">
        <v>1.909</v>
      </c>
      <c r="E665" s="8">
        <v>0.9471140374843986</v>
      </c>
      <c r="F665" s="8">
        <v>0.27880000000000005</v>
      </c>
      <c r="G665">
        <v>50.612695385001118</v>
      </c>
      <c r="H665" s="1"/>
    </row>
    <row r="666" spans="1:8">
      <c r="A666" t="s">
        <v>35</v>
      </c>
      <c r="B666">
        <v>15</v>
      </c>
      <c r="C666">
        <v>24</v>
      </c>
      <c r="D666">
        <v>4.1059999999999999</v>
      </c>
      <c r="E666" s="8">
        <v>1.1936251505393134</v>
      </c>
      <c r="F666" s="8">
        <v>0.87199999999999989</v>
      </c>
      <c r="G666">
        <v>-61.201824156513858</v>
      </c>
      <c r="H666" s="1"/>
    </row>
    <row r="667" spans="1:8">
      <c r="A667" t="s">
        <v>35</v>
      </c>
      <c r="B667">
        <v>15</v>
      </c>
      <c r="C667">
        <v>24</v>
      </c>
      <c r="D667">
        <v>4.5149999999999997</v>
      </c>
      <c r="E667" s="8">
        <v>1.0168839658486113</v>
      </c>
      <c r="F667" s="8">
        <v>0.74649999999999994</v>
      </c>
      <c r="G667">
        <v>67.874238762143392</v>
      </c>
      <c r="H667" s="1"/>
    </row>
    <row r="668" spans="1:8">
      <c r="A668" t="s">
        <v>35</v>
      </c>
      <c r="B668">
        <v>15</v>
      </c>
      <c r="C668">
        <v>24</v>
      </c>
      <c r="D668">
        <v>2.7589999999999999</v>
      </c>
      <c r="E668" s="8">
        <v>1.0144565047354197</v>
      </c>
      <c r="F668" s="8">
        <v>0.746</v>
      </c>
      <c r="G668">
        <v>21.937752837574095</v>
      </c>
      <c r="H668" s="1"/>
    </row>
    <row r="669" spans="1:8">
      <c r="A669" t="s">
        <v>35</v>
      </c>
      <c r="B669">
        <v>15</v>
      </c>
      <c r="C669">
        <v>24</v>
      </c>
      <c r="D669">
        <v>10.547000000000001</v>
      </c>
      <c r="E669" s="8">
        <v>0.83773146055284298</v>
      </c>
      <c r="F669" s="8">
        <v>0.62149999999999994</v>
      </c>
      <c r="G669">
        <v>87.60551413503056</v>
      </c>
      <c r="H669" s="1"/>
    </row>
    <row r="670" spans="1:8">
      <c r="A670" t="s">
        <v>35</v>
      </c>
      <c r="B670">
        <v>15</v>
      </c>
      <c r="C670">
        <v>24</v>
      </c>
      <c r="D670">
        <v>3.0329999999999999</v>
      </c>
      <c r="E670" s="8">
        <v>0.75747607222934821</v>
      </c>
      <c r="F670" s="8">
        <v>0.55300000000000005</v>
      </c>
      <c r="G670">
        <v>-14.604962914474379</v>
      </c>
      <c r="H670" s="1"/>
    </row>
    <row r="671" spans="1:8">
      <c r="A671" t="s">
        <v>35</v>
      </c>
      <c r="B671">
        <v>15</v>
      </c>
      <c r="C671">
        <v>24</v>
      </c>
      <c r="D671">
        <v>5.3</v>
      </c>
      <c r="E671" s="8">
        <v>0.80054606363406744</v>
      </c>
      <c r="F671" s="8">
        <v>0.29549999999999993</v>
      </c>
      <c r="G671">
        <v>-78.690067525979771</v>
      </c>
      <c r="H671" s="1"/>
    </row>
    <row r="672" spans="1:8">
      <c r="A672" t="s">
        <v>35</v>
      </c>
      <c r="B672">
        <v>15</v>
      </c>
      <c r="C672">
        <v>24</v>
      </c>
      <c r="D672">
        <v>8.1069999999999993</v>
      </c>
      <c r="E672" s="8">
        <v>2.8828779023746383</v>
      </c>
      <c r="F672" s="8">
        <v>0.70700000000000007</v>
      </c>
      <c r="G672">
        <v>-3.6593968325460073</v>
      </c>
      <c r="H672" s="1"/>
    </row>
    <row r="673" spans="1:8">
      <c r="A673" t="s">
        <v>35</v>
      </c>
      <c r="B673">
        <v>15</v>
      </c>
      <c r="C673">
        <v>24</v>
      </c>
      <c r="D673">
        <v>4.9690000000000003</v>
      </c>
      <c r="E673" s="8">
        <v>2.1082184421923649</v>
      </c>
      <c r="F673" s="8">
        <v>1.532</v>
      </c>
      <c r="G673">
        <v>7.1115326097818707</v>
      </c>
      <c r="H673" s="1"/>
    </row>
    <row r="674" spans="1:8">
      <c r="A674" t="s">
        <v>35</v>
      </c>
      <c r="B674">
        <v>15</v>
      </c>
      <c r="C674">
        <v>24</v>
      </c>
      <c r="D674">
        <v>8.1850000000000005</v>
      </c>
      <c r="E674" s="8">
        <v>3.6144472606471938</v>
      </c>
      <c r="F674" s="8">
        <v>1.0564</v>
      </c>
      <c r="G674">
        <v>-52.045769124867476</v>
      </c>
      <c r="H674" s="1"/>
    </row>
    <row r="675" spans="1:8">
      <c r="A675" t="s">
        <v>35</v>
      </c>
      <c r="B675">
        <v>15</v>
      </c>
      <c r="C675">
        <v>24</v>
      </c>
      <c r="D675">
        <v>6.7990000000000004</v>
      </c>
      <c r="E675" s="8">
        <v>1.1253004043365487</v>
      </c>
      <c r="F675" s="8">
        <v>0.81900000000000006</v>
      </c>
      <c r="G675">
        <v>1.3239334454525533</v>
      </c>
      <c r="H675" s="1"/>
    </row>
    <row r="676" spans="1:8">
      <c r="A676" t="s">
        <v>35</v>
      </c>
      <c r="B676">
        <v>15</v>
      </c>
      <c r="C676">
        <v>24</v>
      </c>
      <c r="D676">
        <v>2.641</v>
      </c>
      <c r="E676" s="8">
        <v>0.65863495200300481</v>
      </c>
      <c r="F676" s="8">
        <v>0.4865000000000001</v>
      </c>
      <c r="G676">
        <v>-6.8013148239815724</v>
      </c>
      <c r="H676" s="1"/>
    </row>
    <row r="677" spans="1:8">
      <c r="A677" t="s">
        <v>35</v>
      </c>
      <c r="B677">
        <v>15</v>
      </c>
      <c r="C677">
        <v>24</v>
      </c>
      <c r="D677">
        <v>3.2160000000000002</v>
      </c>
      <c r="E677" s="8">
        <v>1.838817554843329</v>
      </c>
      <c r="F677" s="8">
        <v>0.67625000000000002</v>
      </c>
      <c r="G677">
        <v>-29.841501406894416</v>
      </c>
      <c r="H677" s="1"/>
    </row>
    <row r="678" spans="1:8">
      <c r="A678" t="s">
        <v>35</v>
      </c>
      <c r="B678">
        <v>15</v>
      </c>
      <c r="C678">
        <v>24</v>
      </c>
      <c r="D678">
        <v>2.6669999999999998</v>
      </c>
      <c r="E678" s="8">
        <v>3.6557855516974747</v>
      </c>
      <c r="F678" s="8">
        <v>1.0788</v>
      </c>
      <c r="G678">
        <v>32.942395698184676</v>
      </c>
      <c r="H678" s="1"/>
    </row>
    <row r="679" spans="1:8">
      <c r="A679" t="s">
        <v>35</v>
      </c>
      <c r="B679">
        <v>15</v>
      </c>
      <c r="C679">
        <v>24</v>
      </c>
      <c r="D679">
        <v>6.2240000000000002</v>
      </c>
      <c r="E679" s="8">
        <v>1.2098599092456948</v>
      </c>
      <c r="F679" s="8">
        <v>0.45</v>
      </c>
      <c r="G679">
        <v>-11.634998249130936</v>
      </c>
      <c r="H679" s="1"/>
    </row>
    <row r="680" spans="1:8">
      <c r="A680" t="s">
        <v>35</v>
      </c>
      <c r="B680">
        <v>15</v>
      </c>
      <c r="C680">
        <v>24</v>
      </c>
      <c r="D680">
        <v>3.504</v>
      </c>
      <c r="E680" s="8">
        <v>0.7183905622988096</v>
      </c>
      <c r="F680" s="8">
        <v>0.35400000000000004</v>
      </c>
      <c r="G680">
        <v>-75.983100143598293</v>
      </c>
      <c r="H680" s="1"/>
    </row>
    <row r="681" spans="1:8">
      <c r="A681" t="s">
        <v>35</v>
      </c>
      <c r="B681">
        <v>15</v>
      </c>
      <c r="C681">
        <v>24</v>
      </c>
      <c r="D681">
        <v>15.776999999999999</v>
      </c>
      <c r="E681" s="8">
        <v>1.4678368437942961</v>
      </c>
      <c r="F681" s="8">
        <v>0.73966666666666658</v>
      </c>
      <c r="G681">
        <v>52.724143684328666</v>
      </c>
      <c r="H681" s="1"/>
    </row>
    <row r="682" spans="1:8">
      <c r="A682" t="s">
        <v>35</v>
      </c>
      <c r="B682">
        <v>15</v>
      </c>
      <c r="C682">
        <v>24</v>
      </c>
      <c r="D682">
        <v>3.5390000000000001</v>
      </c>
      <c r="E682" s="8">
        <v>1.5983632253026847</v>
      </c>
      <c r="F682" s="8">
        <v>1.161</v>
      </c>
      <c r="G682">
        <v>39.236441637028641</v>
      </c>
      <c r="H682" s="1"/>
    </row>
    <row r="683" spans="1:8">
      <c r="A683" t="s">
        <v>35</v>
      </c>
      <c r="B683">
        <v>15</v>
      </c>
      <c r="C683">
        <v>24</v>
      </c>
      <c r="D683">
        <v>6.2759999999999998</v>
      </c>
      <c r="E683" s="8">
        <v>0.98236703934934733</v>
      </c>
      <c r="F683" s="8">
        <v>0.48599999999999999</v>
      </c>
      <c r="G683">
        <v>-25.182497938969711</v>
      </c>
      <c r="H683" s="1"/>
    </row>
    <row r="684" spans="1:8">
      <c r="A684" t="s">
        <v>35</v>
      </c>
      <c r="B684">
        <v>15</v>
      </c>
      <c r="C684">
        <v>24</v>
      </c>
      <c r="D684">
        <v>2.0219999999999998</v>
      </c>
      <c r="E684" s="8">
        <v>1.7670916784366355</v>
      </c>
      <c r="F684" s="8">
        <v>1.3030000000000002</v>
      </c>
      <c r="G684">
        <v>22.036226940145447</v>
      </c>
      <c r="H684" s="1"/>
    </row>
    <row r="685" spans="1:8">
      <c r="A685" t="s">
        <v>35</v>
      </c>
      <c r="B685">
        <v>15</v>
      </c>
      <c r="C685">
        <v>24</v>
      </c>
      <c r="D685">
        <v>8.9689999999999994</v>
      </c>
      <c r="E685" s="8">
        <v>1.0732604530122212</v>
      </c>
      <c r="F685" s="8">
        <v>0.39149999999999996</v>
      </c>
      <c r="G685">
        <v>-87.222903893074502</v>
      </c>
      <c r="H685" s="1"/>
    </row>
    <row r="686" spans="1:8">
      <c r="A686" t="s">
        <v>35</v>
      </c>
      <c r="B686">
        <v>15</v>
      </c>
      <c r="C686">
        <v>24</v>
      </c>
      <c r="D686">
        <v>6.0839999999999996</v>
      </c>
      <c r="E686" s="8">
        <v>0.9514883078630022</v>
      </c>
      <c r="F686" s="8">
        <v>0.71099999999999997</v>
      </c>
      <c r="G686">
        <v>-66.263733715189687</v>
      </c>
      <c r="H686" s="1"/>
    </row>
    <row r="687" spans="1:8">
      <c r="A687" t="s">
        <v>35</v>
      </c>
      <c r="B687">
        <v>15</v>
      </c>
      <c r="C687">
        <v>24</v>
      </c>
      <c r="D687">
        <v>4.3150000000000004</v>
      </c>
      <c r="E687" s="8">
        <v>0.90978733778834231</v>
      </c>
      <c r="F687" s="8">
        <v>0.6835</v>
      </c>
      <c r="G687">
        <v>71.545136065084336</v>
      </c>
      <c r="H687" s="1"/>
    </row>
    <row r="688" spans="1:8">
      <c r="A688" t="s">
        <v>35</v>
      </c>
      <c r="B688">
        <v>15</v>
      </c>
      <c r="C688">
        <v>24</v>
      </c>
      <c r="D688">
        <v>3.2080000000000002</v>
      </c>
      <c r="E688" s="8">
        <v>0.76917228239192259</v>
      </c>
      <c r="F688" s="8">
        <v>0.37799999999999995</v>
      </c>
      <c r="G688">
        <v>76.849051319055292</v>
      </c>
      <c r="H688" s="1"/>
    </row>
    <row r="689" spans="1:8">
      <c r="A689" t="s">
        <v>35</v>
      </c>
      <c r="B689">
        <v>15</v>
      </c>
      <c r="C689">
        <v>24</v>
      </c>
      <c r="D689">
        <v>3.7389999999999999</v>
      </c>
      <c r="E689" s="8">
        <v>0.5446292316796808</v>
      </c>
      <c r="F689" s="8">
        <v>0.39599999999999996</v>
      </c>
      <c r="G689">
        <v>35.207481650991966</v>
      </c>
      <c r="H689" s="1"/>
    </row>
    <row r="690" spans="1:8">
      <c r="A690" t="s">
        <v>35</v>
      </c>
      <c r="B690">
        <v>15</v>
      </c>
      <c r="C690">
        <v>24</v>
      </c>
      <c r="D690">
        <v>4.6020000000000003</v>
      </c>
      <c r="E690" s="8">
        <v>0.97952896843329773</v>
      </c>
      <c r="F690" s="8">
        <v>0.71199999999999997</v>
      </c>
      <c r="G690">
        <v>-43.883184028928554</v>
      </c>
      <c r="H690" s="1"/>
    </row>
    <row r="691" spans="1:8">
      <c r="A691" t="s">
        <v>35</v>
      </c>
      <c r="B691">
        <v>15</v>
      </c>
      <c r="C691">
        <v>24</v>
      </c>
      <c r="D691">
        <v>3.6869999999999998</v>
      </c>
      <c r="E691" s="8">
        <v>0.97097579784462185</v>
      </c>
      <c r="F691" s="8">
        <v>0.72700000000000009</v>
      </c>
      <c r="G691">
        <v>27.277582865921989</v>
      </c>
      <c r="H691" s="1"/>
    </row>
    <row r="692" spans="1:8">
      <c r="A692" t="s">
        <v>35</v>
      </c>
      <c r="B692">
        <v>15</v>
      </c>
      <c r="C692">
        <v>24</v>
      </c>
      <c r="D692">
        <v>5.77</v>
      </c>
      <c r="E692" s="8">
        <v>1.1453423069109081</v>
      </c>
      <c r="F692" s="8">
        <v>0.83250000000000002</v>
      </c>
      <c r="G692">
        <v>-26.16235416446079</v>
      </c>
      <c r="H692" s="1"/>
    </row>
    <row r="693" spans="1:8">
      <c r="A693" t="s">
        <v>35</v>
      </c>
      <c r="B693">
        <v>15</v>
      </c>
      <c r="C693">
        <v>24</v>
      </c>
      <c r="D693">
        <v>2.911</v>
      </c>
      <c r="E693" s="8">
        <v>0.6040033112492017</v>
      </c>
      <c r="F693" s="8">
        <v>0.23050000000000001</v>
      </c>
      <c r="G693">
        <v>-43.79253940352897</v>
      </c>
      <c r="H693" s="1"/>
    </row>
    <row r="694" spans="1:8">
      <c r="A694" t="s">
        <v>35</v>
      </c>
      <c r="B694">
        <v>16</v>
      </c>
      <c r="C694">
        <v>24</v>
      </c>
      <c r="D694">
        <v>6.0410000000000004</v>
      </c>
      <c r="E694" s="8">
        <v>3.435388915392259</v>
      </c>
      <c r="F694" s="8">
        <v>0.86250000000000004</v>
      </c>
      <c r="G694">
        <v>-74.102713298877475</v>
      </c>
      <c r="H694" s="1"/>
    </row>
    <row r="695" spans="1:8">
      <c r="A695" t="s">
        <v>35</v>
      </c>
      <c r="B695">
        <v>16</v>
      </c>
      <c r="C695">
        <v>24</v>
      </c>
      <c r="D695">
        <v>3.8530000000000002</v>
      </c>
      <c r="E695" s="8">
        <v>2.5779420086572933</v>
      </c>
      <c r="F695" s="8">
        <v>0.37083333333333335</v>
      </c>
      <c r="G695">
        <v>66.886041300004806</v>
      </c>
      <c r="H695" s="1"/>
    </row>
    <row r="696" spans="1:8">
      <c r="A696" t="s">
        <v>35</v>
      </c>
      <c r="B696">
        <v>16</v>
      </c>
      <c r="C696">
        <v>24</v>
      </c>
      <c r="D696">
        <v>17.625</v>
      </c>
      <c r="E696" s="8">
        <v>2.8455011860830419</v>
      </c>
      <c r="F696" s="8">
        <v>1.4200000000000002</v>
      </c>
      <c r="G696">
        <v>-53.963744236932811</v>
      </c>
      <c r="H696" s="1"/>
    </row>
    <row r="697" spans="1:8">
      <c r="A697" t="s">
        <v>35</v>
      </c>
      <c r="B697">
        <v>16</v>
      </c>
      <c r="C697">
        <v>24</v>
      </c>
      <c r="D697">
        <v>1.9350000000000001</v>
      </c>
      <c r="E697" s="8">
        <v>2.0466785287386973</v>
      </c>
      <c r="F697" s="8">
        <v>0.93400000000000027</v>
      </c>
      <c r="G697">
        <v>66.930064706251471</v>
      </c>
      <c r="H697" s="1"/>
    </row>
    <row r="698" spans="1:8">
      <c r="A698" t="s">
        <v>35</v>
      </c>
      <c r="B698">
        <v>16</v>
      </c>
      <c r="C698">
        <v>24</v>
      </c>
      <c r="D698">
        <v>12.673999999999999</v>
      </c>
      <c r="E698" s="8">
        <v>1.0138333196339495</v>
      </c>
      <c r="F698" s="8">
        <v>0.747</v>
      </c>
      <c r="G698">
        <v>40.84035770628752</v>
      </c>
      <c r="H698" s="1"/>
    </row>
    <row r="699" spans="1:8">
      <c r="A699" t="s">
        <v>35</v>
      </c>
      <c r="B699">
        <v>16</v>
      </c>
      <c r="C699">
        <v>24</v>
      </c>
      <c r="D699">
        <v>5.2039999999999997</v>
      </c>
      <c r="E699" s="8">
        <v>3.3479087502499238</v>
      </c>
      <c r="F699" s="8">
        <v>0.83916666666666673</v>
      </c>
      <c r="G699">
        <v>1.335005084713444</v>
      </c>
      <c r="H699" s="1"/>
    </row>
    <row r="700" spans="1:8">
      <c r="A700" t="s">
        <v>35</v>
      </c>
      <c r="B700">
        <v>16</v>
      </c>
      <c r="C700">
        <v>24</v>
      </c>
      <c r="D700">
        <v>23.613</v>
      </c>
      <c r="E700" s="8">
        <v>2.025298249641271</v>
      </c>
      <c r="F700" s="8">
        <v>0.77333333333333332</v>
      </c>
      <c r="G700">
        <v>-78.83986732475843</v>
      </c>
      <c r="H700" s="1"/>
    </row>
    <row r="701" spans="1:8">
      <c r="A701" t="s">
        <v>35</v>
      </c>
      <c r="B701">
        <v>16</v>
      </c>
      <c r="C701">
        <v>24</v>
      </c>
      <c r="D701">
        <v>13.581</v>
      </c>
      <c r="E701" s="8">
        <v>1.224030228384906</v>
      </c>
      <c r="F701" s="8">
        <v>0.45324999999999999</v>
      </c>
      <c r="G701">
        <v>24.366475747841786</v>
      </c>
      <c r="H701" s="1"/>
    </row>
    <row r="702" spans="1:8">
      <c r="A702" t="s">
        <v>35</v>
      </c>
      <c r="B702">
        <v>16</v>
      </c>
      <c r="C702">
        <v>24</v>
      </c>
      <c r="D702">
        <v>5.8579999999999997</v>
      </c>
      <c r="E702" s="8">
        <v>3.4324300429870402</v>
      </c>
      <c r="F702" s="8">
        <v>1.024</v>
      </c>
      <c r="G702">
        <v>-3.5076119595128845</v>
      </c>
      <c r="H702" s="1"/>
    </row>
    <row r="703" spans="1:8">
      <c r="A703" t="s">
        <v>35</v>
      </c>
      <c r="B703">
        <v>16</v>
      </c>
      <c r="C703">
        <v>24</v>
      </c>
      <c r="D703">
        <v>5.125</v>
      </c>
      <c r="E703" s="8">
        <v>1.2512657591415193</v>
      </c>
      <c r="F703" s="8">
        <v>0.6213333333333334</v>
      </c>
      <c r="G703">
        <v>-10.824995449814891</v>
      </c>
      <c r="H703" s="1"/>
    </row>
    <row r="704" spans="1:8">
      <c r="A704" t="s">
        <v>35</v>
      </c>
      <c r="B704">
        <v>16</v>
      </c>
      <c r="C704">
        <v>24</v>
      </c>
      <c r="D704">
        <v>10.146000000000001</v>
      </c>
      <c r="E704" s="8">
        <v>2.9666280521831534</v>
      </c>
      <c r="F704" s="8">
        <v>1.0970000000000002</v>
      </c>
      <c r="G704">
        <v>-80.864715819116</v>
      </c>
      <c r="H704" s="1"/>
    </row>
    <row r="705" spans="1:8">
      <c r="A705" t="s">
        <v>35</v>
      </c>
      <c r="B705">
        <v>16</v>
      </c>
      <c r="C705">
        <v>24</v>
      </c>
      <c r="D705">
        <v>3.2429999999999999</v>
      </c>
      <c r="E705" s="8">
        <v>1.540957170073197</v>
      </c>
      <c r="F705" s="8">
        <v>0.7616666666666666</v>
      </c>
      <c r="G705">
        <v>-14.775735525136316</v>
      </c>
      <c r="H705" s="1"/>
    </row>
    <row r="706" spans="1:8">
      <c r="A706" t="s">
        <v>35</v>
      </c>
      <c r="B706">
        <v>16</v>
      </c>
      <c r="C706">
        <v>24</v>
      </c>
      <c r="D706">
        <v>3.8879999999999999</v>
      </c>
      <c r="E706" s="8">
        <v>0.83599999999999852</v>
      </c>
      <c r="F706" s="8">
        <v>0.42566666666666669</v>
      </c>
      <c r="G706">
        <v>0</v>
      </c>
      <c r="H706" s="1"/>
    </row>
    <row r="707" spans="1:8">
      <c r="A707" t="s">
        <v>35</v>
      </c>
      <c r="B707">
        <v>16</v>
      </c>
      <c r="C707">
        <v>24</v>
      </c>
      <c r="D707">
        <v>11.907</v>
      </c>
      <c r="E707" s="8">
        <v>0.96672902097743985</v>
      </c>
      <c r="F707" s="8">
        <v>0.71199999999999997</v>
      </c>
      <c r="G707">
        <v>-82.750012300432743</v>
      </c>
      <c r="H707" s="1"/>
    </row>
    <row r="708" spans="1:8">
      <c r="A708" t="s">
        <v>35</v>
      </c>
      <c r="B708">
        <v>16</v>
      </c>
      <c r="C708">
        <v>24</v>
      </c>
      <c r="D708">
        <v>13.04</v>
      </c>
      <c r="E708" s="8">
        <v>2.4352617929085141</v>
      </c>
      <c r="F708" s="8">
        <v>0.95799999999999996</v>
      </c>
      <c r="G708">
        <v>-49.362978434934021</v>
      </c>
      <c r="H708" s="1"/>
    </row>
    <row r="709" spans="1:8">
      <c r="A709" t="s">
        <v>35</v>
      </c>
      <c r="B709">
        <v>16</v>
      </c>
      <c r="C709">
        <v>24</v>
      </c>
      <c r="D709">
        <v>9.9540000000000006</v>
      </c>
      <c r="E709" s="8">
        <v>2.0365748206240784</v>
      </c>
      <c r="F709" s="8">
        <v>0.75374999999999992</v>
      </c>
      <c r="G709">
        <v>32.059061640889347</v>
      </c>
      <c r="H709" s="1"/>
    </row>
    <row r="710" spans="1:8">
      <c r="A710" t="s">
        <v>35</v>
      </c>
      <c r="B710">
        <v>16</v>
      </c>
      <c r="C710">
        <v>24</v>
      </c>
      <c r="D710">
        <v>12.36</v>
      </c>
      <c r="E710" s="8">
        <v>1.1416168358954759</v>
      </c>
      <c r="F710" s="8">
        <v>0.56166666666666665</v>
      </c>
      <c r="G710">
        <v>-82.955909839533533</v>
      </c>
      <c r="H710" s="1"/>
    </row>
    <row r="711" spans="1:8">
      <c r="A711" t="s">
        <v>35</v>
      </c>
      <c r="B711">
        <v>16</v>
      </c>
      <c r="C711">
        <v>24</v>
      </c>
      <c r="D711">
        <v>9.3089999999999993</v>
      </c>
      <c r="E711" s="8">
        <v>2.7418652410357454</v>
      </c>
      <c r="F711" s="8">
        <v>1.3546666666666665</v>
      </c>
      <c r="G711">
        <v>22.833654177917538</v>
      </c>
      <c r="H711" s="1"/>
    </row>
    <row r="712" spans="1:8">
      <c r="A712" t="s">
        <v>35</v>
      </c>
      <c r="B712">
        <v>16</v>
      </c>
      <c r="C712">
        <v>24</v>
      </c>
      <c r="D712">
        <v>12.569000000000001</v>
      </c>
      <c r="E712" s="8">
        <v>1.9382179959952899</v>
      </c>
      <c r="F712" s="8">
        <v>0.96666666666666667</v>
      </c>
      <c r="G712">
        <v>-78.603106478447017</v>
      </c>
      <c r="H712" s="1"/>
    </row>
    <row r="713" spans="1:8">
      <c r="A713" t="s">
        <v>35</v>
      </c>
      <c r="B713">
        <v>16</v>
      </c>
      <c r="C713">
        <v>24</v>
      </c>
      <c r="D713">
        <v>14.958</v>
      </c>
      <c r="E713" s="8">
        <v>2.5563577605648224</v>
      </c>
      <c r="F713" s="8">
        <v>0.94825000000000004</v>
      </c>
      <c r="G713">
        <v>-7.0555164078393631</v>
      </c>
      <c r="H713" s="1"/>
    </row>
    <row r="714" spans="1:8">
      <c r="A714" t="s">
        <v>35</v>
      </c>
      <c r="B714">
        <v>16</v>
      </c>
      <c r="C714">
        <v>24</v>
      </c>
      <c r="D714">
        <v>6.3280000000000003</v>
      </c>
      <c r="E714" s="8">
        <v>1.1030548490442338</v>
      </c>
      <c r="F714" s="8">
        <v>0.57799999999999996</v>
      </c>
      <c r="G714">
        <v>53.701482845146636</v>
      </c>
      <c r="H714" s="1"/>
    </row>
    <row r="715" spans="1:8">
      <c r="A715" t="s">
        <v>35</v>
      </c>
      <c r="B715">
        <v>16</v>
      </c>
      <c r="C715">
        <v>24</v>
      </c>
      <c r="D715">
        <v>3.452</v>
      </c>
      <c r="E715" s="8">
        <v>1.2055911413078644</v>
      </c>
      <c r="F715" s="8">
        <v>0.61933333333333329</v>
      </c>
      <c r="G715">
        <v>12.503033631037111</v>
      </c>
      <c r="H715" s="1"/>
    </row>
    <row r="716" spans="1:8">
      <c r="A716" t="s">
        <v>35</v>
      </c>
      <c r="B716">
        <v>16</v>
      </c>
      <c r="C716">
        <v>24</v>
      </c>
      <c r="D716">
        <v>1.0589999999999999</v>
      </c>
      <c r="E716" s="8">
        <v>0.66848261009543275</v>
      </c>
      <c r="F716" s="8">
        <v>0.1317777777777778</v>
      </c>
      <c r="G716">
        <v>23.074793107664433</v>
      </c>
      <c r="H716" s="1"/>
    </row>
    <row r="717" spans="1:8">
      <c r="A717" t="s">
        <v>35</v>
      </c>
      <c r="B717">
        <v>16</v>
      </c>
      <c r="C717">
        <v>24</v>
      </c>
      <c r="D717">
        <v>4.4459999999999997</v>
      </c>
      <c r="E717" s="8">
        <v>0.79199116156684313</v>
      </c>
      <c r="F717" s="8">
        <v>0.58649999999999991</v>
      </c>
      <c r="G717">
        <v>-7.6185464875689117</v>
      </c>
      <c r="H717" s="1"/>
    </row>
    <row r="718" spans="1:8">
      <c r="A718" t="s">
        <v>35</v>
      </c>
      <c r="B718">
        <v>16</v>
      </c>
      <c r="C718">
        <v>24</v>
      </c>
      <c r="D718">
        <v>8.2629999999999999</v>
      </c>
      <c r="E718" s="8">
        <v>1.8753666308218242</v>
      </c>
      <c r="F718" s="8">
        <v>0.92099999999999993</v>
      </c>
      <c r="G718">
        <v>-77.37177808260958</v>
      </c>
      <c r="H718" s="1"/>
    </row>
    <row r="719" spans="1:8">
      <c r="A719" t="s">
        <v>35</v>
      </c>
      <c r="B719">
        <v>16</v>
      </c>
      <c r="C719">
        <v>24</v>
      </c>
      <c r="D719">
        <v>9.859</v>
      </c>
      <c r="E719" s="8">
        <v>1.1844002701789627</v>
      </c>
      <c r="F719" s="8">
        <v>0.87550000000000006</v>
      </c>
      <c r="G719">
        <v>-59.451062309656287</v>
      </c>
      <c r="H719" s="1"/>
    </row>
    <row r="720" spans="1:8">
      <c r="A720" t="s">
        <v>35</v>
      </c>
      <c r="B720">
        <v>16</v>
      </c>
      <c r="C720">
        <v>24</v>
      </c>
      <c r="D720">
        <v>3.504</v>
      </c>
      <c r="E720" s="8">
        <v>0.62824358333372476</v>
      </c>
      <c r="F720" s="8">
        <v>0.47049999999999997</v>
      </c>
      <c r="G720">
        <v>16.935099899313652</v>
      </c>
      <c r="H720" s="1"/>
    </row>
    <row r="721" spans="1:8">
      <c r="A721" t="s">
        <v>35</v>
      </c>
      <c r="B721">
        <v>16</v>
      </c>
      <c r="C721">
        <v>24</v>
      </c>
      <c r="D721">
        <v>4.0449999999999999</v>
      </c>
      <c r="E721" s="8">
        <v>0.34941379480495638</v>
      </c>
      <c r="F721" s="8">
        <v>0.26400000000000001</v>
      </c>
      <c r="G721">
        <v>2.7887076798442507</v>
      </c>
      <c r="H721" s="1"/>
    </row>
    <row r="722" spans="1:8">
      <c r="A722" t="s">
        <v>35</v>
      </c>
      <c r="B722">
        <v>16</v>
      </c>
      <c r="C722">
        <v>24</v>
      </c>
      <c r="D722">
        <v>4.681</v>
      </c>
      <c r="E722" s="8">
        <v>0.91536932437131713</v>
      </c>
      <c r="F722" s="8">
        <v>0.45133333333333336</v>
      </c>
      <c r="G722">
        <v>1.6276388214288318</v>
      </c>
      <c r="H722" s="1"/>
    </row>
    <row r="723" spans="1:8">
      <c r="A723" t="s">
        <v>35</v>
      </c>
      <c r="B723">
        <v>16</v>
      </c>
      <c r="C723">
        <v>24</v>
      </c>
      <c r="D723">
        <v>4.55</v>
      </c>
      <c r="E723" s="8">
        <v>0.63245316032098409</v>
      </c>
      <c r="F723" s="8">
        <v>0.20900000000000002</v>
      </c>
      <c r="G723">
        <v>60.232645364530697</v>
      </c>
      <c r="H723" s="1"/>
    </row>
    <row r="724" spans="1:8">
      <c r="A724" t="s">
        <v>35</v>
      </c>
      <c r="B724">
        <v>16</v>
      </c>
      <c r="C724">
        <v>24</v>
      </c>
      <c r="D724">
        <v>1.5860000000000001</v>
      </c>
      <c r="E724" s="8">
        <v>1.1558914308878689</v>
      </c>
      <c r="F724" s="8">
        <v>0.43775000000000003</v>
      </c>
      <c r="G724">
        <v>23.126995234014956</v>
      </c>
      <c r="H724" s="1"/>
    </row>
    <row r="725" spans="1:8">
      <c r="A725" t="s">
        <v>35</v>
      </c>
      <c r="B725">
        <v>16</v>
      </c>
      <c r="C725">
        <v>24</v>
      </c>
      <c r="D725">
        <v>3.452</v>
      </c>
      <c r="E725" s="8">
        <v>0.94774891189597033</v>
      </c>
      <c r="F725" s="8">
        <v>0.69699999999999995</v>
      </c>
      <c r="G725">
        <v>-50.565971580981994</v>
      </c>
      <c r="H725" s="1"/>
    </row>
    <row r="726" spans="1:8">
      <c r="A726" t="s">
        <v>35</v>
      </c>
      <c r="B726">
        <v>17</v>
      </c>
      <c r="C726">
        <v>25</v>
      </c>
      <c r="D726">
        <v>10.093999999999999</v>
      </c>
      <c r="E726" s="8">
        <v>1.230987408546488</v>
      </c>
      <c r="F726" s="8">
        <v>0.5142500000000001</v>
      </c>
      <c r="G726">
        <v>-77.758956144228975</v>
      </c>
      <c r="H726" s="1"/>
    </row>
    <row r="727" spans="1:8">
      <c r="A727" t="s">
        <v>35</v>
      </c>
      <c r="B727">
        <v>17</v>
      </c>
      <c r="C727">
        <v>25</v>
      </c>
      <c r="D727">
        <v>4.4459999999999997</v>
      </c>
      <c r="E727" s="8">
        <v>1.2561186249713863</v>
      </c>
      <c r="F727" s="8">
        <v>0.6</v>
      </c>
      <c r="G727">
        <v>-2.4182254789904611</v>
      </c>
      <c r="H727" s="1"/>
    </row>
    <row r="728" spans="1:8">
      <c r="A728" t="s">
        <v>35</v>
      </c>
      <c r="B728">
        <v>17</v>
      </c>
      <c r="C728">
        <v>25</v>
      </c>
      <c r="D728">
        <v>22.402000000000001</v>
      </c>
      <c r="E728" s="8">
        <v>0.73609781958650056</v>
      </c>
      <c r="F728" s="8">
        <v>0.52849999999999997</v>
      </c>
      <c r="G728">
        <v>-58.555675039915307</v>
      </c>
      <c r="H728" s="1"/>
    </row>
    <row r="729" spans="1:8">
      <c r="A729" t="s">
        <v>35</v>
      </c>
      <c r="B729">
        <v>17</v>
      </c>
      <c r="C729">
        <v>25</v>
      </c>
      <c r="D729">
        <v>19.786999999999999</v>
      </c>
      <c r="E729" s="8">
        <v>1.0060377726507082</v>
      </c>
      <c r="F729" s="8">
        <v>0.71299999999999986</v>
      </c>
      <c r="G729">
        <v>-75.963756532073518</v>
      </c>
      <c r="H729" s="1"/>
    </row>
    <row r="730" spans="1:8">
      <c r="A730" t="s">
        <v>35</v>
      </c>
      <c r="B730">
        <v>17</v>
      </c>
      <c r="C730">
        <v>25</v>
      </c>
      <c r="D730">
        <v>22.228000000000002</v>
      </c>
      <c r="E730" s="8">
        <v>0.52220015319798463</v>
      </c>
      <c r="F730" s="8">
        <v>0.378</v>
      </c>
      <c r="G730">
        <v>36.826009657864532</v>
      </c>
      <c r="H730" s="1"/>
    </row>
    <row r="731" spans="1:8">
      <c r="A731" t="s">
        <v>35</v>
      </c>
      <c r="B731">
        <v>17</v>
      </c>
      <c r="C731">
        <v>25</v>
      </c>
      <c r="D731">
        <v>24.353999999999999</v>
      </c>
      <c r="E731" s="8">
        <v>1.4055120063521327</v>
      </c>
      <c r="F731" s="8">
        <v>0.68200000000000016</v>
      </c>
      <c r="G731">
        <v>-66.60871140288377</v>
      </c>
      <c r="H731" s="1"/>
    </row>
    <row r="732" spans="1:8">
      <c r="A732" t="s">
        <v>35</v>
      </c>
      <c r="B732">
        <v>17</v>
      </c>
      <c r="C732">
        <v>25</v>
      </c>
      <c r="D732">
        <v>11.323</v>
      </c>
      <c r="E732" s="8">
        <v>0.90235802207327909</v>
      </c>
      <c r="F732" s="8">
        <v>0.65549999999999997</v>
      </c>
      <c r="G732">
        <v>-60.452010641129647</v>
      </c>
      <c r="H732" s="1"/>
    </row>
    <row r="733" spans="1:8">
      <c r="A733" t="s">
        <v>35</v>
      </c>
      <c r="B733">
        <v>17</v>
      </c>
      <c r="C733">
        <v>25</v>
      </c>
      <c r="D733">
        <v>3.609</v>
      </c>
      <c r="E733" s="8">
        <v>1.093954752263548</v>
      </c>
      <c r="F733" s="8">
        <v>0.77800000000000014</v>
      </c>
      <c r="G733">
        <v>84.544771116312987</v>
      </c>
      <c r="H733" s="1"/>
    </row>
    <row r="734" spans="1:8">
      <c r="A734" t="s">
        <v>35</v>
      </c>
      <c r="B734">
        <v>17</v>
      </c>
      <c r="C734">
        <v>25</v>
      </c>
      <c r="D734">
        <v>1.556</v>
      </c>
      <c r="E734" s="8">
        <v>0.61933270541769436</v>
      </c>
      <c r="F734" s="8">
        <v>0.44</v>
      </c>
      <c r="G734">
        <v>42.447934349915094</v>
      </c>
      <c r="H734" s="1"/>
    </row>
    <row r="735" spans="1:8">
      <c r="A735" t="s">
        <v>35</v>
      </c>
      <c r="B735">
        <v>17</v>
      </c>
      <c r="C735">
        <v>25</v>
      </c>
      <c r="D735">
        <v>4.1059999999999999</v>
      </c>
      <c r="E735" s="8">
        <v>1.2619635493943535</v>
      </c>
      <c r="F735" s="8">
        <v>0.89849999999999997</v>
      </c>
      <c r="G735">
        <v>55.982531583175998</v>
      </c>
      <c r="H735" s="1"/>
    </row>
    <row r="736" spans="1:8">
      <c r="A736" t="s">
        <v>35</v>
      </c>
      <c r="B736">
        <v>17</v>
      </c>
      <c r="C736">
        <v>25</v>
      </c>
      <c r="D736">
        <v>6.9560000000000004</v>
      </c>
      <c r="E736" s="8">
        <v>1.6881175906908865</v>
      </c>
      <c r="F736" s="8">
        <v>1.2</v>
      </c>
      <c r="G736">
        <v>-38.288761117619266</v>
      </c>
      <c r="H736" s="1"/>
    </row>
    <row r="737" spans="1:8">
      <c r="A737" t="s">
        <v>35</v>
      </c>
      <c r="B737">
        <v>17</v>
      </c>
      <c r="C737">
        <v>25</v>
      </c>
      <c r="D737">
        <v>26.795000000000002</v>
      </c>
      <c r="E737" s="8">
        <v>1.7007718835869809</v>
      </c>
      <c r="F737" s="8">
        <v>1.2510000000000001</v>
      </c>
      <c r="G737">
        <v>-45.833767455136453</v>
      </c>
      <c r="H737" s="1"/>
    </row>
    <row r="738" spans="1:8">
      <c r="A738" t="s">
        <v>35</v>
      </c>
      <c r="B738">
        <v>17</v>
      </c>
      <c r="C738">
        <v>25</v>
      </c>
      <c r="D738">
        <v>9.4139999999999997</v>
      </c>
      <c r="E738" s="8">
        <v>0.7232461545006682</v>
      </c>
      <c r="F738" s="8">
        <v>0.52649999999999997</v>
      </c>
      <c r="G738">
        <v>-12.537400357484318</v>
      </c>
      <c r="H738" s="1"/>
    </row>
    <row r="739" spans="1:8">
      <c r="A739" t="s">
        <v>35</v>
      </c>
      <c r="B739">
        <v>18</v>
      </c>
      <c r="C739">
        <v>26</v>
      </c>
      <c r="D739">
        <v>10.372999999999999</v>
      </c>
      <c r="E739" s="8">
        <v>1.9907184632689772</v>
      </c>
      <c r="F739" s="8">
        <v>0.97033333333333327</v>
      </c>
      <c r="G739">
        <v>-87.005365134193312</v>
      </c>
      <c r="H739" s="1"/>
    </row>
    <row r="740" spans="1:8">
      <c r="A740" t="s">
        <v>35</v>
      </c>
      <c r="B740">
        <v>18</v>
      </c>
      <c r="C740">
        <v>26</v>
      </c>
      <c r="D740">
        <v>17.242000000000001</v>
      </c>
      <c r="E740" s="8">
        <v>4.1873917896466271</v>
      </c>
      <c r="F740" s="8">
        <v>1.5234999999999999</v>
      </c>
      <c r="G740">
        <v>39.24319594035935</v>
      </c>
      <c r="H740" s="1"/>
    </row>
    <row r="741" spans="1:8">
      <c r="A741" t="s">
        <v>35</v>
      </c>
      <c r="B741">
        <v>18</v>
      </c>
      <c r="C741">
        <v>26</v>
      </c>
      <c r="D741">
        <v>36.715000000000003</v>
      </c>
      <c r="E741" s="8">
        <v>2.1568405133435324</v>
      </c>
      <c r="F741" s="8">
        <v>1.0413333333333332</v>
      </c>
      <c r="G741">
        <v>83.744882053936195</v>
      </c>
      <c r="H741" s="1"/>
    </row>
    <row r="742" spans="1:8">
      <c r="A742" t="s">
        <v>35</v>
      </c>
      <c r="B742">
        <v>18</v>
      </c>
      <c r="C742">
        <v>26</v>
      </c>
      <c r="D742">
        <v>38.911000000000001</v>
      </c>
      <c r="E742" s="8">
        <v>0.49773286007656747</v>
      </c>
      <c r="F742" s="8">
        <v>0.38199999999999995</v>
      </c>
      <c r="G742">
        <v>-86.890408736585414</v>
      </c>
      <c r="H742" s="1"/>
    </row>
    <row r="743" spans="1:8">
      <c r="A743" t="s">
        <v>35</v>
      </c>
      <c r="B743">
        <v>18</v>
      </c>
      <c r="C743">
        <v>26</v>
      </c>
      <c r="D743">
        <v>12.186</v>
      </c>
      <c r="E743" s="8">
        <v>2.9239004771024608</v>
      </c>
      <c r="F743" s="8">
        <v>1.4113333333333336</v>
      </c>
      <c r="G743">
        <v>42.810182753612089</v>
      </c>
      <c r="H743" s="1"/>
    </row>
    <row r="744" spans="1:8">
      <c r="A744" t="s">
        <v>35</v>
      </c>
      <c r="B744">
        <v>18</v>
      </c>
      <c r="C744">
        <v>26</v>
      </c>
      <c r="D744">
        <v>6.7210000000000001</v>
      </c>
      <c r="E744" s="8">
        <v>1.4523580825677933</v>
      </c>
      <c r="F744" s="8">
        <v>0.71766666666666667</v>
      </c>
      <c r="G744">
        <v>-13.538697435205831</v>
      </c>
      <c r="H744" s="1"/>
    </row>
    <row r="745" spans="1:8">
      <c r="A745" t="s">
        <v>35</v>
      </c>
      <c r="B745">
        <v>18</v>
      </c>
      <c r="C745">
        <v>26</v>
      </c>
      <c r="D745">
        <v>19.978999999999999</v>
      </c>
      <c r="E745" s="8">
        <v>1.3702280832036688</v>
      </c>
      <c r="F745" s="8">
        <v>0.50800000000000012</v>
      </c>
      <c r="G745">
        <v>13.204605306740419</v>
      </c>
      <c r="H745" s="1"/>
    </row>
    <row r="746" spans="1:8">
      <c r="A746" t="s">
        <v>35</v>
      </c>
      <c r="B746">
        <v>18</v>
      </c>
      <c r="C746">
        <v>26</v>
      </c>
      <c r="D746">
        <v>4.6550000000000002</v>
      </c>
      <c r="E746" s="8">
        <v>1.0912327890968081</v>
      </c>
      <c r="F746" s="8">
        <v>0.78800000000000003</v>
      </c>
      <c r="G746">
        <v>-46.00248100039056</v>
      </c>
      <c r="H746" s="1"/>
    </row>
    <row r="747" spans="1:8">
      <c r="A747" t="s">
        <v>35</v>
      </c>
      <c r="B747">
        <v>18</v>
      </c>
      <c r="C747">
        <v>26</v>
      </c>
      <c r="D747">
        <v>1.9870000000000001</v>
      </c>
      <c r="E747" s="8">
        <v>1.1682829280615201</v>
      </c>
      <c r="F747" s="8">
        <v>0.56766666666666654</v>
      </c>
      <c r="G747">
        <v>-40.452350423243558</v>
      </c>
      <c r="H747" s="1"/>
    </row>
    <row r="748" spans="1:8">
      <c r="A748" t="s">
        <v>35</v>
      </c>
      <c r="B748">
        <v>18</v>
      </c>
      <c r="C748">
        <v>26</v>
      </c>
      <c r="D748">
        <v>2.798</v>
      </c>
      <c r="E748" s="8">
        <v>1.0365389524759796</v>
      </c>
      <c r="F748" s="8">
        <v>0.41199999999999998</v>
      </c>
      <c r="G748">
        <v>-46.993791940264529</v>
      </c>
      <c r="H748" s="1"/>
    </row>
    <row r="749" spans="1:8">
      <c r="A749" t="s">
        <v>35</v>
      </c>
      <c r="B749">
        <v>18</v>
      </c>
      <c r="C749">
        <v>26</v>
      </c>
      <c r="D749">
        <v>10.093999999999999</v>
      </c>
      <c r="E749" s="8">
        <v>1.0765059219530564</v>
      </c>
      <c r="F749" s="8">
        <v>0.55199999999999994</v>
      </c>
      <c r="G749">
        <v>-64.053823909182881</v>
      </c>
      <c r="H749" s="1"/>
    </row>
    <row r="750" spans="1:8">
      <c r="A750" t="s">
        <v>35</v>
      </c>
      <c r="B750">
        <v>18</v>
      </c>
      <c r="C750">
        <v>26</v>
      </c>
      <c r="D750">
        <v>4.585</v>
      </c>
      <c r="E750" s="8">
        <v>0.92680364695009632</v>
      </c>
      <c r="F750" s="8">
        <v>0.66900000000000004</v>
      </c>
      <c r="G750">
        <v>73.579060898139971</v>
      </c>
      <c r="H750" s="1"/>
    </row>
    <row r="751" spans="1:8">
      <c r="A751" t="s">
        <v>35</v>
      </c>
      <c r="B751">
        <v>18</v>
      </c>
      <c r="C751">
        <v>26</v>
      </c>
      <c r="D751">
        <v>4.2539999999999996</v>
      </c>
      <c r="E751" s="8">
        <v>0.6707764158048487</v>
      </c>
      <c r="F751" s="8">
        <v>0.32766666666666666</v>
      </c>
      <c r="G751">
        <v>-65.421730868366552</v>
      </c>
      <c r="H751" s="1"/>
    </row>
    <row r="752" spans="1:8">
      <c r="A752" t="s">
        <v>53</v>
      </c>
      <c r="B752">
        <v>18</v>
      </c>
      <c r="C752">
        <v>26</v>
      </c>
      <c r="D752">
        <v>3.9569999999999999</v>
      </c>
      <c r="E752" s="8">
        <v>1.5975888081731153</v>
      </c>
      <c r="F752" s="8">
        <v>0.58624999999999994</v>
      </c>
      <c r="G752">
        <v>-39.259126351175446</v>
      </c>
      <c r="H752" s="1"/>
    </row>
    <row r="753" spans="1:8">
      <c r="A753" t="s">
        <v>53</v>
      </c>
      <c r="B753">
        <v>18</v>
      </c>
      <c r="C753">
        <v>26</v>
      </c>
      <c r="D753">
        <v>8.2629999999999999</v>
      </c>
      <c r="E753" s="8">
        <v>1.1795817055210711</v>
      </c>
      <c r="F753" s="8">
        <v>0.8540000000000002</v>
      </c>
      <c r="G753">
        <v>86.208542344740835</v>
      </c>
      <c r="H753" s="1"/>
    </row>
    <row r="754" spans="1:8">
      <c r="A754" t="s">
        <v>53</v>
      </c>
      <c r="B754">
        <v>18</v>
      </c>
      <c r="C754">
        <v>26</v>
      </c>
      <c r="D754">
        <v>2.9809999999999999</v>
      </c>
      <c r="E754" s="8">
        <v>1.1149910313540667</v>
      </c>
      <c r="F754" s="8">
        <v>0.8075</v>
      </c>
      <c r="G754">
        <v>39.285791302492882</v>
      </c>
      <c r="H754" s="1"/>
    </row>
    <row r="755" spans="1:8">
      <c r="A755" t="s">
        <v>53</v>
      </c>
      <c r="B755">
        <v>18</v>
      </c>
      <c r="C755">
        <v>27</v>
      </c>
      <c r="D755">
        <v>29.916</v>
      </c>
      <c r="E755" s="8">
        <v>1.0773917579042451</v>
      </c>
      <c r="F755" s="8">
        <v>0.80100000000000005</v>
      </c>
      <c r="G755">
        <v>67.171505047633431</v>
      </c>
      <c r="H755" s="1"/>
    </row>
    <row r="756" spans="1:8">
      <c r="A756" t="s">
        <v>53</v>
      </c>
      <c r="B756">
        <v>18</v>
      </c>
      <c r="C756">
        <v>27</v>
      </c>
      <c r="D756">
        <v>2.5099999999999998</v>
      </c>
      <c r="E756" s="8">
        <v>2.0157145135162362</v>
      </c>
      <c r="F756" s="8">
        <v>0.38362499999999999</v>
      </c>
      <c r="G756">
        <v>-22.888805915919797</v>
      </c>
      <c r="H756" s="1"/>
    </row>
    <row r="757" spans="1:8">
      <c r="A757" t="s">
        <v>53</v>
      </c>
      <c r="B757">
        <v>18</v>
      </c>
      <c r="C757">
        <v>27</v>
      </c>
      <c r="D757">
        <v>13.18</v>
      </c>
      <c r="E757" s="8">
        <v>1.8210557377521421</v>
      </c>
      <c r="F757" s="8">
        <v>0.52600000000000002</v>
      </c>
      <c r="G757">
        <v>50.838989306614273</v>
      </c>
      <c r="H757" s="1"/>
    </row>
    <row r="758" spans="1:8">
      <c r="A758" t="s">
        <v>53</v>
      </c>
      <c r="B758">
        <v>18</v>
      </c>
      <c r="C758">
        <v>27</v>
      </c>
      <c r="D758">
        <v>9.4659999999999993</v>
      </c>
      <c r="E758" s="8">
        <v>1.6538080299720419</v>
      </c>
      <c r="F758" s="8">
        <v>0.79566666666666674</v>
      </c>
      <c r="G758">
        <v>-34.679815642710011</v>
      </c>
      <c r="H758" s="1"/>
    </row>
    <row r="759" spans="1:8">
      <c r="A759" t="s">
        <v>35</v>
      </c>
      <c r="B759">
        <v>18</v>
      </c>
      <c r="C759">
        <v>27</v>
      </c>
      <c r="D759">
        <v>3.0859999999999999</v>
      </c>
      <c r="E759" s="8">
        <v>2.4182956808463278</v>
      </c>
      <c r="F759" s="8">
        <v>0.72160000000000002</v>
      </c>
      <c r="G759">
        <v>33.223510531858267</v>
      </c>
      <c r="H759" s="1"/>
    </row>
    <row r="760" spans="1:8">
      <c r="A760" t="s">
        <v>35</v>
      </c>
      <c r="B760">
        <v>18</v>
      </c>
      <c r="C760">
        <v>27</v>
      </c>
      <c r="D760">
        <v>5.7530000000000001</v>
      </c>
      <c r="E760" s="8">
        <v>2.6257549390603834</v>
      </c>
      <c r="F760" s="8">
        <v>1.2719999999999998</v>
      </c>
      <c r="G760">
        <v>-44.182205737553311</v>
      </c>
      <c r="H760" s="1"/>
    </row>
    <row r="761" spans="1:8">
      <c r="A761" t="s">
        <v>35</v>
      </c>
      <c r="B761">
        <v>18</v>
      </c>
      <c r="C761">
        <v>27</v>
      </c>
      <c r="D761">
        <v>29.785</v>
      </c>
      <c r="E761" s="8">
        <v>1.8682665762679582</v>
      </c>
      <c r="F761" s="8">
        <v>0.68174999999999986</v>
      </c>
      <c r="G761">
        <v>-44.436168743368057</v>
      </c>
      <c r="H761" s="1"/>
    </row>
    <row r="762" spans="1:8">
      <c r="A762" t="s">
        <v>35</v>
      </c>
      <c r="B762">
        <v>18</v>
      </c>
      <c r="C762">
        <v>27</v>
      </c>
      <c r="D762">
        <v>7.4790000000000001</v>
      </c>
      <c r="E762" s="8">
        <v>0.58029302942565264</v>
      </c>
      <c r="F762" s="8">
        <v>0.41549999999999998</v>
      </c>
      <c r="G762">
        <v>-32.758956144228947</v>
      </c>
      <c r="H762" s="1"/>
    </row>
    <row r="763" spans="1:8">
      <c r="A763" t="s">
        <v>35</v>
      </c>
      <c r="B763">
        <v>18</v>
      </c>
      <c r="C763">
        <v>27</v>
      </c>
      <c r="D763">
        <v>1.857</v>
      </c>
      <c r="E763" s="8">
        <v>0.56358584084414298</v>
      </c>
      <c r="F763" s="8">
        <v>0.40650000000000003</v>
      </c>
      <c r="G763">
        <v>-21.876922825842591</v>
      </c>
      <c r="H763" s="1"/>
    </row>
    <row r="764" spans="1:8">
      <c r="A764" t="s">
        <v>35</v>
      </c>
      <c r="B764">
        <v>18</v>
      </c>
      <c r="C764">
        <v>27</v>
      </c>
      <c r="D764">
        <v>1.9350000000000001</v>
      </c>
      <c r="E764" s="8">
        <v>1.360248506707509</v>
      </c>
      <c r="F764" s="8">
        <v>0.66333333333333344</v>
      </c>
      <c r="G764">
        <v>-1.0952270742125012</v>
      </c>
      <c r="H764" s="1"/>
    </row>
    <row r="765" spans="1:8">
      <c r="A765" t="s">
        <v>35</v>
      </c>
      <c r="B765">
        <v>18</v>
      </c>
      <c r="C765">
        <v>27</v>
      </c>
      <c r="D765">
        <v>2.746</v>
      </c>
      <c r="E765" s="8">
        <v>0.63834551772531456</v>
      </c>
      <c r="F765" s="8">
        <v>0.3183333333333333</v>
      </c>
      <c r="G765">
        <v>55.015332955855982</v>
      </c>
      <c r="H765" s="1"/>
    </row>
    <row r="766" spans="1:8">
      <c r="A766" t="s">
        <v>35</v>
      </c>
      <c r="B766">
        <v>18</v>
      </c>
      <c r="C766">
        <v>27</v>
      </c>
      <c r="D766">
        <v>0.99399999999999999</v>
      </c>
      <c r="E766" s="8">
        <v>1.4642308561152511</v>
      </c>
      <c r="F766" s="8">
        <v>0.70266666666666677</v>
      </c>
      <c r="G766">
        <v>88.982558961858217</v>
      </c>
      <c r="H766" s="1"/>
    </row>
    <row r="767" spans="1:8">
      <c r="A767" t="s">
        <v>35</v>
      </c>
      <c r="B767">
        <v>18</v>
      </c>
      <c r="C767">
        <v>27</v>
      </c>
      <c r="D767">
        <v>4.01</v>
      </c>
      <c r="E767" s="8">
        <v>0.59403198567080551</v>
      </c>
      <c r="F767" s="8">
        <v>0.433</v>
      </c>
      <c r="G767">
        <v>3.3777884172389463</v>
      </c>
      <c r="H767" s="1"/>
    </row>
    <row r="768" spans="1:8">
      <c r="A768" t="s">
        <v>35</v>
      </c>
      <c r="B768">
        <v>18</v>
      </c>
      <c r="C768">
        <v>27</v>
      </c>
      <c r="D768">
        <v>2.1970000000000001</v>
      </c>
      <c r="E768" s="8">
        <v>0.52416981981033917</v>
      </c>
      <c r="F768" s="8">
        <v>0.25433333333333336</v>
      </c>
      <c r="G768">
        <v>-3.8286169099966494</v>
      </c>
      <c r="H768" s="1"/>
    </row>
    <row r="769" spans="1:8">
      <c r="A769" t="s">
        <v>35</v>
      </c>
      <c r="B769">
        <v>18</v>
      </c>
      <c r="C769">
        <v>27</v>
      </c>
      <c r="D769">
        <v>4.367</v>
      </c>
      <c r="E769" s="8">
        <v>1.1709077675034867</v>
      </c>
      <c r="F769" s="8">
        <v>0.83849999999999991</v>
      </c>
      <c r="G769">
        <v>29.411064324813864</v>
      </c>
      <c r="H769" s="1"/>
    </row>
    <row r="770" spans="1:8">
      <c r="A770" t="s">
        <v>35</v>
      </c>
      <c r="B770">
        <v>18</v>
      </c>
      <c r="C770">
        <v>27</v>
      </c>
      <c r="D770">
        <v>1.5429999999999999</v>
      </c>
      <c r="E770" s="8">
        <v>0.85455017406820433</v>
      </c>
      <c r="F770" s="8">
        <v>0.61199999999999999</v>
      </c>
      <c r="G770">
        <v>23.445098185394617</v>
      </c>
      <c r="H770" s="1"/>
    </row>
    <row r="771" spans="1:8">
      <c r="A771" t="s">
        <v>35</v>
      </c>
      <c r="B771">
        <v>19</v>
      </c>
      <c r="C771">
        <v>28</v>
      </c>
      <c r="D771">
        <v>7.0949999999999998</v>
      </c>
      <c r="E771" s="8">
        <v>2.1807361142513315</v>
      </c>
      <c r="F771" s="8">
        <v>0.53316666666666668</v>
      </c>
      <c r="G771">
        <v>-50.843692727881262</v>
      </c>
      <c r="H771" s="1"/>
    </row>
    <row r="772" spans="1:8">
      <c r="A772" t="s">
        <v>35</v>
      </c>
      <c r="B772">
        <v>19</v>
      </c>
      <c r="C772">
        <v>28</v>
      </c>
      <c r="D772">
        <v>6.2590000000000003</v>
      </c>
      <c r="E772" s="8">
        <v>1.1478697661320285</v>
      </c>
      <c r="F772" s="8">
        <v>0.55066666666666664</v>
      </c>
      <c r="G772">
        <v>41.927850186408435</v>
      </c>
      <c r="H772" s="1"/>
    </row>
    <row r="773" spans="1:8">
      <c r="A773" t="s">
        <v>35</v>
      </c>
      <c r="B773">
        <v>19</v>
      </c>
      <c r="C773">
        <v>28</v>
      </c>
      <c r="D773">
        <v>2.9289999999999998</v>
      </c>
      <c r="E773" s="8">
        <v>2.4269837247085095</v>
      </c>
      <c r="F773" s="8">
        <v>0.50800000000000001</v>
      </c>
      <c r="G773">
        <v>3.2832827211179847</v>
      </c>
      <c r="H773" s="1"/>
    </row>
    <row r="774" spans="1:8">
      <c r="A774" t="s">
        <v>35</v>
      </c>
      <c r="B774">
        <v>19</v>
      </c>
      <c r="C774">
        <v>28</v>
      </c>
      <c r="D774">
        <v>2.1970000000000001</v>
      </c>
      <c r="E774" s="8">
        <v>2.2869717969402235</v>
      </c>
      <c r="F774" s="8">
        <v>1.0876666666666668</v>
      </c>
      <c r="G774">
        <v>23.830213391135104</v>
      </c>
      <c r="H774" s="1"/>
    </row>
    <row r="775" spans="1:8">
      <c r="A775" t="s">
        <v>35</v>
      </c>
      <c r="B775">
        <v>19</v>
      </c>
      <c r="C775">
        <v>28</v>
      </c>
      <c r="D775">
        <v>5.282</v>
      </c>
      <c r="E775" s="8">
        <v>1.1240538243340488</v>
      </c>
      <c r="F775" s="8">
        <v>0.80300000000000005</v>
      </c>
      <c r="G775">
        <v>77.88032242893415</v>
      </c>
      <c r="H775" s="1"/>
    </row>
    <row r="776" spans="1:8">
      <c r="A776" t="s">
        <v>35</v>
      </c>
      <c r="B776">
        <v>19</v>
      </c>
      <c r="C776">
        <v>28</v>
      </c>
      <c r="D776">
        <v>4.0529999999999999</v>
      </c>
      <c r="E776" s="8">
        <v>1.9807735862536129</v>
      </c>
      <c r="F776" s="8">
        <v>0.70524999999999993</v>
      </c>
      <c r="G776">
        <v>-67.50028913188919</v>
      </c>
      <c r="H776" s="1"/>
    </row>
    <row r="777" spans="1:8">
      <c r="A777" t="s">
        <v>35</v>
      </c>
      <c r="B777">
        <v>19</v>
      </c>
      <c r="C777">
        <v>28</v>
      </c>
      <c r="D777">
        <v>13.807</v>
      </c>
      <c r="E777" s="8">
        <v>3.1122411538953743</v>
      </c>
      <c r="F777" s="8">
        <v>1.1054999999999999</v>
      </c>
      <c r="G777">
        <v>-52.165382538864748</v>
      </c>
      <c r="H777" s="1"/>
    </row>
    <row r="778" spans="1:8">
      <c r="A778" t="s">
        <v>35</v>
      </c>
      <c r="B778">
        <v>19</v>
      </c>
      <c r="C778">
        <v>28</v>
      </c>
      <c r="D778">
        <v>16.239000000000001</v>
      </c>
      <c r="E778" s="8">
        <v>0.84417119116918482</v>
      </c>
      <c r="F778" s="8">
        <v>0.60799999999999998</v>
      </c>
      <c r="G778">
        <v>-68.236401185356883</v>
      </c>
      <c r="H778" s="1"/>
    </row>
    <row r="779" spans="1:8">
      <c r="A779" t="s">
        <v>35</v>
      </c>
      <c r="B779">
        <v>19</v>
      </c>
      <c r="C779">
        <v>28</v>
      </c>
      <c r="D779">
        <v>1.9350000000000001</v>
      </c>
      <c r="E779" s="8">
        <v>1.1023266303596224</v>
      </c>
      <c r="F779" s="8">
        <v>0.4405</v>
      </c>
      <c r="G779">
        <v>67.715989228893093</v>
      </c>
      <c r="H779" s="1"/>
    </row>
    <row r="780" spans="1:8">
      <c r="A780" t="s">
        <v>35</v>
      </c>
      <c r="B780">
        <v>19</v>
      </c>
      <c r="C780">
        <v>28</v>
      </c>
      <c r="D780">
        <v>1.909</v>
      </c>
      <c r="E780" s="8">
        <v>1.4180638208486942</v>
      </c>
      <c r="F780" s="8">
        <v>1.0109999999999999</v>
      </c>
      <c r="G780">
        <v>5.3005117595020996</v>
      </c>
      <c r="H780" s="1"/>
    </row>
    <row r="781" spans="1:8">
      <c r="A781" t="s">
        <v>35</v>
      </c>
      <c r="B781">
        <v>19</v>
      </c>
      <c r="C781">
        <v>28</v>
      </c>
      <c r="D781">
        <v>5.282</v>
      </c>
      <c r="E781" s="8">
        <v>1.6667408316831984</v>
      </c>
      <c r="F781" s="8">
        <v>1.1930000000000001</v>
      </c>
      <c r="G781">
        <v>-74.229314604394361</v>
      </c>
      <c r="H781" s="1"/>
    </row>
    <row r="782" spans="1:8">
      <c r="A782" t="s">
        <v>35</v>
      </c>
      <c r="B782">
        <v>19</v>
      </c>
      <c r="C782">
        <v>28</v>
      </c>
      <c r="D782">
        <v>3.2690000000000001</v>
      </c>
      <c r="E782" s="8">
        <v>0.99535923163448869</v>
      </c>
      <c r="F782" s="8">
        <v>0.72850000000000004</v>
      </c>
      <c r="G782">
        <v>2.9946348658067308</v>
      </c>
      <c r="H782" s="1"/>
    </row>
    <row r="783" spans="1:8">
      <c r="A783" t="s">
        <v>35</v>
      </c>
      <c r="B783">
        <v>19</v>
      </c>
      <c r="C783">
        <v>28</v>
      </c>
      <c r="D783">
        <v>1.726</v>
      </c>
      <c r="E783" s="8">
        <v>1.1466930714014105</v>
      </c>
      <c r="F783" s="8">
        <v>0.55066666666666664</v>
      </c>
      <c r="G783">
        <v>78.582276721962288</v>
      </c>
      <c r="H783" s="1"/>
    </row>
    <row r="784" spans="1:8">
      <c r="A784" t="s">
        <v>35</v>
      </c>
      <c r="B784">
        <v>19</v>
      </c>
      <c r="C784">
        <v>28</v>
      </c>
      <c r="D784">
        <v>19.533999999999999</v>
      </c>
      <c r="E784" s="8">
        <v>1.2735513338691919</v>
      </c>
      <c r="F784" s="8">
        <v>0.60399999999999998</v>
      </c>
      <c r="G784">
        <v>70.83946673558853</v>
      </c>
      <c r="H784" s="1"/>
    </row>
    <row r="785" spans="1:8">
      <c r="A785" t="s">
        <v>35</v>
      </c>
      <c r="B785">
        <v>19</v>
      </c>
      <c r="C785">
        <v>28</v>
      </c>
      <c r="D785">
        <v>1.831</v>
      </c>
      <c r="E785" s="8">
        <v>2.3611024967163114</v>
      </c>
      <c r="F785" s="8">
        <v>0.4827142857142856</v>
      </c>
      <c r="G785">
        <v>4.4452343195220294</v>
      </c>
      <c r="H785" s="1"/>
    </row>
    <row r="786" spans="1:8">
      <c r="A786" t="s">
        <v>35</v>
      </c>
      <c r="B786">
        <v>19</v>
      </c>
      <c r="C786">
        <v>28</v>
      </c>
      <c r="D786">
        <v>2.1440000000000001</v>
      </c>
      <c r="E786" s="8">
        <v>2.0824209468788961</v>
      </c>
      <c r="F786" s="8">
        <v>0.74475000000000002</v>
      </c>
      <c r="G786">
        <v>-7.20009565248247</v>
      </c>
      <c r="H786" s="1"/>
    </row>
    <row r="787" spans="1:8">
      <c r="A787" t="s">
        <v>35</v>
      </c>
      <c r="B787">
        <v>19</v>
      </c>
      <c r="C787">
        <v>28</v>
      </c>
      <c r="D787">
        <v>22.716000000000001</v>
      </c>
      <c r="E787" s="8">
        <v>3.0198948657196683</v>
      </c>
      <c r="F787" s="8">
        <v>1.0745</v>
      </c>
      <c r="G787">
        <v>-53.930779430970603</v>
      </c>
      <c r="H787" s="1"/>
    </row>
    <row r="788" spans="1:8">
      <c r="A788" t="s">
        <v>35</v>
      </c>
      <c r="B788">
        <v>19</v>
      </c>
      <c r="C788">
        <v>28</v>
      </c>
      <c r="D788">
        <v>6.6769999999999996</v>
      </c>
      <c r="E788" s="8">
        <v>1.2344472447212957</v>
      </c>
      <c r="F788" s="8">
        <v>0.60633333333333339</v>
      </c>
      <c r="G788">
        <v>-36.368618781423017</v>
      </c>
      <c r="H788" s="1"/>
    </row>
    <row r="789" spans="1:8">
      <c r="A789" t="s">
        <v>35</v>
      </c>
      <c r="B789">
        <v>19</v>
      </c>
      <c r="C789">
        <v>28</v>
      </c>
      <c r="D789">
        <v>2.859</v>
      </c>
      <c r="E789" s="8">
        <v>1.0916189811468102</v>
      </c>
      <c r="F789" s="8">
        <v>0.39474999999999999</v>
      </c>
      <c r="G789">
        <v>-12.915935463302455</v>
      </c>
      <c r="H789" s="1"/>
    </row>
    <row r="790" spans="1:8">
      <c r="A790" t="s">
        <v>35</v>
      </c>
      <c r="B790">
        <v>19</v>
      </c>
      <c r="C790">
        <v>28</v>
      </c>
      <c r="D790">
        <v>10.39</v>
      </c>
      <c r="E790" s="8">
        <v>2.6320615494323083</v>
      </c>
      <c r="F790" s="8">
        <v>0.95525000000000004</v>
      </c>
      <c r="G790">
        <v>-89.608165671304036</v>
      </c>
      <c r="H790" s="1"/>
    </row>
    <row r="791" spans="1:8">
      <c r="A791" t="s">
        <v>35</v>
      </c>
      <c r="B791">
        <v>19</v>
      </c>
      <c r="C791">
        <v>28</v>
      </c>
      <c r="D791">
        <v>2.5449999999999999</v>
      </c>
      <c r="E791" s="8">
        <v>1.3716741595583113</v>
      </c>
      <c r="F791" s="8">
        <v>0.98499999999999999</v>
      </c>
      <c r="G791">
        <v>-11.735915550663377</v>
      </c>
      <c r="H791" s="1"/>
    </row>
    <row r="792" spans="1:8">
      <c r="A792" t="s">
        <v>35</v>
      </c>
      <c r="B792">
        <v>19</v>
      </c>
      <c r="C792">
        <v>28</v>
      </c>
      <c r="D792">
        <v>2.3010000000000002</v>
      </c>
      <c r="E792" s="8">
        <v>2.1124102347792202</v>
      </c>
      <c r="F792" s="8">
        <v>1.5040000000000002</v>
      </c>
      <c r="G792">
        <v>-10.942895550081428</v>
      </c>
      <c r="H792" s="1"/>
    </row>
    <row r="793" spans="1:8">
      <c r="A793" t="s">
        <v>35</v>
      </c>
      <c r="B793">
        <v>19</v>
      </c>
      <c r="C793">
        <v>28</v>
      </c>
      <c r="D793">
        <v>2.5630000000000002</v>
      </c>
      <c r="E793" s="8">
        <v>1.308800977994744</v>
      </c>
      <c r="F793" s="8">
        <v>0.92899999999999994</v>
      </c>
      <c r="G793">
        <v>-41.778959784499527</v>
      </c>
      <c r="H793" s="1"/>
    </row>
    <row r="794" spans="1:8">
      <c r="A794" t="s">
        <v>35</v>
      </c>
      <c r="B794">
        <v>19</v>
      </c>
      <c r="C794">
        <v>28</v>
      </c>
      <c r="D794">
        <v>3.3650000000000002</v>
      </c>
      <c r="E794" s="8">
        <v>1.0950735135140468</v>
      </c>
      <c r="F794" s="8">
        <v>0.77600000000000002</v>
      </c>
      <c r="G794">
        <v>80.804327895793918</v>
      </c>
      <c r="H794" s="1"/>
    </row>
    <row r="795" spans="1:8">
      <c r="A795" t="s">
        <v>35</v>
      </c>
      <c r="B795">
        <v>19</v>
      </c>
      <c r="C795">
        <v>28</v>
      </c>
      <c r="D795">
        <v>2.4929999999999999</v>
      </c>
      <c r="E795" s="8">
        <v>1.6688070589495954</v>
      </c>
      <c r="F795" s="8">
        <v>1.1924999999999999</v>
      </c>
      <c r="G795">
        <v>10.845327686709695</v>
      </c>
      <c r="H795" s="1"/>
    </row>
    <row r="796" spans="1:8">
      <c r="A796" t="s">
        <v>35</v>
      </c>
      <c r="B796">
        <v>19</v>
      </c>
      <c r="C796">
        <v>28</v>
      </c>
      <c r="D796">
        <v>2.04</v>
      </c>
      <c r="E796" s="8">
        <v>1.2979375948018455</v>
      </c>
      <c r="F796" s="8">
        <v>0.92200000000000015</v>
      </c>
      <c r="G796">
        <v>-9.2663779374862543</v>
      </c>
      <c r="H796" s="1"/>
    </row>
    <row r="797" spans="1:8">
      <c r="A797" t="s">
        <v>35</v>
      </c>
      <c r="B797">
        <v>19</v>
      </c>
      <c r="C797">
        <v>28</v>
      </c>
      <c r="D797">
        <v>3.3210000000000002</v>
      </c>
      <c r="E797" s="8">
        <v>4.3414866117494819</v>
      </c>
      <c r="F797" s="8">
        <v>0.78225</v>
      </c>
      <c r="G797">
        <v>89.142145271919645</v>
      </c>
      <c r="H797" s="1"/>
    </row>
    <row r="798" spans="1:8">
      <c r="A798" t="s">
        <v>35</v>
      </c>
      <c r="B798">
        <v>19</v>
      </c>
      <c r="C798">
        <v>28</v>
      </c>
      <c r="D798">
        <v>8.7520000000000007</v>
      </c>
      <c r="E798" s="8">
        <v>0.87886574628892999</v>
      </c>
      <c r="F798" s="8">
        <v>0.62750000000000006</v>
      </c>
      <c r="G798">
        <v>50.586745276037817</v>
      </c>
      <c r="H798" s="1"/>
    </row>
    <row r="799" spans="1:8">
      <c r="A799" t="s">
        <v>35</v>
      </c>
      <c r="B799">
        <v>19</v>
      </c>
      <c r="C799">
        <v>28</v>
      </c>
      <c r="D799">
        <v>5.8310000000000004</v>
      </c>
      <c r="E799" s="8">
        <v>1.1262477524949828</v>
      </c>
      <c r="F799" s="8">
        <v>0.80100000000000005</v>
      </c>
      <c r="G799">
        <v>2.6972735205008997</v>
      </c>
      <c r="H799" s="1"/>
    </row>
    <row r="800" spans="1:8">
      <c r="A800" t="s">
        <v>35</v>
      </c>
      <c r="B800">
        <v>19</v>
      </c>
      <c r="C800">
        <v>28</v>
      </c>
      <c r="D800">
        <v>1.9870000000000001</v>
      </c>
      <c r="E800" s="8">
        <v>0.89845478461634365</v>
      </c>
      <c r="F800" s="8">
        <v>0.65349999999999986</v>
      </c>
      <c r="G800">
        <v>-8.3194942930051852</v>
      </c>
      <c r="H800" s="1"/>
    </row>
    <row r="801" spans="1:8">
      <c r="A801" t="s">
        <v>35</v>
      </c>
      <c r="B801">
        <v>19</v>
      </c>
      <c r="C801">
        <v>28</v>
      </c>
      <c r="D801">
        <v>1.857</v>
      </c>
      <c r="E801" s="8">
        <v>0.57743744249918461</v>
      </c>
      <c r="F801" s="8">
        <v>0.41000000000000003</v>
      </c>
      <c r="G801">
        <v>-5.2662956364464693</v>
      </c>
      <c r="H801" s="1"/>
    </row>
    <row r="802" spans="1:8">
      <c r="A802" t="s">
        <v>35</v>
      </c>
      <c r="B802">
        <v>19</v>
      </c>
      <c r="C802">
        <v>28</v>
      </c>
      <c r="D802">
        <v>1.36</v>
      </c>
      <c r="E802" s="8">
        <v>0.78360449207492455</v>
      </c>
      <c r="F802" s="8">
        <v>0.60499999999999998</v>
      </c>
      <c r="G802">
        <v>25.714833755206481</v>
      </c>
      <c r="H802" s="1"/>
    </row>
    <row r="803" spans="1:8">
      <c r="A803" t="s">
        <v>35</v>
      </c>
      <c r="B803">
        <v>19</v>
      </c>
      <c r="C803">
        <v>29</v>
      </c>
      <c r="D803">
        <v>14.452</v>
      </c>
      <c r="E803" s="8">
        <v>1.6511320359074866</v>
      </c>
      <c r="F803" s="8">
        <v>1.169</v>
      </c>
      <c r="G803">
        <v>-10.96285455348769</v>
      </c>
      <c r="H803" s="1"/>
    </row>
    <row r="804" spans="1:8">
      <c r="A804" t="s">
        <v>35</v>
      </c>
      <c r="B804">
        <v>19</v>
      </c>
      <c r="C804">
        <v>29</v>
      </c>
      <c r="D804">
        <v>0.57499999999999996</v>
      </c>
      <c r="E804" s="8">
        <v>1.3630847369110988</v>
      </c>
      <c r="F804" s="8">
        <v>0.36742857142857144</v>
      </c>
      <c r="G804">
        <v>14.44403572449224</v>
      </c>
      <c r="H804" s="1"/>
    </row>
    <row r="805" spans="1:8">
      <c r="A805" t="s">
        <v>35</v>
      </c>
      <c r="B805">
        <v>19</v>
      </c>
      <c r="C805">
        <v>29</v>
      </c>
      <c r="D805">
        <v>1.883</v>
      </c>
      <c r="E805" s="8">
        <v>2.1695826787656647</v>
      </c>
      <c r="F805" s="8">
        <v>0.7712500000000001</v>
      </c>
      <c r="G805">
        <v>-15.36861223599267</v>
      </c>
      <c r="H805" s="1"/>
    </row>
    <row r="806" spans="1:8">
      <c r="A806" t="s">
        <v>35</v>
      </c>
      <c r="B806">
        <v>19</v>
      </c>
      <c r="C806">
        <v>29</v>
      </c>
      <c r="D806">
        <v>4.1139999999999999</v>
      </c>
      <c r="E806" s="8">
        <v>1.1527814190036199</v>
      </c>
      <c r="F806" s="8">
        <v>0.82750000000000001</v>
      </c>
      <c r="G806">
        <v>72.429530941871548</v>
      </c>
      <c r="H806" s="1"/>
    </row>
    <row r="807" spans="1:8">
      <c r="A807" t="s">
        <v>35</v>
      </c>
      <c r="B807">
        <v>19</v>
      </c>
      <c r="C807">
        <v>29</v>
      </c>
      <c r="D807">
        <v>3.7480000000000002</v>
      </c>
      <c r="E807" s="8">
        <v>0.66292458092908313</v>
      </c>
      <c r="F807" s="8">
        <v>0.47500000000000003</v>
      </c>
      <c r="G807">
        <v>-86.973584704228742</v>
      </c>
      <c r="H807" s="1"/>
    </row>
    <row r="808" spans="1:8">
      <c r="A808" t="s">
        <v>35</v>
      </c>
      <c r="B808">
        <v>19</v>
      </c>
      <c r="C808">
        <v>29</v>
      </c>
      <c r="D808">
        <v>0.88900000000000001</v>
      </c>
      <c r="E808" s="8">
        <v>4.3931394241476109</v>
      </c>
      <c r="F808" s="8">
        <v>1.0494999999999999</v>
      </c>
      <c r="G808">
        <v>0.45647845517635227</v>
      </c>
      <c r="H808" s="1"/>
    </row>
    <row r="809" spans="1:8">
      <c r="A809" t="s">
        <v>35</v>
      </c>
      <c r="B809">
        <v>19</v>
      </c>
      <c r="C809">
        <v>29</v>
      </c>
      <c r="D809">
        <v>0.86299999999999999</v>
      </c>
      <c r="E809" s="8">
        <v>1.2132015496198472</v>
      </c>
      <c r="F809" s="8">
        <v>0.29366666666666669</v>
      </c>
      <c r="G809">
        <v>7.4354801658716259</v>
      </c>
      <c r="H809" s="1"/>
    </row>
    <row r="810" spans="1:8">
      <c r="A810" t="s">
        <v>35</v>
      </c>
      <c r="B810">
        <v>19</v>
      </c>
      <c r="C810">
        <v>29</v>
      </c>
      <c r="D810">
        <v>21.652000000000001</v>
      </c>
      <c r="E810" s="8">
        <v>0.63724798940443916</v>
      </c>
      <c r="F810" s="8">
        <v>0.30299999999999999</v>
      </c>
      <c r="G810">
        <v>70.854221898006855</v>
      </c>
      <c r="H810" s="1"/>
    </row>
    <row r="811" spans="1:8">
      <c r="A811" t="s">
        <v>35</v>
      </c>
      <c r="B811">
        <v>19</v>
      </c>
      <c r="C811">
        <v>29</v>
      </c>
      <c r="D811">
        <v>8.7859999999999996</v>
      </c>
      <c r="E811" s="8">
        <v>1.2292749895771891</v>
      </c>
      <c r="F811" s="8">
        <v>0.5</v>
      </c>
      <c r="G811">
        <v>-1.2119349791201028</v>
      </c>
      <c r="H811" s="1"/>
    </row>
    <row r="812" spans="1:8">
      <c r="A812" t="s">
        <v>35</v>
      </c>
      <c r="B812">
        <v>19</v>
      </c>
      <c r="C812">
        <v>29</v>
      </c>
      <c r="D812">
        <v>3.0510000000000002</v>
      </c>
      <c r="E812" s="8">
        <v>1.9894119734233044</v>
      </c>
      <c r="F812" s="8">
        <v>0.47766666666666663</v>
      </c>
      <c r="G812">
        <v>-11.129189289611189</v>
      </c>
      <c r="H812" s="1"/>
    </row>
    <row r="813" spans="1:8">
      <c r="A813" t="s">
        <v>35</v>
      </c>
      <c r="B813">
        <v>19</v>
      </c>
      <c r="C813">
        <v>29</v>
      </c>
      <c r="D813">
        <v>9.4139999999999997</v>
      </c>
      <c r="E813" s="8">
        <v>2.2701922826051537</v>
      </c>
      <c r="F813" s="8">
        <v>1.6080000000000001</v>
      </c>
      <c r="G813">
        <v>-28.924681919234665</v>
      </c>
      <c r="H813" s="1"/>
    </row>
    <row r="814" spans="1:8">
      <c r="A814" t="s">
        <v>35</v>
      </c>
      <c r="B814">
        <v>19</v>
      </c>
      <c r="C814">
        <v>29</v>
      </c>
      <c r="D814">
        <v>18.382999999999999</v>
      </c>
      <c r="E814" s="8">
        <v>0.8897561463682041</v>
      </c>
      <c r="F814" s="8">
        <v>0.63800000000000001</v>
      </c>
      <c r="G814">
        <v>-49.740953289253774</v>
      </c>
      <c r="H814" s="1"/>
    </row>
    <row r="815" spans="1:8">
      <c r="A815" t="s">
        <v>35</v>
      </c>
      <c r="B815">
        <v>19</v>
      </c>
      <c r="C815">
        <v>29</v>
      </c>
      <c r="D815">
        <v>14.984</v>
      </c>
      <c r="E815" s="8">
        <v>0.60831324167734468</v>
      </c>
      <c r="F815" s="8">
        <v>0.44900000000000001</v>
      </c>
      <c r="G815">
        <v>-25.511938544754244</v>
      </c>
      <c r="H815" s="1"/>
    </row>
    <row r="816" spans="1:8">
      <c r="A816" t="s">
        <v>35</v>
      </c>
      <c r="B816">
        <v>19</v>
      </c>
      <c r="C816">
        <v>29</v>
      </c>
      <c r="D816">
        <v>5.77</v>
      </c>
      <c r="E816" s="8">
        <v>0.65069578145243845</v>
      </c>
      <c r="F816" s="8">
        <v>0.46650000000000003</v>
      </c>
      <c r="G816">
        <v>-74.490029126234376</v>
      </c>
      <c r="H816" s="1"/>
    </row>
    <row r="817" spans="1:8">
      <c r="A817" t="s">
        <v>35</v>
      </c>
      <c r="B817">
        <v>19</v>
      </c>
      <c r="C817">
        <v>29</v>
      </c>
      <c r="D817">
        <v>0.70599999999999996</v>
      </c>
      <c r="E817" s="8">
        <v>1.1804427135613149</v>
      </c>
      <c r="F817" s="8">
        <v>0.83549999999999991</v>
      </c>
      <c r="G817">
        <v>12.823628561381213</v>
      </c>
      <c r="H817" s="1"/>
    </row>
    <row r="818" spans="1:8">
      <c r="A818" t="s">
        <v>35</v>
      </c>
      <c r="B818">
        <v>19</v>
      </c>
      <c r="C818">
        <v>29</v>
      </c>
      <c r="D818">
        <v>0.78500000000000003</v>
      </c>
      <c r="E818" s="8">
        <v>1.4797570746578641</v>
      </c>
      <c r="F818" s="8">
        <v>1.0485</v>
      </c>
      <c r="G818">
        <v>31.99307036167281</v>
      </c>
      <c r="H818" s="1"/>
    </row>
    <row r="819" spans="1:8">
      <c r="A819" t="s">
        <v>35</v>
      </c>
      <c r="B819">
        <v>19</v>
      </c>
      <c r="C819">
        <v>29</v>
      </c>
      <c r="D819">
        <v>9.8149999999999995</v>
      </c>
      <c r="E819" s="8">
        <v>0.49076267176711752</v>
      </c>
      <c r="F819" s="8">
        <v>0.34849999999999998</v>
      </c>
      <c r="G819">
        <v>-83.917663306718012</v>
      </c>
      <c r="H819" s="1"/>
    </row>
    <row r="820" spans="1:8">
      <c r="A820" t="s">
        <v>35</v>
      </c>
      <c r="B820">
        <v>19</v>
      </c>
      <c r="C820">
        <v>29</v>
      </c>
      <c r="D820">
        <v>0.68</v>
      </c>
      <c r="E820" s="8">
        <v>0.60199999999999854</v>
      </c>
      <c r="F820" s="8">
        <v>0.29750000000000004</v>
      </c>
      <c r="G820">
        <v>0</v>
      </c>
      <c r="H820" s="1"/>
    </row>
    <row r="821" spans="1:8">
      <c r="A821" t="s">
        <v>35</v>
      </c>
      <c r="B821">
        <v>19</v>
      </c>
      <c r="C821">
        <v>29</v>
      </c>
      <c r="D821">
        <v>2.9809999999999999</v>
      </c>
      <c r="E821" s="8">
        <v>1.5273146368708703</v>
      </c>
      <c r="F821" s="8">
        <v>0.54625000000000001</v>
      </c>
      <c r="G821">
        <v>-38.032913503604789</v>
      </c>
      <c r="H821" s="1"/>
    </row>
    <row r="822" spans="1:8">
      <c r="A822" t="s">
        <v>35</v>
      </c>
      <c r="B822">
        <v>19</v>
      </c>
      <c r="C822">
        <v>29</v>
      </c>
      <c r="D822">
        <v>7.5839999999999996</v>
      </c>
      <c r="E822" s="8">
        <v>0.78543045522821453</v>
      </c>
      <c r="F822" s="8">
        <v>0.55599999999999994</v>
      </c>
      <c r="G822">
        <v>1.897001139593371</v>
      </c>
      <c r="H822" s="1"/>
    </row>
    <row r="823" spans="1:8">
      <c r="A823" t="s">
        <v>35</v>
      </c>
      <c r="B823">
        <v>20</v>
      </c>
      <c r="C823">
        <v>30</v>
      </c>
      <c r="D823">
        <v>6.5380000000000003</v>
      </c>
      <c r="E823" s="8">
        <v>1.7911270195047593</v>
      </c>
      <c r="F823" s="8">
        <v>0.72775000000000012</v>
      </c>
      <c r="G823">
        <v>56.292188349622137</v>
      </c>
      <c r="H823" s="1"/>
    </row>
    <row r="824" spans="1:8">
      <c r="A824" t="s">
        <v>35</v>
      </c>
      <c r="B824">
        <v>20</v>
      </c>
      <c r="C824">
        <v>30</v>
      </c>
      <c r="D824">
        <v>16.841000000000001</v>
      </c>
      <c r="E824" s="8">
        <v>1.2492449719730707</v>
      </c>
      <c r="F824" s="8">
        <v>0.49425000000000002</v>
      </c>
      <c r="G824">
        <v>37.356065342697271</v>
      </c>
      <c r="H824" s="1"/>
    </row>
    <row r="825" spans="1:8">
      <c r="A825" t="s">
        <v>35</v>
      </c>
      <c r="B825">
        <v>20</v>
      </c>
      <c r="C825">
        <v>30</v>
      </c>
      <c r="D825">
        <v>7.2169999999999996</v>
      </c>
      <c r="E825" s="8">
        <v>0.90752465531246018</v>
      </c>
      <c r="F825" s="8">
        <v>0.71599999999999997</v>
      </c>
      <c r="G825">
        <v>-41.471005990984288</v>
      </c>
      <c r="H825" s="1"/>
    </row>
    <row r="826" spans="1:8">
      <c r="A826" t="s">
        <v>35</v>
      </c>
      <c r="B826">
        <v>20</v>
      </c>
      <c r="C826">
        <v>30</v>
      </c>
      <c r="D826">
        <v>6.093</v>
      </c>
      <c r="E826" s="8">
        <v>0.54605677360509097</v>
      </c>
      <c r="F826" s="8">
        <v>0.44299999999999995</v>
      </c>
      <c r="G826">
        <v>-16.709294361852805</v>
      </c>
      <c r="H826" s="1"/>
    </row>
    <row r="827" spans="1:8">
      <c r="A827" t="s">
        <v>35</v>
      </c>
      <c r="B827">
        <v>20</v>
      </c>
      <c r="C827">
        <v>30</v>
      </c>
      <c r="D827">
        <v>4.9690000000000003</v>
      </c>
      <c r="E827" s="8">
        <v>2.5925441172716805</v>
      </c>
      <c r="F827" s="8">
        <v>0.82899999999999996</v>
      </c>
      <c r="G827">
        <v>-30.967546687489914</v>
      </c>
      <c r="H827" s="1"/>
    </row>
    <row r="828" spans="1:8">
      <c r="A828" t="s">
        <v>35</v>
      </c>
      <c r="B828">
        <v>20</v>
      </c>
      <c r="C828">
        <v>30</v>
      </c>
      <c r="D828">
        <v>3.347</v>
      </c>
      <c r="E828" s="8">
        <v>1.5392351997014608</v>
      </c>
      <c r="F828" s="8">
        <v>0.623</v>
      </c>
      <c r="G828">
        <v>-20.895868685383899</v>
      </c>
      <c r="H828" s="1"/>
    </row>
    <row r="829" spans="1:8">
      <c r="A829" t="s">
        <v>35</v>
      </c>
      <c r="B829">
        <v>20</v>
      </c>
      <c r="C829">
        <v>30</v>
      </c>
      <c r="D829">
        <v>11.977</v>
      </c>
      <c r="E829" s="8">
        <v>1.5323302516102715</v>
      </c>
      <c r="F829" s="8">
        <v>0.80833333333333335</v>
      </c>
      <c r="G829">
        <v>62.565377376196366</v>
      </c>
      <c r="H829" s="1"/>
    </row>
    <row r="830" spans="1:8">
      <c r="A830" t="s">
        <v>35</v>
      </c>
      <c r="B830">
        <v>20</v>
      </c>
      <c r="C830">
        <v>30</v>
      </c>
      <c r="D830">
        <v>21.774000000000001</v>
      </c>
      <c r="E830" s="8">
        <v>0.87975451121321258</v>
      </c>
      <c r="F830" s="8">
        <v>0.70550000000000002</v>
      </c>
      <c r="G830">
        <v>-56.309932474020265</v>
      </c>
      <c r="H830" s="1"/>
    </row>
    <row r="831" spans="1:8">
      <c r="A831" t="s">
        <v>35</v>
      </c>
      <c r="B831">
        <v>20</v>
      </c>
      <c r="C831">
        <v>30</v>
      </c>
      <c r="D831">
        <v>5.7359999999999998</v>
      </c>
      <c r="E831" s="8">
        <v>0.45527134765983129</v>
      </c>
      <c r="F831" s="8">
        <v>0.37</v>
      </c>
      <c r="G831">
        <v>4.2828784652461138</v>
      </c>
      <c r="H831" s="1"/>
    </row>
    <row r="832" spans="1:8">
      <c r="A832" t="s">
        <v>54</v>
      </c>
      <c r="B832">
        <v>20</v>
      </c>
      <c r="C832">
        <v>30</v>
      </c>
      <c r="D832">
        <v>6.3630000000000004</v>
      </c>
      <c r="E832" s="8">
        <v>1.2970755567814856</v>
      </c>
      <c r="F832" s="8">
        <v>0.68933333333333335</v>
      </c>
      <c r="G832">
        <v>-36.251462979726064</v>
      </c>
      <c r="H832" s="1"/>
    </row>
    <row r="833" spans="1:8">
      <c r="A833" t="s">
        <v>54</v>
      </c>
      <c r="B833">
        <v>20</v>
      </c>
      <c r="C833">
        <v>30</v>
      </c>
      <c r="D833">
        <v>3.7130000000000001</v>
      </c>
      <c r="E833" s="8">
        <v>0.69420818203187418</v>
      </c>
      <c r="F833" s="8">
        <v>0.55649999999999999</v>
      </c>
      <c r="G833">
        <v>-72.478573889103444</v>
      </c>
      <c r="H833" s="1"/>
    </row>
    <row r="834" spans="1:8">
      <c r="A834" t="s">
        <v>55</v>
      </c>
      <c r="B834">
        <v>20</v>
      </c>
      <c r="C834">
        <v>30</v>
      </c>
      <c r="D834">
        <v>5.6660000000000004</v>
      </c>
      <c r="E834" s="8">
        <v>1.0602419535181571</v>
      </c>
      <c r="F834" s="8">
        <v>0.43825000000000003</v>
      </c>
      <c r="G834">
        <v>43.662449645043615</v>
      </c>
      <c r="H834" s="1"/>
    </row>
    <row r="835" spans="1:8">
      <c r="A835" t="s">
        <v>55</v>
      </c>
      <c r="B835">
        <v>20</v>
      </c>
      <c r="C835">
        <v>30</v>
      </c>
      <c r="D835">
        <v>5.7359999999999998</v>
      </c>
      <c r="E835" s="8">
        <v>0.28081488564533241</v>
      </c>
      <c r="F835" s="8">
        <v>0.23</v>
      </c>
      <c r="G835">
        <v>60.331040627940745</v>
      </c>
      <c r="H835" s="1"/>
    </row>
    <row r="836" spans="1:8">
      <c r="A836" t="s">
        <v>35</v>
      </c>
      <c r="B836">
        <v>20</v>
      </c>
      <c r="C836">
        <v>30</v>
      </c>
      <c r="D836">
        <v>6.851</v>
      </c>
      <c r="E836" s="8">
        <v>1.436684029284101</v>
      </c>
      <c r="F836" s="8">
        <v>0.7616666666666666</v>
      </c>
      <c r="G836">
        <v>-39.095793378075371</v>
      </c>
      <c r="H836" s="1"/>
    </row>
    <row r="837" spans="1:8">
      <c r="A837" t="s">
        <v>35</v>
      </c>
      <c r="B837">
        <v>20</v>
      </c>
      <c r="C837">
        <v>30</v>
      </c>
      <c r="D837">
        <v>5.9530000000000003</v>
      </c>
      <c r="E837" s="8">
        <v>2.3322034645373466</v>
      </c>
      <c r="F837" s="8">
        <v>0.63183333333333336</v>
      </c>
      <c r="G837">
        <v>-83.673373237858797</v>
      </c>
      <c r="H837" s="1"/>
    </row>
    <row r="838" spans="1:8">
      <c r="A838" t="s">
        <v>35</v>
      </c>
      <c r="B838">
        <v>20</v>
      </c>
      <c r="C838">
        <v>30</v>
      </c>
      <c r="D838">
        <v>2.964</v>
      </c>
      <c r="E838" s="8">
        <v>0.83265839334027059</v>
      </c>
      <c r="F838" s="8">
        <v>0.66400000000000003</v>
      </c>
      <c r="G838">
        <v>-33.041175715429169</v>
      </c>
      <c r="H838" s="1"/>
    </row>
    <row r="839" spans="1:8">
      <c r="A839" t="s">
        <v>35</v>
      </c>
      <c r="B839">
        <v>20</v>
      </c>
      <c r="C839">
        <v>30</v>
      </c>
      <c r="D839">
        <v>3.1469999999999998</v>
      </c>
      <c r="E839" s="8">
        <v>0.61998870957461771</v>
      </c>
      <c r="F839" s="8">
        <v>0.49399999999999999</v>
      </c>
      <c r="G839">
        <v>-86.763781460062319</v>
      </c>
      <c r="H839" s="1"/>
    </row>
    <row r="840" spans="1:8">
      <c r="A840" t="s">
        <v>35</v>
      </c>
      <c r="B840">
        <v>20</v>
      </c>
      <c r="C840">
        <v>30</v>
      </c>
      <c r="D840">
        <v>1.4119999999999999</v>
      </c>
      <c r="E840" s="8">
        <v>0.57441535494796803</v>
      </c>
      <c r="F840" s="8">
        <v>0.46549999999999997</v>
      </c>
      <c r="G840">
        <v>-59.908700590828467</v>
      </c>
      <c r="H840" s="1"/>
    </row>
    <row r="841" spans="1:8">
      <c r="A841" t="s">
        <v>35</v>
      </c>
      <c r="B841">
        <v>20</v>
      </c>
      <c r="C841">
        <v>30</v>
      </c>
      <c r="D841">
        <v>2.8239999999999998</v>
      </c>
      <c r="E841" s="8">
        <v>0.58961852074031729</v>
      </c>
      <c r="F841" s="8">
        <v>0.5</v>
      </c>
      <c r="G841">
        <v>87.375375503822269</v>
      </c>
      <c r="H841" s="1"/>
    </row>
    <row r="842" spans="1:8">
      <c r="A842" t="s">
        <v>35</v>
      </c>
      <c r="B842">
        <v>20</v>
      </c>
      <c r="C842">
        <v>30</v>
      </c>
      <c r="D842">
        <v>2.0139999999999998</v>
      </c>
      <c r="E842" s="8">
        <v>0.49149771108317514</v>
      </c>
      <c r="F842" s="8">
        <v>0.15739999999999998</v>
      </c>
      <c r="G842">
        <v>79.330217195503195</v>
      </c>
      <c r="H842" s="1"/>
    </row>
    <row r="843" spans="1:8">
      <c r="A843" t="s">
        <v>35</v>
      </c>
      <c r="B843">
        <v>20</v>
      </c>
      <c r="C843">
        <v>30</v>
      </c>
      <c r="D843">
        <v>4.8639999999999999</v>
      </c>
      <c r="E843" s="8">
        <v>1.0832640490665233</v>
      </c>
      <c r="F843" s="8">
        <v>0.88100000000000001</v>
      </c>
      <c r="G843">
        <v>-3.7050071634584909</v>
      </c>
      <c r="H843" s="1"/>
    </row>
    <row r="844" spans="1:8">
      <c r="A844" t="s">
        <v>56</v>
      </c>
      <c r="B844">
        <v>20</v>
      </c>
      <c r="C844">
        <v>30</v>
      </c>
      <c r="D844">
        <v>2.5630000000000002</v>
      </c>
      <c r="E844" s="8">
        <v>0.75711689982459107</v>
      </c>
      <c r="F844" s="8">
        <v>0.24000000000000002</v>
      </c>
      <c r="G844">
        <v>-19.200761588609456</v>
      </c>
      <c r="H844" s="1"/>
    </row>
    <row r="845" spans="1:8">
      <c r="A845" t="s">
        <v>56</v>
      </c>
      <c r="B845">
        <v>20</v>
      </c>
      <c r="C845">
        <v>30</v>
      </c>
      <c r="D845">
        <v>3.3340000000000001</v>
      </c>
      <c r="E845" s="8">
        <v>1.0259746585564378</v>
      </c>
      <c r="F845" s="8">
        <v>0.54399999999999993</v>
      </c>
      <c r="G845">
        <v>70.646701796004692</v>
      </c>
      <c r="H845" s="1"/>
    </row>
    <row r="846" spans="1:8">
      <c r="A846" t="s">
        <v>35</v>
      </c>
      <c r="B846">
        <v>20</v>
      </c>
      <c r="C846">
        <v>30</v>
      </c>
      <c r="D846">
        <v>2.9550000000000001</v>
      </c>
      <c r="E846" s="8">
        <v>0.79650486501966766</v>
      </c>
      <c r="F846" s="8">
        <v>0.63049999999999995</v>
      </c>
      <c r="G846">
        <v>-23.217481307395964</v>
      </c>
      <c r="H846" s="1"/>
    </row>
    <row r="847" spans="1:8">
      <c r="A847" t="s">
        <v>35</v>
      </c>
      <c r="B847">
        <v>20</v>
      </c>
      <c r="C847">
        <v>30</v>
      </c>
      <c r="D847">
        <v>35.25</v>
      </c>
      <c r="E847" s="8">
        <v>3.7552444660767432</v>
      </c>
      <c r="F847" s="8">
        <v>1.1870000000000001</v>
      </c>
      <c r="G847">
        <v>70.054696120971641</v>
      </c>
      <c r="H847" s="1"/>
    </row>
    <row r="848" spans="1:8">
      <c r="A848" t="s">
        <v>35</v>
      </c>
      <c r="B848">
        <v>20</v>
      </c>
      <c r="C848">
        <v>30</v>
      </c>
      <c r="D848">
        <v>2.327</v>
      </c>
      <c r="E848" s="8">
        <v>1.246644295699459</v>
      </c>
      <c r="F848" s="8">
        <v>0.98750000000000004</v>
      </c>
      <c r="G848">
        <v>80.348782988045045</v>
      </c>
      <c r="H848" s="1"/>
    </row>
    <row r="849" spans="1:8">
      <c r="A849" t="s">
        <v>35</v>
      </c>
      <c r="B849">
        <v>20</v>
      </c>
      <c r="C849">
        <v>30</v>
      </c>
      <c r="D849">
        <v>3.9049999999999998</v>
      </c>
      <c r="E849" s="8">
        <v>1.3620491914758437</v>
      </c>
      <c r="F849" s="8">
        <v>1.0745</v>
      </c>
      <c r="G849">
        <v>-9.5937184545338088</v>
      </c>
      <c r="H849" s="1"/>
    </row>
    <row r="850" spans="1:8">
      <c r="A850" t="s">
        <v>35</v>
      </c>
      <c r="B850">
        <v>20</v>
      </c>
      <c r="C850">
        <v>30</v>
      </c>
      <c r="D850">
        <v>7.5140000000000002</v>
      </c>
      <c r="E850" s="8">
        <v>1.055195242597313</v>
      </c>
      <c r="F850" s="8">
        <v>0.83250000000000002</v>
      </c>
      <c r="G850">
        <v>7.5695262323877577</v>
      </c>
      <c r="H850" s="1"/>
    </row>
    <row r="851" spans="1:8">
      <c r="A851" t="s">
        <v>35</v>
      </c>
      <c r="B851">
        <v>20</v>
      </c>
      <c r="C851">
        <v>30</v>
      </c>
      <c r="D851">
        <v>7.444</v>
      </c>
      <c r="E851" s="8">
        <v>1.0815664565804539</v>
      </c>
      <c r="F851" s="8">
        <v>0.85699999999999998</v>
      </c>
      <c r="G851">
        <v>-88.145557828056383</v>
      </c>
      <c r="H851" s="1"/>
    </row>
    <row r="852" spans="1:8">
      <c r="A852" t="s">
        <v>35</v>
      </c>
      <c r="B852">
        <v>20</v>
      </c>
      <c r="C852">
        <v>30</v>
      </c>
      <c r="D852">
        <v>7.7229999999999999</v>
      </c>
      <c r="E852" s="8">
        <v>1.0405637894910622</v>
      </c>
      <c r="F852" s="8">
        <v>0.56700000000000006</v>
      </c>
      <c r="G852">
        <v>-50.420029433052157</v>
      </c>
      <c r="H852" s="1"/>
    </row>
    <row r="853" spans="1:8">
      <c r="A853" t="s">
        <v>35</v>
      </c>
      <c r="B853">
        <v>20</v>
      </c>
      <c r="C853">
        <v>30</v>
      </c>
      <c r="D853">
        <v>0.77100000000000002</v>
      </c>
      <c r="E853" s="8">
        <v>0.79810588269978311</v>
      </c>
      <c r="F853" s="8">
        <v>0.47600000000000003</v>
      </c>
      <c r="G853">
        <v>89.066692665127874</v>
      </c>
      <c r="H853" s="1"/>
    </row>
    <row r="854" spans="1:8">
      <c r="A854" t="s">
        <v>35</v>
      </c>
      <c r="B854">
        <v>20</v>
      </c>
      <c r="C854">
        <v>30</v>
      </c>
      <c r="D854">
        <v>1.6870000000000001</v>
      </c>
      <c r="E854" s="8">
        <v>0.72193212977398358</v>
      </c>
      <c r="F854" s="8">
        <v>0.57699999999999996</v>
      </c>
      <c r="G854">
        <v>-84.834312388832871</v>
      </c>
      <c r="H854" s="1"/>
    </row>
    <row r="855" spans="1:8">
      <c r="A855" t="s">
        <v>35</v>
      </c>
      <c r="B855">
        <v>20</v>
      </c>
      <c r="C855">
        <v>31</v>
      </c>
      <c r="D855">
        <v>12.369</v>
      </c>
      <c r="E855" s="8">
        <v>3.9091924997369989</v>
      </c>
      <c r="F855" s="8">
        <v>0.80237500000000006</v>
      </c>
      <c r="G855">
        <v>65.919946280892106</v>
      </c>
      <c r="H855" s="1"/>
    </row>
    <row r="856" spans="1:8">
      <c r="A856" t="s">
        <v>54</v>
      </c>
      <c r="B856">
        <v>20</v>
      </c>
      <c r="C856">
        <v>31</v>
      </c>
      <c r="D856">
        <v>23.012</v>
      </c>
      <c r="E856" s="8">
        <v>3.6783236671070689</v>
      </c>
      <c r="F856" s="8">
        <v>0.96733333333333327</v>
      </c>
      <c r="G856">
        <v>32.216726584816904</v>
      </c>
      <c r="H856" s="1"/>
    </row>
    <row r="857" spans="1:8">
      <c r="A857" t="s">
        <v>54</v>
      </c>
      <c r="B857">
        <v>20</v>
      </c>
      <c r="C857">
        <v>31</v>
      </c>
      <c r="D857">
        <v>7.3049999999999997</v>
      </c>
      <c r="E857" s="8">
        <v>0.87549357507636683</v>
      </c>
      <c r="F857" s="8">
        <v>0.69550000000000012</v>
      </c>
      <c r="G857">
        <v>-47.453371196832755</v>
      </c>
      <c r="H857" s="1"/>
    </row>
    <row r="858" spans="1:8">
      <c r="A858" t="s">
        <v>35</v>
      </c>
      <c r="B858">
        <v>20</v>
      </c>
      <c r="C858">
        <v>31</v>
      </c>
      <c r="D858">
        <v>2.9289999999999998</v>
      </c>
      <c r="E858" s="8">
        <v>2.0177869064893819</v>
      </c>
      <c r="F858" s="8">
        <v>0.80449999999999988</v>
      </c>
      <c r="G858">
        <v>22.065054687560888</v>
      </c>
      <c r="H858" s="1"/>
    </row>
    <row r="859" spans="1:8">
      <c r="A859" t="s">
        <v>35</v>
      </c>
      <c r="B859">
        <v>20</v>
      </c>
      <c r="C859">
        <v>31</v>
      </c>
      <c r="D859">
        <v>8.1070000000000011</v>
      </c>
      <c r="E859" s="8">
        <v>1.0815664565804539</v>
      </c>
      <c r="F859" s="8">
        <v>0.42724999999999996</v>
      </c>
      <c r="G859">
        <v>-1.8544421719436224</v>
      </c>
      <c r="H859" s="1"/>
    </row>
    <row r="860" spans="1:8">
      <c r="A860" t="s">
        <v>35</v>
      </c>
      <c r="B860">
        <v>20</v>
      </c>
      <c r="C860">
        <v>31</v>
      </c>
      <c r="D860">
        <v>8.5340000000000007</v>
      </c>
      <c r="E860" s="8">
        <v>1.4654323594079697</v>
      </c>
      <c r="F860" s="8">
        <v>0.45960000000000001</v>
      </c>
      <c r="G860">
        <v>-6.5042636125449675</v>
      </c>
      <c r="H860" s="1"/>
    </row>
    <row r="861" spans="1:8">
      <c r="A861" t="s">
        <v>35</v>
      </c>
      <c r="B861">
        <v>20</v>
      </c>
      <c r="C861">
        <v>31</v>
      </c>
      <c r="D861">
        <v>8.9610000000000003</v>
      </c>
      <c r="E861" s="8">
        <v>0.83323466082490816</v>
      </c>
      <c r="F861" s="8">
        <v>0.65400000000000003</v>
      </c>
      <c r="G861">
        <v>15.737598073252668</v>
      </c>
      <c r="H861" s="1"/>
    </row>
    <row r="862" spans="1:8">
      <c r="A862" t="s">
        <v>35</v>
      </c>
      <c r="B862">
        <v>20</v>
      </c>
      <c r="C862">
        <v>31</v>
      </c>
      <c r="D862">
        <v>33.131999999999998</v>
      </c>
      <c r="E862" s="8">
        <v>0.79669944144576788</v>
      </c>
      <c r="F862" s="8">
        <v>0.32575000000000004</v>
      </c>
      <c r="G862">
        <v>-48.969677584201477</v>
      </c>
      <c r="H862" s="1"/>
    </row>
    <row r="863" spans="1:8">
      <c r="A863" t="s">
        <v>35</v>
      </c>
      <c r="B863">
        <v>20</v>
      </c>
      <c r="C863">
        <v>31</v>
      </c>
      <c r="D863">
        <v>7.3390000000000004</v>
      </c>
      <c r="E863" s="8">
        <v>1.673867676968523</v>
      </c>
      <c r="F863" s="8">
        <v>0.65266666666666662</v>
      </c>
      <c r="G863">
        <v>-21.998454323547712</v>
      </c>
      <c r="H863" s="1"/>
    </row>
    <row r="864" spans="1:8">
      <c r="A864" t="s">
        <v>35</v>
      </c>
      <c r="B864">
        <v>20</v>
      </c>
      <c r="C864">
        <v>31</v>
      </c>
      <c r="D864">
        <v>16.318000000000001</v>
      </c>
      <c r="E864" s="8">
        <v>2.4746797772641211</v>
      </c>
      <c r="F864" s="8">
        <v>1.2993333333333332</v>
      </c>
      <c r="G864">
        <v>-54.473088043959301</v>
      </c>
      <c r="H864" s="1"/>
    </row>
    <row r="865" spans="1:8">
      <c r="A865" t="s">
        <v>35</v>
      </c>
      <c r="B865">
        <v>20</v>
      </c>
      <c r="C865">
        <v>31</v>
      </c>
      <c r="D865">
        <v>12.535</v>
      </c>
      <c r="E865" s="8">
        <v>0.93932156368306652</v>
      </c>
      <c r="F865" s="8">
        <v>0.38424999999999998</v>
      </c>
      <c r="G865">
        <v>-31.371734920863076</v>
      </c>
      <c r="H865" s="1"/>
    </row>
    <row r="866" spans="1:8">
      <c r="A866" t="s">
        <v>57</v>
      </c>
      <c r="B866">
        <v>20</v>
      </c>
      <c r="C866">
        <v>31</v>
      </c>
      <c r="D866">
        <v>16.684000000000001</v>
      </c>
      <c r="E866" s="8">
        <v>0.98925679173812131</v>
      </c>
      <c r="F866" s="8">
        <v>0.77</v>
      </c>
      <c r="G866">
        <v>-37.483840244211372</v>
      </c>
      <c r="H866" s="1"/>
    </row>
    <row r="867" spans="1:8">
      <c r="A867" t="s">
        <v>57</v>
      </c>
      <c r="B867">
        <v>20</v>
      </c>
      <c r="C867">
        <v>31</v>
      </c>
      <c r="D867">
        <v>5.9359999999999999</v>
      </c>
      <c r="E867" s="8">
        <v>0.89512568949840865</v>
      </c>
      <c r="F867" s="8">
        <v>0.3785</v>
      </c>
      <c r="G867">
        <v>37.830072212510359</v>
      </c>
      <c r="H867" s="1"/>
    </row>
    <row r="868" spans="1:8">
      <c r="A868" t="s">
        <v>58</v>
      </c>
      <c r="B868">
        <v>20</v>
      </c>
      <c r="C868">
        <v>31</v>
      </c>
      <c r="D868">
        <v>15.898999999999999</v>
      </c>
      <c r="E868" s="8">
        <v>1.2512657591415173</v>
      </c>
      <c r="F868" s="8">
        <v>0.97849999999999993</v>
      </c>
      <c r="G868">
        <v>-79.175004550185108</v>
      </c>
      <c r="H868" s="1"/>
    </row>
    <row r="869" spans="1:8">
      <c r="A869" t="s">
        <v>58</v>
      </c>
      <c r="B869">
        <v>20</v>
      </c>
      <c r="C869">
        <v>31</v>
      </c>
      <c r="D869">
        <v>9.6060000000000016</v>
      </c>
      <c r="E869" s="8">
        <v>0.2702239811711713</v>
      </c>
      <c r="F869" s="8">
        <v>0.23699999999999999</v>
      </c>
      <c r="G869">
        <v>15.013365793789617</v>
      </c>
      <c r="H869" s="1"/>
    </row>
    <row r="870" spans="1:8">
      <c r="A870" t="s">
        <v>35</v>
      </c>
      <c r="B870">
        <v>20</v>
      </c>
      <c r="C870">
        <v>31</v>
      </c>
      <c r="D870">
        <v>7.3390000000000004</v>
      </c>
      <c r="E870" s="8">
        <v>1.7169417578939581</v>
      </c>
      <c r="F870" s="8">
        <v>1.3494999999999999</v>
      </c>
      <c r="G870">
        <v>5.8500552057173829</v>
      </c>
      <c r="H870" s="1"/>
    </row>
    <row r="871" spans="1:8">
      <c r="A871" t="s">
        <v>35</v>
      </c>
      <c r="B871">
        <v>20</v>
      </c>
      <c r="C871">
        <v>31</v>
      </c>
      <c r="D871">
        <v>8.3850000000000016</v>
      </c>
      <c r="E871" s="8">
        <v>0.53179131245254363</v>
      </c>
      <c r="F871" s="8">
        <v>0.41549999999999998</v>
      </c>
      <c r="G871">
        <v>66.857997892162345</v>
      </c>
      <c r="H871" s="1"/>
    </row>
    <row r="872" spans="1:8">
      <c r="A872" t="s">
        <v>35</v>
      </c>
      <c r="B872">
        <v>20</v>
      </c>
      <c r="C872">
        <v>31</v>
      </c>
      <c r="D872">
        <v>8.3810000000000002</v>
      </c>
      <c r="E872" s="8">
        <v>0.64428720303914166</v>
      </c>
      <c r="F872" s="8">
        <v>0.504</v>
      </c>
      <c r="G872">
        <v>-84.209767992456534</v>
      </c>
      <c r="H872" s="1"/>
    </row>
    <row r="873" spans="1:8">
      <c r="A873" t="s">
        <v>35</v>
      </c>
      <c r="B873">
        <v>20</v>
      </c>
      <c r="C873">
        <v>31</v>
      </c>
      <c r="D873">
        <v>9.6760000000000002</v>
      </c>
      <c r="E873" s="8">
        <v>0.89129400312130447</v>
      </c>
      <c r="F873" s="8">
        <v>0.38299999999999995</v>
      </c>
      <c r="G873">
        <v>59.378007581724077</v>
      </c>
      <c r="H873" s="1"/>
    </row>
    <row r="874" spans="1:8">
      <c r="A874" t="s">
        <v>35</v>
      </c>
      <c r="B874">
        <v>20</v>
      </c>
      <c r="C874">
        <v>31</v>
      </c>
      <c r="D874">
        <v>7.0609999999999999</v>
      </c>
      <c r="E874" s="8">
        <v>0.4929949289800053</v>
      </c>
      <c r="F874" s="8">
        <v>0.38400000000000001</v>
      </c>
      <c r="G874">
        <v>81.837025716281971</v>
      </c>
      <c r="H874" s="1"/>
    </row>
    <row r="875" spans="1:8">
      <c r="A875" t="s">
        <v>35</v>
      </c>
      <c r="B875">
        <v>21</v>
      </c>
      <c r="C875">
        <v>32</v>
      </c>
      <c r="D875">
        <v>43.591999999999999</v>
      </c>
      <c r="E875" s="8">
        <v>2.890910756145892</v>
      </c>
      <c r="F875" s="8">
        <v>0.83616666666666684</v>
      </c>
      <c r="G875">
        <v>28.648421693050164</v>
      </c>
      <c r="H875" s="1"/>
    </row>
    <row r="876" spans="1:8">
      <c r="A876" t="s">
        <v>59</v>
      </c>
      <c r="B876">
        <v>21</v>
      </c>
      <c r="C876">
        <v>32</v>
      </c>
      <c r="D876">
        <v>43.331000000000003</v>
      </c>
      <c r="E876" s="8">
        <v>0.60788321246765742</v>
      </c>
      <c r="F876" s="8">
        <v>0.49349999999999999</v>
      </c>
      <c r="G876">
        <v>25.426874169589397</v>
      </c>
      <c r="H876" s="1"/>
    </row>
    <row r="877" spans="1:8">
      <c r="A877" t="s">
        <v>59</v>
      </c>
      <c r="B877">
        <v>21</v>
      </c>
      <c r="C877">
        <v>32</v>
      </c>
      <c r="D877">
        <v>6.9039999999999999</v>
      </c>
      <c r="E877" s="8">
        <v>1.0625502341066042</v>
      </c>
      <c r="F877" s="8">
        <v>0.35883333333333334</v>
      </c>
      <c r="G877">
        <v>40.993164527632636</v>
      </c>
      <c r="H877" s="1"/>
    </row>
    <row r="878" spans="1:8">
      <c r="A878" t="s">
        <v>59</v>
      </c>
      <c r="B878">
        <v>21</v>
      </c>
      <c r="C878">
        <v>32</v>
      </c>
      <c r="D878">
        <v>10.512</v>
      </c>
      <c r="E878" s="8">
        <v>1.9353885914720086</v>
      </c>
      <c r="F878" s="8">
        <v>0.62120000000000009</v>
      </c>
      <c r="G878">
        <v>44.644130169378073</v>
      </c>
      <c r="H878" s="1"/>
    </row>
    <row r="879" spans="1:8">
      <c r="A879" t="s">
        <v>59</v>
      </c>
      <c r="B879">
        <v>21</v>
      </c>
      <c r="C879">
        <v>32</v>
      </c>
      <c r="D879">
        <v>11.785</v>
      </c>
      <c r="E879" s="8">
        <v>0.86300521435273092</v>
      </c>
      <c r="F879" s="8">
        <v>0.45933333333333332</v>
      </c>
      <c r="G879">
        <v>43.403645570425624</v>
      </c>
      <c r="H879" s="1"/>
    </row>
    <row r="880" spans="1:8">
      <c r="A880" t="s">
        <v>60</v>
      </c>
      <c r="B880">
        <v>21</v>
      </c>
      <c r="C880">
        <v>32</v>
      </c>
      <c r="D880">
        <v>9.798</v>
      </c>
      <c r="E880" s="8">
        <v>0.60464617752864547</v>
      </c>
      <c r="F880" s="8">
        <v>0.47550000000000003</v>
      </c>
      <c r="G880">
        <v>-56.809286716021624</v>
      </c>
      <c r="H880" s="1"/>
    </row>
    <row r="881" spans="1:8">
      <c r="A881" t="s">
        <v>60</v>
      </c>
      <c r="B881">
        <v>21</v>
      </c>
      <c r="C881">
        <v>32</v>
      </c>
      <c r="D881">
        <v>3.2250000000000001</v>
      </c>
      <c r="E881" s="8">
        <v>0.68554285059359998</v>
      </c>
      <c r="F881" s="8">
        <v>0.36266666666666669</v>
      </c>
      <c r="G881">
        <v>82.709119726477113</v>
      </c>
      <c r="H881" s="1"/>
    </row>
    <row r="882" spans="1:8">
      <c r="A882" t="s">
        <v>61</v>
      </c>
      <c r="B882">
        <v>21</v>
      </c>
      <c r="C882">
        <v>32</v>
      </c>
      <c r="D882">
        <v>10.565</v>
      </c>
      <c r="E882" s="8">
        <v>2.5388353629174136</v>
      </c>
      <c r="F882" s="8">
        <v>0.45577777777777773</v>
      </c>
      <c r="G882">
        <v>-74.042204428327025</v>
      </c>
      <c r="H882" s="1"/>
    </row>
    <row r="883" spans="1:8">
      <c r="A883" t="s">
        <v>61</v>
      </c>
      <c r="B883">
        <v>21</v>
      </c>
      <c r="C883">
        <v>32</v>
      </c>
      <c r="D883">
        <v>11.48</v>
      </c>
      <c r="E883" s="8">
        <v>0.74721951259318575</v>
      </c>
      <c r="F883" s="8">
        <v>0.58799999999999997</v>
      </c>
      <c r="G883">
        <v>36.455829360229259</v>
      </c>
      <c r="H883" s="1"/>
    </row>
    <row r="884" spans="1:8">
      <c r="A884" t="s">
        <v>35</v>
      </c>
      <c r="B884">
        <v>21</v>
      </c>
      <c r="C884">
        <v>32</v>
      </c>
      <c r="D884">
        <v>10.565</v>
      </c>
      <c r="E884" s="8">
        <v>0.48223645652315106</v>
      </c>
      <c r="F884" s="8">
        <v>0.37900000000000006</v>
      </c>
      <c r="G884">
        <v>-40.627068723118363</v>
      </c>
      <c r="H884" s="1"/>
    </row>
    <row r="885" spans="1:8">
      <c r="A885" t="s">
        <v>35</v>
      </c>
      <c r="B885">
        <v>21</v>
      </c>
      <c r="C885">
        <v>32</v>
      </c>
      <c r="D885">
        <v>11.584</v>
      </c>
      <c r="E885" s="8">
        <v>0.84620151264341326</v>
      </c>
      <c r="F885" s="8">
        <v>0.66799999999999993</v>
      </c>
      <c r="G885">
        <v>-81.094254217954187</v>
      </c>
      <c r="H885" s="1"/>
    </row>
    <row r="886" spans="1:8">
      <c r="A886" t="s">
        <v>62</v>
      </c>
      <c r="B886">
        <v>21</v>
      </c>
      <c r="C886">
        <v>32</v>
      </c>
      <c r="D886">
        <v>11.175000000000001</v>
      </c>
      <c r="E886" s="8">
        <v>0.24947945807220423</v>
      </c>
      <c r="F886" s="8">
        <v>0.20049999999999998</v>
      </c>
      <c r="G886">
        <v>-77.969403903462307</v>
      </c>
      <c r="H886" s="1"/>
    </row>
    <row r="887" spans="1:8">
      <c r="A887" t="s">
        <v>62</v>
      </c>
      <c r="B887">
        <v>21</v>
      </c>
      <c r="C887">
        <v>32</v>
      </c>
      <c r="D887">
        <v>6.851</v>
      </c>
      <c r="E887" s="8">
        <v>0.42539981194166065</v>
      </c>
      <c r="F887" s="8">
        <v>0.2101428571428571</v>
      </c>
      <c r="G887">
        <v>-79.29760719361002</v>
      </c>
      <c r="H887" s="1"/>
    </row>
    <row r="888" spans="1:8">
      <c r="A888" t="s">
        <v>35</v>
      </c>
      <c r="B888">
        <v>21</v>
      </c>
      <c r="C888">
        <v>32</v>
      </c>
      <c r="D888">
        <v>27.693000000000001</v>
      </c>
      <c r="E888" s="8">
        <v>1.1583181773588809</v>
      </c>
      <c r="F888" s="8">
        <v>0.61299999999999999</v>
      </c>
      <c r="G888">
        <v>-83.556021561357241</v>
      </c>
      <c r="H888" s="1"/>
    </row>
    <row r="889" spans="1:8">
      <c r="A889" t="s">
        <v>35</v>
      </c>
      <c r="B889">
        <v>21</v>
      </c>
      <c r="C889">
        <v>32</v>
      </c>
      <c r="D889">
        <v>29.994</v>
      </c>
      <c r="E889" s="8">
        <v>1.1769999999999996</v>
      </c>
      <c r="F889" s="8">
        <v>0.64466666666666661</v>
      </c>
      <c r="G889">
        <v>90</v>
      </c>
      <c r="H889" s="1"/>
    </row>
    <row r="890" spans="1:8">
      <c r="A890" t="s">
        <v>35</v>
      </c>
      <c r="B890">
        <v>21</v>
      </c>
      <c r="C890">
        <v>32</v>
      </c>
      <c r="D890">
        <v>15.69</v>
      </c>
      <c r="E890" s="8">
        <v>0.66734398925891647</v>
      </c>
      <c r="F890" s="8">
        <v>1.048</v>
      </c>
      <c r="G890">
        <v>-25.566700305154949</v>
      </c>
      <c r="H890" s="1"/>
    </row>
    <row r="891" spans="1:8">
      <c r="A891" t="s">
        <v>35</v>
      </c>
      <c r="B891">
        <v>21</v>
      </c>
      <c r="C891">
        <v>32</v>
      </c>
      <c r="D891">
        <v>10.382</v>
      </c>
      <c r="E891" s="8">
        <v>2.8434686564124485</v>
      </c>
      <c r="F891" s="8">
        <v>0.56287500000000001</v>
      </c>
      <c r="G891">
        <v>57.75753216087665</v>
      </c>
      <c r="H891" s="1"/>
    </row>
    <row r="892" spans="1:8">
      <c r="A892" t="s">
        <v>35</v>
      </c>
      <c r="B892">
        <v>21</v>
      </c>
      <c r="C892">
        <v>32</v>
      </c>
      <c r="D892">
        <v>8.1590000000000007</v>
      </c>
      <c r="E892" s="8">
        <v>2.4395673796802573</v>
      </c>
      <c r="F892" s="8">
        <v>0.39560000000000001</v>
      </c>
      <c r="G892">
        <v>-30.959728709267328</v>
      </c>
      <c r="H892" s="1"/>
    </row>
    <row r="893" spans="1:8">
      <c r="A893" t="s">
        <v>35</v>
      </c>
      <c r="B893">
        <v>21</v>
      </c>
      <c r="C893">
        <v>32</v>
      </c>
      <c r="D893">
        <v>5.125</v>
      </c>
      <c r="E893" s="8">
        <v>1.0668720635577627</v>
      </c>
      <c r="F893" s="8">
        <v>0.57099999999999995</v>
      </c>
      <c r="G893">
        <v>11.352061716069668</v>
      </c>
      <c r="H893" s="1"/>
    </row>
    <row r="894" spans="1:8">
      <c r="A894" t="s">
        <v>35</v>
      </c>
      <c r="B894">
        <v>21</v>
      </c>
      <c r="C894">
        <v>32</v>
      </c>
      <c r="D894">
        <v>13.441000000000001</v>
      </c>
      <c r="E894" s="8">
        <v>1.0547914485811878</v>
      </c>
      <c r="F894" s="8">
        <v>0.34633333333333333</v>
      </c>
      <c r="G894">
        <v>66.594566415574462</v>
      </c>
      <c r="H894" s="1"/>
    </row>
    <row r="895" spans="1:8">
      <c r="A895" t="s">
        <v>35</v>
      </c>
      <c r="B895">
        <v>21</v>
      </c>
      <c r="C895">
        <v>32</v>
      </c>
      <c r="D895">
        <v>13.101000000000001</v>
      </c>
      <c r="E895" s="8">
        <v>0.76210563572250167</v>
      </c>
      <c r="F895" s="8">
        <v>0.42566666666666669</v>
      </c>
      <c r="G895">
        <v>5.9499787329998508</v>
      </c>
      <c r="H895" s="1"/>
    </row>
    <row r="896" spans="1:8">
      <c r="A896" t="s">
        <v>35</v>
      </c>
      <c r="B896">
        <v>21</v>
      </c>
      <c r="C896">
        <v>32</v>
      </c>
      <c r="D896">
        <v>14.173</v>
      </c>
      <c r="E896" s="8">
        <v>1.4724679962566243</v>
      </c>
      <c r="F896" s="8">
        <v>0.58925000000000005</v>
      </c>
      <c r="G896">
        <v>-56.579735431339124</v>
      </c>
      <c r="H896" s="1"/>
    </row>
    <row r="897" spans="1:8">
      <c r="A897" t="s">
        <v>59</v>
      </c>
      <c r="B897">
        <v>21</v>
      </c>
      <c r="C897">
        <v>32</v>
      </c>
      <c r="D897">
        <v>14.121</v>
      </c>
      <c r="E897" s="8">
        <v>1.0583576900084393</v>
      </c>
      <c r="F897" s="8">
        <v>0.56033333333333324</v>
      </c>
      <c r="G897">
        <v>-50.021141934546549</v>
      </c>
      <c r="H897" s="1"/>
    </row>
    <row r="898" spans="1:8">
      <c r="A898" t="s">
        <v>59</v>
      </c>
      <c r="B898">
        <v>21</v>
      </c>
      <c r="C898">
        <v>32</v>
      </c>
      <c r="D898">
        <v>10.843999999999999</v>
      </c>
      <c r="E898" s="8">
        <v>2.495314809798558</v>
      </c>
      <c r="F898" s="8">
        <v>0.79320000000000002</v>
      </c>
      <c r="G898">
        <v>31.129145951715145</v>
      </c>
      <c r="H898" s="1"/>
    </row>
    <row r="899" spans="1:8">
      <c r="A899" t="s">
        <v>59</v>
      </c>
      <c r="B899">
        <v>21</v>
      </c>
      <c r="C899">
        <v>32</v>
      </c>
      <c r="D899">
        <v>7.5140000000000002</v>
      </c>
      <c r="E899" s="8">
        <v>1.3062132291475219</v>
      </c>
      <c r="F899" s="8">
        <v>0.28300000000000003</v>
      </c>
      <c r="G899">
        <v>-13.14256562691952</v>
      </c>
      <c r="H899" s="1"/>
    </row>
    <row r="900" spans="1:8">
      <c r="A900" t="s">
        <v>59</v>
      </c>
      <c r="B900">
        <v>21</v>
      </c>
      <c r="C900">
        <v>32</v>
      </c>
      <c r="D900">
        <v>5.3520000000000003</v>
      </c>
      <c r="E900" s="8">
        <v>1.9409701182656049</v>
      </c>
      <c r="F900" s="8">
        <v>0.62140000000000006</v>
      </c>
      <c r="G900">
        <v>63.89700154435279</v>
      </c>
      <c r="H900" s="1"/>
    </row>
    <row r="901" spans="1:8">
      <c r="A901" t="s">
        <v>65</v>
      </c>
      <c r="B901">
        <v>21</v>
      </c>
      <c r="C901">
        <v>32</v>
      </c>
      <c r="D901">
        <v>6.1369999999999996</v>
      </c>
      <c r="E901" s="8">
        <v>1.0373548091178819</v>
      </c>
      <c r="F901" s="8">
        <v>0.55000000000000004</v>
      </c>
      <c r="G901">
        <v>7.7004897003335788</v>
      </c>
      <c r="H901" s="1"/>
    </row>
    <row r="902" spans="1:8">
      <c r="A902" t="s">
        <v>65</v>
      </c>
      <c r="B902">
        <v>21</v>
      </c>
      <c r="C902">
        <v>32</v>
      </c>
      <c r="D902">
        <v>4.2889999999999997</v>
      </c>
      <c r="E902" s="8">
        <v>1.4460878258252463</v>
      </c>
      <c r="F902" s="8">
        <v>0.76300000000000001</v>
      </c>
      <c r="G902">
        <v>31.194786648969124</v>
      </c>
      <c r="H902" s="1"/>
    </row>
    <row r="903" spans="1:8">
      <c r="A903" t="s">
        <v>66</v>
      </c>
      <c r="B903">
        <v>21</v>
      </c>
      <c r="C903">
        <v>32</v>
      </c>
      <c r="D903">
        <v>3.2080000000000002</v>
      </c>
      <c r="E903" s="8">
        <v>0.76704171985622382</v>
      </c>
      <c r="F903" s="8">
        <v>0.60300000000000009</v>
      </c>
      <c r="G903">
        <v>0.59758750363967295</v>
      </c>
      <c r="H903" s="1"/>
    </row>
    <row r="904" spans="1:8">
      <c r="A904" t="s">
        <v>66</v>
      </c>
      <c r="B904">
        <v>21</v>
      </c>
      <c r="C904">
        <v>32</v>
      </c>
      <c r="D904">
        <v>9.8849999999999998</v>
      </c>
      <c r="E904" s="8">
        <v>1.2044023414125371</v>
      </c>
      <c r="F904" s="8">
        <v>0.48800000000000004</v>
      </c>
      <c r="G904">
        <v>62.881794725622242</v>
      </c>
      <c r="H904" s="1"/>
    </row>
    <row r="905" spans="1:8">
      <c r="A905" t="s">
        <v>35</v>
      </c>
      <c r="B905">
        <v>21</v>
      </c>
      <c r="C905">
        <v>32</v>
      </c>
      <c r="D905">
        <v>14.291</v>
      </c>
      <c r="E905" s="8">
        <v>0.77835981396780707</v>
      </c>
      <c r="F905" s="8">
        <v>0.33100000000000007</v>
      </c>
      <c r="G905">
        <v>-49.063365992933186</v>
      </c>
      <c r="H905" s="1"/>
    </row>
    <row r="906" spans="1:8">
      <c r="A906" t="s">
        <v>35</v>
      </c>
      <c r="B906">
        <v>21</v>
      </c>
      <c r="C906">
        <v>32</v>
      </c>
      <c r="D906">
        <v>16.37</v>
      </c>
      <c r="E906" s="8">
        <v>0.9434341524452039</v>
      </c>
      <c r="F906" s="8">
        <v>0.42674999999999996</v>
      </c>
      <c r="G906">
        <v>-3.1596175926524555</v>
      </c>
      <c r="H906" s="1"/>
    </row>
    <row r="907" spans="1:8">
      <c r="A907" t="s">
        <v>62</v>
      </c>
      <c r="B907">
        <v>21</v>
      </c>
      <c r="C907">
        <v>32</v>
      </c>
      <c r="D907">
        <v>8.8390000000000004</v>
      </c>
      <c r="E907" s="8">
        <v>2.202537173352586</v>
      </c>
      <c r="F907" s="8">
        <v>0.86799999999999999</v>
      </c>
      <c r="G907">
        <v>23.294231406477252</v>
      </c>
      <c r="H907" s="1"/>
    </row>
    <row r="908" spans="1:8">
      <c r="A908" t="s">
        <v>62</v>
      </c>
      <c r="B908">
        <v>21</v>
      </c>
      <c r="C908">
        <v>32</v>
      </c>
      <c r="D908">
        <v>12.952999999999999</v>
      </c>
      <c r="E908" s="8">
        <v>1.1720793488497263</v>
      </c>
      <c r="F908" s="8">
        <v>0.92849999999999999</v>
      </c>
      <c r="G908">
        <v>-22.736434267081329</v>
      </c>
      <c r="H908" s="1"/>
    </row>
    <row r="909" spans="1:8">
      <c r="A909" t="s">
        <v>35</v>
      </c>
      <c r="B909">
        <v>21</v>
      </c>
      <c r="C909">
        <v>32</v>
      </c>
      <c r="D909">
        <v>12.577999999999999</v>
      </c>
      <c r="E909" s="8">
        <v>1.3068902019680151</v>
      </c>
      <c r="F909" s="8">
        <v>0.69699999999999995</v>
      </c>
      <c r="G909">
        <v>28.271062682266901</v>
      </c>
      <c r="H909" s="1"/>
    </row>
    <row r="910" spans="1:8">
      <c r="A910" t="s">
        <v>35</v>
      </c>
      <c r="B910">
        <v>21</v>
      </c>
      <c r="C910">
        <v>32</v>
      </c>
      <c r="D910">
        <v>18.984999999999999</v>
      </c>
      <c r="E910" s="8">
        <v>0.68674303782419255</v>
      </c>
      <c r="F910" s="8">
        <v>0.55249999999999999</v>
      </c>
      <c r="G910">
        <v>-81.964289289464887</v>
      </c>
      <c r="H910" s="1"/>
    </row>
    <row r="911" spans="1:8">
      <c r="A911" t="s">
        <v>35</v>
      </c>
      <c r="B911">
        <v>21</v>
      </c>
      <c r="C911">
        <v>32</v>
      </c>
      <c r="D911">
        <v>10.756</v>
      </c>
      <c r="E911" s="8">
        <v>0.55367318880364735</v>
      </c>
      <c r="F911" s="8">
        <v>0.29133333333333333</v>
      </c>
      <c r="G911">
        <v>-65.795846782958208</v>
      </c>
      <c r="H911" s="1"/>
    </row>
    <row r="912" spans="1:8">
      <c r="A912" t="s">
        <v>35</v>
      </c>
      <c r="B912">
        <v>21</v>
      </c>
      <c r="C912">
        <v>32</v>
      </c>
      <c r="D912">
        <v>6.8769999999999998</v>
      </c>
      <c r="E912" s="8">
        <v>0.24792337525937289</v>
      </c>
      <c r="F912" s="8">
        <v>0.14000000000000001</v>
      </c>
      <c r="G912">
        <v>-71.418888791298372</v>
      </c>
      <c r="H912" s="1"/>
    </row>
    <row r="913" spans="1:8">
      <c r="A913" t="s">
        <v>35</v>
      </c>
      <c r="B913">
        <v>21</v>
      </c>
      <c r="C913">
        <v>32</v>
      </c>
      <c r="D913">
        <v>13.31</v>
      </c>
      <c r="E913" s="8">
        <v>1.0998709015152637</v>
      </c>
      <c r="F913" s="8">
        <v>0.30233333333333334</v>
      </c>
      <c r="G913">
        <v>-18.006638725648742</v>
      </c>
      <c r="H913" s="1"/>
    </row>
    <row r="914" spans="1:8">
      <c r="A914" t="s">
        <v>35</v>
      </c>
      <c r="B914">
        <v>21</v>
      </c>
      <c r="C914">
        <v>32</v>
      </c>
      <c r="D914">
        <v>14.042999999999999</v>
      </c>
      <c r="E914" s="8">
        <v>1.1036253893418719</v>
      </c>
      <c r="F914" s="8">
        <v>0.4365</v>
      </c>
      <c r="G914">
        <v>-58.599967020927338</v>
      </c>
      <c r="H914" s="1"/>
    </row>
    <row r="915" spans="1:8">
      <c r="A915" t="s">
        <v>35</v>
      </c>
      <c r="B915">
        <v>21</v>
      </c>
      <c r="C915">
        <v>32</v>
      </c>
      <c r="D915">
        <v>13.231999999999999</v>
      </c>
      <c r="E915" s="8">
        <v>0.70452821093267659</v>
      </c>
      <c r="F915" s="8">
        <v>0.377</v>
      </c>
      <c r="G915">
        <v>-58.7015104923465</v>
      </c>
      <c r="H915" s="1"/>
    </row>
    <row r="916" spans="1:8">
      <c r="A916" t="s">
        <v>35</v>
      </c>
      <c r="B916">
        <v>21</v>
      </c>
      <c r="C916">
        <v>32</v>
      </c>
      <c r="D916">
        <v>13.545999999999999</v>
      </c>
      <c r="E916" s="8">
        <v>0.3402308040139812</v>
      </c>
      <c r="F916" s="8">
        <v>0.29600000000000004</v>
      </c>
      <c r="G916">
        <v>-22.64577305367375</v>
      </c>
      <c r="H916" s="1"/>
    </row>
    <row r="917" spans="1:8">
      <c r="A917" t="s">
        <v>59</v>
      </c>
      <c r="B917">
        <v>21</v>
      </c>
      <c r="C917">
        <v>32</v>
      </c>
      <c r="D917">
        <v>47.052999999999997</v>
      </c>
      <c r="E917" s="8">
        <v>1.0032870974950303</v>
      </c>
      <c r="F917" s="8">
        <v>0.53966666666666674</v>
      </c>
      <c r="G917">
        <v>20.29536859999665</v>
      </c>
      <c r="H917" s="1"/>
    </row>
    <row r="918" spans="1:8">
      <c r="A918" t="s">
        <v>59</v>
      </c>
      <c r="B918">
        <v>21</v>
      </c>
      <c r="C918">
        <v>32</v>
      </c>
      <c r="D918">
        <v>36.558</v>
      </c>
      <c r="E918" s="8">
        <v>2.5509411988519077</v>
      </c>
      <c r="F918" s="8">
        <v>1.0035000000000001</v>
      </c>
      <c r="G918">
        <v>86.088811235700291</v>
      </c>
      <c r="H918" s="1"/>
    </row>
    <row r="919" spans="1:8">
      <c r="A919" t="s">
        <v>59</v>
      </c>
      <c r="B919">
        <v>21</v>
      </c>
      <c r="C919">
        <v>32</v>
      </c>
      <c r="D919">
        <v>32.234000000000002</v>
      </c>
      <c r="E919" s="8">
        <v>0.95695193191716332</v>
      </c>
      <c r="F919" s="8">
        <v>0.75549999999999995</v>
      </c>
      <c r="G919">
        <v>-10.476213837421822</v>
      </c>
      <c r="H919" s="1"/>
    </row>
    <row r="920" spans="1:8">
      <c r="A920" t="s">
        <v>59</v>
      </c>
      <c r="B920">
        <v>21</v>
      </c>
      <c r="C920">
        <v>32</v>
      </c>
      <c r="D920">
        <v>46.110999999999997</v>
      </c>
      <c r="E920" s="8">
        <v>1.9928534818194734</v>
      </c>
      <c r="F920" s="8">
        <v>1.0616666666666665</v>
      </c>
      <c r="G920">
        <v>86.000415930010149</v>
      </c>
      <c r="H920" s="1"/>
    </row>
    <row r="921" spans="1:8">
      <c r="A921" t="s">
        <v>67</v>
      </c>
      <c r="B921">
        <v>21</v>
      </c>
      <c r="C921">
        <v>32</v>
      </c>
      <c r="D921">
        <v>14.278</v>
      </c>
      <c r="E921" s="8">
        <v>0.65445015089004177</v>
      </c>
      <c r="F921" s="8">
        <v>0.53749999999999998</v>
      </c>
      <c r="G921">
        <v>-25.233741603613002</v>
      </c>
      <c r="H921" s="1"/>
    </row>
    <row r="922" spans="1:8">
      <c r="A922" t="s">
        <v>67</v>
      </c>
      <c r="B922">
        <v>21</v>
      </c>
      <c r="C922">
        <v>32</v>
      </c>
      <c r="D922">
        <v>6.9379999999999997</v>
      </c>
      <c r="E922" s="8">
        <v>0.85861749341601468</v>
      </c>
      <c r="F922" s="8">
        <v>0.67549999999999999</v>
      </c>
      <c r="G922">
        <v>-29.132381127565676</v>
      </c>
      <c r="H922" s="1"/>
    </row>
    <row r="923" spans="1:8">
      <c r="A923" t="s">
        <v>68</v>
      </c>
      <c r="B923">
        <v>21</v>
      </c>
      <c r="C923">
        <v>33</v>
      </c>
      <c r="D923">
        <v>17.233000000000001</v>
      </c>
      <c r="E923" s="8">
        <v>2.172847210459127</v>
      </c>
      <c r="F923" s="8">
        <v>1.1483333333333332</v>
      </c>
      <c r="G923">
        <v>11.790876814190769</v>
      </c>
      <c r="H923" s="1"/>
    </row>
    <row r="924" spans="1:8">
      <c r="A924" t="s">
        <v>68</v>
      </c>
      <c r="B924">
        <v>21</v>
      </c>
      <c r="C924">
        <v>33</v>
      </c>
      <c r="D924">
        <v>3.8530000000000002</v>
      </c>
      <c r="E924" s="8">
        <v>1.0940041133377874</v>
      </c>
      <c r="F924" s="8">
        <v>0.45249999999999996</v>
      </c>
      <c r="G924">
        <v>22.462747116516823</v>
      </c>
      <c r="H924" s="1"/>
    </row>
    <row r="925" spans="1:8">
      <c r="A925" t="s">
        <v>35</v>
      </c>
      <c r="B925">
        <v>21</v>
      </c>
      <c r="C925">
        <v>33</v>
      </c>
      <c r="D925">
        <v>7.6879999999999997</v>
      </c>
      <c r="E925" s="8">
        <v>1.1442490987542879</v>
      </c>
      <c r="F925" s="8">
        <v>0.3846</v>
      </c>
      <c r="G925">
        <v>10.524300816227552</v>
      </c>
      <c r="H925" s="1"/>
    </row>
    <row r="926" spans="1:8">
      <c r="A926" t="s">
        <v>35</v>
      </c>
      <c r="B926">
        <v>21</v>
      </c>
      <c r="C926">
        <v>33</v>
      </c>
      <c r="D926">
        <v>4.3410000000000002</v>
      </c>
      <c r="E926" s="8">
        <v>2.4884505219111746</v>
      </c>
      <c r="F926" s="8">
        <v>0.5645714285714285</v>
      </c>
      <c r="G926">
        <v>3.0176281056598659</v>
      </c>
      <c r="H926" s="1"/>
    </row>
    <row r="927" spans="1:8">
      <c r="A927" t="s">
        <v>62</v>
      </c>
      <c r="B927">
        <v>21</v>
      </c>
      <c r="C927">
        <v>33</v>
      </c>
      <c r="D927">
        <v>6.6680000000000001</v>
      </c>
      <c r="E927" s="8">
        <v>0.90235802207327909</v>
      </c>
      <c r="F927" s="8">
        <v>0.27449999999999997</v>
      </c>
      <c r="G927">
        <v>60.452010641129675</v>
      </c>
      <c r="H927" s="1"/>
    </row>
    <row r="928" spans="1:8">
      <c r="A928" t="s">
        <v>62</v>
      </c>
      <c r="B928">
        <v>21</v>
      </c>
      <c r="C928">
        <v>33</v>
      </c>
      <c r="D928">
        <v>5.492</v>
      </c>
      <c r="E928" s="8">
        <v>1.7005919557612867</v>
      </c>
      <c r="F928" s="8">
        <v>0.44719999999999999</v>
      </c>
      <c r="G928">
        <v>44.97617639242781</v>
      </c>
      <c r="H928" s="1"/>
    </row>
    <row r="929" spans="1:8">
      <c r="A929" t="s">
        <v>35</v>
      </c>
      <c r="B929">
        <v>21</v>
      </c>
      <c r="C929">
        <v>33</v>
      </c>
      <c r="D929">
        <v>7.2</v>
      </c>
      <c r="E929" s="8">
        <v>1.8744865963777917</v>
      </c>
      <c r="F929" s="8">
        <v>0.75050000000000006</v>
      </c>
      <c r="G929">
        <v>46.513121556068349</v>
      </c>
      <c r="H929" s="1"/>
    </row>
    <row r="930" spans="1:8">
      <c r="A930" t="s">
        <v>35</v>
      </c>
      <c r="B930">
        <v>21</v>
      </c>
      <c r="C930">
        <v>33</v>
      </c>
      <c r="D930">
        <v>6.6769999999999996</v>
      </c>
      <c r="E930" s="8">
        <v>0.88820999769198949</v>
      </c>
      <c r="F930" s="8">
        <v>0.4895000000000001</v>
      </c>
      <c r="G930">
        <v>11.29728160659208</v>
      </c>
      <c r="H930" s="1"/>
    </row>
    <row r="931" spans="1:8">
      <c r="A931" t="s">
        <v>35</v>
      </c>
      <c r="B931">
        <v>21</v>
      </c>
      <c r="C931">
        <v>33</v>
      </c>
      <c r="D931">
        <v>4.7939999999999996</v>
      </c>
      <c r="E931" s="8">
        <v>0.89078504702312666</v>
      </c>
      <c r="F931" s="8">
        <v>0.70299999999999996</v>
      </c>
      <c r="G931">
        <v>30.566641585270514</v>
      </c>
      <c r="H931" s="1"/>
    </row>
    <row r="932" spans="1:8">
      <c r="A932" t="s">
        <v>35</v>
      </c>
      <c r="B932">
        <v>21</v>
      </c>
      <c r="C932">
        <v>33</v>
      </c>
      <c r="D932">
        <v>26.341999999999999</v>
      </c>
      <c r="E932" s="8">
        <v>1.5090980750103677</v>
      </c>
      <c r="F932" s="8">
        <v>0.79366666666666674</v>
      </c>
      <c r="G932">
        <v>-49.703445360998998</v>
      </c>
      <c r="H932" s="1"/>
    </row>
    <row r="933" spans="1:8">
      <c r="A933" t="s">
        <v>35</v>
      </c>
      <c r="B933">
        <v>21</v>
      </c>
      <c r="C933">
        <v>33</v>
      </c>
      <c r="D933">
        <v>25.120999999999999</v>
      </c>
      <c r="E933" s="8">
        <v>1.9867644550877164</v>
      </c>
      <c r="F933" s="8">
        <v>1.0646666666666667</v>
      </c>
      <c r="G933">
        <v>-68.380668272857548</v>
      </c>
      <c r="H933" s="1"/>
    </row>
    <row r="934" spans="1:8">
      <c r="A934" t="s">
        <v>35</v>
      </c>
      <c r="B934">
        <v>21</v>
      </c>
      <c r="C934">
        <v>33</v>
      </c>
      <c r="D934">
        <v>38.963999999999999</v>
      </c>
      <c r="E934" s="8">
        <v>1.1256806829647559</v>
      </c>
      <c r="F934" s="8">
        <v>0.60366666666666668</v>
      </c>
      <c r="G934">
        <v>-16.197090201649711</v>
      </c>
      <c r="H934" s="1"/>
    </row>
    <row r="935" spans="1:8">
      <c r="A935" t="s">
        <v>35</v>
      </c>
      <c r="B935">
        <v>21</v>
      </c>
      <c r="C935">
        <v>33</v>
      </c>
      <c r="D935">
        <v>38.58</v>
      </c>
      <c r="E935" s="8">
        <v>0.67280383470964145</v>
      </c>
      <c r="F935" s="8">
        <v>0.53</v>
      </c>
      <c r="G935">
        <v>-21.263733715189677</v>
      </c>
      <c r="H935" s="1"/>
    </row>
    <row r="936" spans="1:8">
      <c r="A936" t="s">
        <v>35</v>
      </c>
      <c r="B936">
        <v>21</v>
      </c>
      <c r="C936">
        <v>33</v>
      </c>
      <c r="D936">
        <v>6.1189999999999998</v>
      </c>
      <c r="E936" s="8">
        <v>0.6287328526488809</v>
      </c>
      <c r="F936" s="8">
        <v>0.26524999999999999</v>
      </c>
      <c r="G936">
        <v>-46.095511307195764</v>
      </c>
      <c r="H936" s="1"/>
    </row>
    <row r="937" spans="1:8">
      <c r="A937" t="s">
        <v>59</v>
      </c>
      <c r="B937">
        <v>21</v>
      </c>
      <c r="C937">
        <v>33</v>
      </c>
      <c r="D937">
        <v>6.6680000000000001</v>
      </c>
      <c r="E937" s="8">
        <v>1.3016212966911691</v>
      </c>
      <c r="F937" s="8">
        <v>0.53049999999999997</v>
      </c>
      <c r="G937">
        <v>-67.552824367420584</v>
      </c>
      <c r="H937" s="1"/>
    </row>
    <row r="938" spans="1:8">
      <c r="A938" t="s">
        <v>59</v>
      </c>
      <c r="B938">
        <v>21</v>
      </c>
      <c r="C938">
        <v>33</v>
      </c>
      <c r="D938">
        <v>3.1640000000000001</v>
      </c>
      <c r="E938" s="8">
        <v>0.50225491535673394</v>
      </c>
      <c r="F938" s="8">
        <v>0.27299999999999996</v>
      </c>
      <c r="G938">
        <v>51.304560046826097</v>
      </c>
      <c r="H938" s="1"/>
    </row>
    <row r="939" spans="1:8">
      <c r="A939" t="s">
        <v>59</v>
      </c>
      <c r="B939">
        <v>21</v>
      </c>
      <c r="C939">
        <v>33</v>
      </c>
      <c r="D939">
        <v>2.9550000000000001</v>
      </c>
      <c r="E939" s="8">
        <v>0.81400368549534152</v>
      </c>
      <c r="F939" s="8">
        <v>0.64</v>
      </c>
      <c r="G939">
        <v>42.410997858665432</v>
      </c>
      <c r="H939" s="1"/>
    </row>
    <row r="940" spans="1:8">
      <c r="A940" t="s">
        <v>59</v>
      </c>
      <c r="B940">
        <v>21</v>
      </c>
      <c r="C940">
        <v>33</v>
      </c>
      <c r="D940">
        <v>6.5030000000000001</v>
      </c>
      <c r="E940" s="8">
        <v>0.52416981981033561</v>
      </c>
      <c r="F940" s="8">
        <v>0.43900000000000006</v>
      </c>
      <c r="G940">
        <v>-86.17138309000336</v>
      </c>
      <c r="H940" s="1"/>
    </row>
    <row r="941" spans="1:8">
      <c r="A941" t="s">
        <v>69</v>
      </c>
      <c r="B941">
        <v>21</v>
      </c>
      <c r="C941">
        <v>33</v>
      </c>
      <c r="D941">
        <v>19.402999999999999</v>
      </c>
      <c r="E941" s="8">
        <v>0.73383513134763512</v>
      </c>
      <c r="F941" s="8">
        <v>0.5764999999999999</v>
      </c>
      <c r="G941">
        <v>2.7337384996350949</v>
      </c>
      <c r="H941" s="1"/>
    </row>
    <row r="942" spans="1:8">
      <c r="A942" t="s">
        <v>69</v>
      </c>
      <c r="B942">
        <v>21</v>
      </c>
      <c r="C942">
        <v>33</v>
      </c>
      <c r="D942">
        <v>40.497999999999998</v>
      </c>
      <c r="E942" s="8">
        <v>1.1226776028762635</v>
      </c>
      <c r="F942" s="8">
        <v>0.88249999999999995</v>
      </c>
      <c r="G942">
        <v>-36.196220969537862</v>
      </c>
      <c r="H942" s="1"/>
    </row>
    <row r="943" spans="1:8">
      <c r="A943" t="s">
        <v>70</v>
      </c>
      <c r="B943">
        <v>22</v>
      </c>
      <c r="C943">
        <v>34</v>
      </c>
      <c r="D943">
        <v>21.234000000000002</v>
      </c>
      <c r="E943" s="8">
        <v>1.4359195659924717</v>
      </c>
      <c r="F943" s="8">
        <v>1.1174999999999999</v>
      </c>
      <c r="G943">
        <v>-56.90754883337577</v>
      </c>
      <c r="H943" s="1"/>
    </row>
    <row r="944" spans="1:8">
      <c r="A944" t="s">
        <v>70</v>
      </c>
      <c r="B944">
        <v>22</v>
      </c>
      <c r="C944">
        <v>34</v>
      </c>
      <c r="D944">
        <v>13.912000000000001</v>
      </c>
      <c r="E944" s="8">
        <v>0.74328056613905924</v>
      </c>
      <c r="F944" s="8">
        <v>0.60150000000000003</v>
      </c>
      <c r="G944">
        <v>-39.321948952628418</v>
      </c>
      <c r="H944" s="1"/>
    </row>
    <row r="945" spans="1:8">
      <c r="A945" t="s">
        <v>35</v>
      </c>
      <c r="B945">
        <v>22</v>
      </c>
      <c r="C945">
        <v>34</v>
      </c>
      <c r="D945">
        <v>13.912000000000001</v>
      </c>
      <c r="E945" s="8">
        <v>1.9542819653263956</v>
      </c>
      <c r="F945" s="8">
        <v>0.76149999999999995</v>
      </c>
      <c r="G945">
        <v>15.5225416363363</v>
      </c>
      <c r="H945" s="1"/>
    </row>
    <row r="946" spans="1:8">
      <c r="A946" t="s">
        <v>35</v>
      </c>
      <c r="B946">
        <v>22</v>
      </c>
      <c r="C946">
        <v>34</v>
      </c>
      <c r="D946">
        <v>8.3160000000000007</v>
      </c>
      <c r="E946" s="8">
        <v>1.1315887062002692</v>
      </c>
      <c r="F946" s="8">
        <v>0.37280000000000002</v>
      </c>
      <c r="G946">
        <v>33.647938283930266</v>
      </c>
      <c r="H946" s="1"/>
    </row>
    <row r="947" spans="1:8">
      <c r="A947" t="s">
        <v>62</v>
      </c>
      <c r="B947">
        <v>22</v>
      </c>
      <c r="C947">
        <v>34</v>
      </c>
      <c r="D947">
        <v>8.9960000000000004</v>
      </c>
      <c r="E947" s="8">
        <v>0.66609458787772791</v>
      </c>
      <c r="F947" s="8">
        <v>0.27400000000000002</v>
      </c>
      <c r="G947">
        <v>-45.000000000000007</v>
      </c>
      <c r="H947" s="1"/>
    </row>
    <row r="948" spans="1:8">
      <c r="A948" t="s">
        <v>62</v>
      </c>
      <c r="B948">
        <v>22</v>
      </c>
      <c r="C948">
        <v>34</v>
      </c>
      <c r="D948">
        <v>12.5</v>
      </c>
      <c r="E948" s="8">
        <v>1.2657744664828725</v>
      </c>
      <c r="F948" s="8">
        <v>1.0105</v>
      </c>
      <c r="G948">
        <v>-60.255118703057811</v>
      </c>
      <c r="H948" s="1"/>
    </row>
    <row r="949" spans="1:8">
      <c r="A949" t="s">
        <v>35</v>
      </c>
      <c r="B949">
        <v>22</v>
      </c>
      <c r="C949">
        <v>34</v>
      </c>
      <c r="D949">
        <v>13.337</v>
      </c>
      <c r="E949" s="8">
        <v>0.68160178990375386</v>
      </c>
      <c r="F949" s="8">
        <v>0.35466666666666669</v>
      </c>
      <c r="G949">
        <v>57.522360563965222</v>
      </c>
      <c r="H949" s="1"/>
    </row>
    <row r="950" spans="1:8">
      <c r="A950" t="s">
        <v>35</v>
      </c>
      <c r="B950">
        <v>22</v>
      </c>
      <c r="C950">
        <v>34</v>
      </c>
      <c r="D950">
        <v>14.069000000000001</v>
      </c>
      <c r="E950" s="8">
        <v>0.77727343965943074</v>
      </c>
      <c r="F950" s="8">
        <v>0.31074999999999997</v>
      </c>
      <c r="G950">
        <v>-42.288564586766846</v>
      </c>
      <c r="H950" s="1"/>
    </row>
    <row r="951" spans="1:8">
      <c r="A951" t="s">
        <v>35</v>
      </c>
      <c r="B951">
        <v>22</v>
      </c>
      <c r="C951">
        <v>34</v>
      </c>
      <c r="D951">
        <v>14.226000000000001</v>
      </c>
      <c r="E951" s="8">
        <v>1.8157117061912669</v>
      </c>
      <c r="F951" s="8">
        <v>0.95200000000000007</v>
      </c>
      <c r="G951">
        <v>-41.494650278473337</v>
      </c>
      <c r="H951" s="1"/>
    </row>
    <row r="952" spans="1:8">
      <c r="A952" t="s">
        <v>35</v>
      </c>
      <c r="B952">
        <v>22</v>
      </c>
      <c r="C952">
        <v>34</v>
      </c>
      <c r="D952">
        <v>8.734</v>
      </c>
      <c r="E952" s="8">
        <v>3.3513646474234995</v>
      </c>
      <c r="F952" s="8">
        <v>1.0673999999999999</v>
      </c>
      <c r="G952">
        <v>-22.953901331366797</v>
      </c>
      <c r="H952" s="1"/>
    </row>
    <row r="953" spans="1:8">
      <c r="A953" t="s">
        <v>35</v>
      </c>
      <c r="B953">
        <v>22</v>
      </c>
      <c r="C953">
        <v>34</v>
      </c>
      <c r="D953">
        <v>8.3680000000000003</v>
      </c>
      <c r="E953" s="8">
        <v>1.8216874045785103</v>
      </c>
      <c r="F953" s="8">
        <v>1.4259999999999999</v>
      </c>
      <c r="G953">
        <v>50.814602201619572</v>
      </c>
      <c r="H953" s="1"/>
    </row>
    <row r="954" spans="1:8">
      <c r="A954" t="s">
        <v>35</v>
      </c>
      <c r="B954">
        <v>22</v>
      </c>
      <c r="C954">
        <v>34</v>
      </c>
      <c r="D954">
        <v>4.8639999999999999</v>
      </c>
      <c r="E954" s="8">
        <v>1.0765732673627</v>
      </c>
      <c r="F954" s="8">
        <v>0.35219999999999996</v>
      </c>
      <c r="G954">
        <v>60.935057434865257</v>
      </c>
      <c r="H954" s="1"/>
    </row>
    <row r="955" spans="1:8">
      <c r="A955" t="s">
        <v>35</v>
      </c>
      <c r="B955">
        <v>22</v>
      </c>
      <c r="C955">
        <v>34</v>
      </c>
      <c r="D955">
        <v>10.617000000000001</v>
      </c>
      <c r="E955" s="8">
        <v>1.2387582492157216</v>
      </c>
      <c r="F955" s="8">
        <v>0.96350000000000002</v>
      </c>
      <c r="G955">
        <v>9.7132510249402735</v>
      </c>
      <c r="H955" s="1"/>
    </row>
    <row r="956" spans="1:8">
      <c r="A956" t="s">
        <v>35</v>
      </c>
      <c r="B956">
        <v>22</v>
      </c>
      <c r="C956">
        <v>34</v>
      </c>
      <c r="D956">
        <v>6.7469999999999999</v>
      </c>
      <c r="E956" s="8">
        <v>1.062663163942366</v>
      </c>
      <c r="F956" s="8">
        <v>0.42124999999999996</v>
      </c>
      <c r="G956">
        <v>-66.836807838151657</v>
      </c>
      <c r="H956" s="1"/>
    </row>
    <row r="957" spans="1:8">
      <c r="A957" t="s">
        <v>59</v>
      </c>
      <c r="B957">
        <v>22</v>
      </c>
      <c r="C957">
        <v>34</v>
      </c>
      <c r="D957">
        <v>4.1319999999999997</v>
      </c>
      <c r="E957" s="8">
        <v>0.34780023001717447</v>
      </c>
      <c r="F957" s="8">
        <v>0.27249999999999996</v>
      </c>
      <c r="G957">
        <v>36.935792705362815</v>
      </c>
      <c r="H957" s="1"/>
    </row>
    <row r="958" spans="1:8">
      <c r="A958" t="s">
        <v>59</v>
      </c>
      <c r="B958">
        <v>22</v>
      </c>
      <c r="C958">
        <v>34</v>
      </c>
      <c r="D958">
        <v>5.8049999999999997</v>
      </c>
      <c r="E958" s="8">
        <v>4.2804823326349544</v>
      </c>
      <c r="F958" s="8">
        <v>0.84425000000000006</v>
      </c>
      <c r="G958">
        <v>-23.007013572852053</v>
      </c>
      <c r="H958" s="1"/>
    </row>
    <row r="959" spans="1:8">
      <c r="A959" t="s">
        <v>59</v>
      </c>
      <c r="B959">
        <v>22</v>
      </c>
      <c r="C959">
        <v>34</v>
      </c>
      <c r="D959">
        <v>6.9560000000000004</v>
      </c>
      <c r="E959" s="8">
        <v>3.5075133641940712</v>
      </c>
      <c r="F959" s="8">
        <v>1.1444999999999999</v>
      </c>
      <c r="G959">
        <v>-37.330554020275386</v>
      </c>
      <c r="H959" s="1"/>
    </row>
    <row r="960" spans="1:8">
      <c r="A960" t="s">
        <v>59</v>
      </c>
      <c r="B960">
        <v>22</v>
      </c>
      <c r="C960">
        <v>34</v>
      </c>
      <c r="D960">
        <v>8.1720000000000006</v>
      </c>
      <c r="E960" s="8">
        <v>0.73505373953201436</v>
      </c>
      <c r="F960" s="8">
        <v>0.58250000000000002</v>
      </c>
      <c r="G960">
        <v>11.615670124466147</v>
      </c>
      <c r="H960" s="1"/>
    </row>
    <row r="961" spans="1:8">
      <c r="A961" t="s">
        <v>55</v>
      </c>
      <c r="B961">
        <v>22</v>
      </c>
      <c r="C961">
        <v>34</v>
      </c>
      <c r="D961">
        <v>8.3680000000000003</v>
      </c>
      <c r="E961" s="8">
        <v>0.63310346705731757</v>
      </c>
      <c r="F961" s="8">
        <v>0.246</v>
      </c>
      <c r="G961">
        <v>-18.034285567129928</v>
      </c>
      <c r="H961" s="1"/>
    </row>
    <row r="962" spans="1:8">
      <c r="A962" t="s">
        <v>55</v>
      </c>
      <c r="B962">
        <v>22</v>
      </c>
      <c r="C962">
        <v>34</v>
      </c>
      <c r="D962">
        <v>10.093999999999999</v>
      </c>
      <c r="E962" s="8">
        <v>1.4218906427710962</v>
      </c>
      <c r="F962" s="8">
        <v>0.35949999999999993</v>
      </c>
      <c r="G962">
        <v>-32.214678027586373</v>
      </c>
      <c r="H962" s="1"/>
    </row>
    <row r="963" spans="1:8">
      <c r="A963" t="s">
        <v>71</v>
      </c>
      <c r="B963">
        <v>22</v>
      </c>
      <c r="C963">
        <v>34</v>
      </c>
      <c r="D963">
        <v>8.2460000000000004</v>
      </c>
      <c r="E963" s="8">
        <v>0.7864890336171253</v>
      </c>
      <c r="F963" s="8">
        <v>0.41466666666666663</v>
      </c>
      <c r="G963">
        <v>-12.781662907273718</v>
      </c>
      <c r="H963" s="1"/>
    </row>
    <row r="964" spans="1:8">
      <c r="A964" t="s">
        <v>71</v>
      </c>
      <c r="B964">
        <v>22</v>
      </c>
      <c r="C964">
        <v>34</v>
      </c>
      <c r="D964">
        <v>3.9569999999999999</v>
      </c>
      <c r="E964" s="8">
        <v>0.46340586962186825</v>
      </c>
      <c r="F964" s="8">
        <v>0.36300000000000004</v>
      </c>
      <c r="G964">
        <v>19.803529629875143</v>
      </c>
      <c r="H964" s="1"/>
    </row>
    <row r="965" spans="1:8">
      <c r="E965" s="1"/>
      <c r="F965" s="1"/>
      <c r="G965" s="1"/>
      <c r="H965" s="1"/>
    </row>
    <row r="966" spans="1:8">
      <c r="E966" s="1"/>
      <c r="F966" s="1"/>
      <c r="G966" s="1"/>
      <c r="H966" s="1"/>
    </row>
    <row r="967" spans="1:8">
      <c r="E967" s="1"/>
      <c r="F967" s="1"/>
      <c r="G967" s="1"/>
      <c r="H967" s="1"/>
    </row>
    <row r="968" spans="1:8">
      <c r="E968" s="1"/>
      <c r="F968" s="1"/>
      <c r="G968" s="1"/>
      <c r="H968" s="1"/>
    </row>
    <row r="969" spans="1:8">
      <c r="E969" s="1"/>
      <c r="F969" s="1"/>
      <c r="G969" s="1"/>
      <c r="H969" s="1"/>
    </row>
    <row r="970" spans="1:8">
      <c r="E970" s="1"/>
      <c r="F970" s="1"/>
      <c r="G970" s="1"/>
      <c r="H970" s="1"/>
    </row>
    <row r="971" spans="1:8">
      <c r="E971" s="1"/>
      <c r="F971" s="1"/>
      <c r="G971" s="1"/>
      <c r="H971" s="1"/>
    </row>
    <row r="972" spans="1:8">
      <c r="E972" s="1"/>
      <c r="F972" s="1"/>
      <c r="G972" s="1"/>
      <c r="H972" s="1"/>
    </row>
    <row r="973" spans="1:8">
      <c r="E973" s="1"/>
      <c r="F973" s="1"/>
      <c r="G973" s="1"/>
      <c r="H973" s="1"/>
    </row>
    <row r="974" spans="1:8">
      <c r="E974" s="1"/>
      <c r="F974" s="1"/>
      <c r="G974" s="1"/>
      <c r="H974" s="1"/>
    </row>
    <row r="975" spans="1:8">
      <c r="E975" s="1"/>
      <c r="F975" s="1"/>
      <c r="G975" s="1"/>
      <c r="H975" s="1"/>
    </row>
    <row r="976" spans="1:8">
      <c r="E976" s="1"/>
      <c r="F976" s="1"/>
      <c r="G976" s="1"/>
      <c r="H976" s="1"/>
    </row>
    <row r="977" spans="5:8">
      <c r="E977" s="1"/>
      <c r="F977" s="1"/>
      <c r="G977" s="1"/>
      <c r="H977" s="1"/>
    </row>
    <row r="978" spans="5:8">
      <c r="E978" s="1"/>
      <c r="F978" s="1"/>
      <c r="G978" s="1"/>
      <c r="H978" s="1"/>
    </row>
    <row r="979" spans="5:8">
      <c r="E979" s="1"/>
      <c r="F979" s="1"/>
      <c r="G979" s="1"/>
      <c r="H979" s="1"/>
    </row>
    <row r="980" spans="5:8">
      <c r="E980" s="1"/>
      <c r="F980" s="1"/>
      <c r="G980" s="1"/>
      <c r="H980" s="1"/>
    </row>
    <row r="981" spans="5:8">
      <c r="E981" s="1"/>
      <c r="F981" s="1"/>
      <c r="G981" s="1"/>
      <c r="H981" s="1"/>
    </row>
    <row r="982" spans="5:8">
      <c r="E982" s="1"/>
      <c r="F982" s="1"/>
      <c r="G982" s="1"/>
      <c r="H982" s="1"/>
    </row>
    <row r="983" spans="5:8">
      <c r="E983" s="1"/>
      <c r="F983" s="1"/>
      <c r="G983" s="1"/>
      <c r="H983" s="1"/>
    </row>
    <row r="984" spans="5:8">
      <c r="E984" s="1"/>
      <c r="F984" s="1"/>
      <c r="G984" s="1"/>
      <c r="H984" s="1"/>
    </row>
    <row r="985" spans="5:8">
      <c r="E985" s="1"/>
      <c r="F985" s="1"/>
      <c r="G985" s="1"/>
      <c r="H985" s="1"/>
    </row>
    <row r="986" spans="5:8">
      <c r="E986" s="1"/>
      <c r="F986" s="1"/>
      <c r="G986" s="1"/>
      <c r="H986" s="1"/>
    </row>
    <row r="987" spans="5:8">
      <c r="E987" s="1"/>
      <c r="F987" s="1"/>
      <c r="G987" s="1"/>
      <c r="H987" s="1"/>
    </row>
    <row r="988" spans="5:8">
      <c r="E988" s="1"/>
      <c r="F988" s="1"/>
      <c r="G988" s="1"/>
      <c r="H988" s="1"/>
    </row>
    <row r="989" spans="5:8">
      <c r="E989" s="1"/>
      <c r="F989" s="1"/>
      <c r="G989" s="1"/>
      <c r="H989" s="1"/>
    </row>
    <row r="990" spans="5:8">
      <c r="E990" s="1"/>
      <c r="F990" s="1"/>
      <c r="G990" s="1"/>
      <c r="H990" s="1"/>
    </row>
    <row r="991" spans="5:8">
      <c r="E991" s="1"/>
      <c r="F991" s="1"/>
      <c r="G991" s="1"/>
      <c r="H991" s="1"/>
    </row>
    <row r="992" spans="5:8">
      <c r="E992" s="1"/>
      <c r="F992" s="1"/>
      <c r="G992" s="1"/>
      <c r="H992" s="1"/>
    </row>
    <row r="993" spans="5:8">
      <c r="E993" s="1"/>
      <c r="F993" s="1"/>
      <c r="G993" s="1"/>
      <c r="H993" s="1"/>
    </row>
    <row r="994" spans="5:8">
      <c r="E994" s="1"/>
      <c r="F994" s="1"/>
      <c r="G994" s="1"/>
      <c r="H994" s="1"/>
    </row>
    <row r="995" spans="5:8">
      <c r="E995" s="1"/>
      <c r="F995" s="1"/>
      <c r="G995" s="1"/>
      <c r="H995" s="1"/>
    </row>
    <row r="996" spans="5:8">
      <c r="E996" s="1"/>
      <c r="F996" s="1"/>
      <c r="G996" s="1"/>
      <c r="H996" s="1"/>
    </row>
    <row r="997" spans="5:8">
      <c r="E997" s="1"/>
      <c r="F997" s="1"/>
      <c r="G997" s="1"/>
      <c r="H997" s="1"/>
    </row>
    <row r="998" spans="5:8">
      <c r="E998" s="1"/>
      <c r="F998" s="1"/>
      <c r="G998" s="1"/>
      <c r="H998" s="1"/>
    </row>
    <row r="999" spans="5:8">
      <c r="E999" s="1"/>
      <c r="F999" s="1"/>
      <c r="G999" s="1"/>
      <c r="H999" s="1"/>
    </row>
    <row r="1000" spans="5:8">
      <c r="E1000" s="1"/>
      <c r="F1000" s="1"/>
      <c r="G1000" s="1"/>
      <c r="H1000" s="1"/>
    </row>
    <row r="1001" spans="5:8">
      <c r="E1001" s="1"/>
      <c r="F1001" s="1"/>
      <c r="G1001" s="1"/>
      <c r="H1001" s="1"/>
    </row>
    <row r="1002" spans="5:8">
      <c r="E1002" s="1"/>
      <c r="F1002" s="1"/>
      <c r="G1002" s="1"/>
      <c r="H1002" s="1"/>
    </row>
    <row r="1003" spans="5:8">
      <c r="E1003" s="1"/>
      <c r="F1003" s="1"/>
      <c r="G1003" s="1"/>
      <c r="H1003" s="1"/>
    </row>
    <row r="1004" spans="5:8">
      <c r="E1004" s="1"/>
      <c r="F1004" s="1"/>
      <c r="G1004" s="1"/>
      <c r="H1004" s="1"/>
    </row>
    <row r="1005" spans="5:8">
      <c r="E1005" s="1"/>
      <c r="F1005" s="1"/>
      <c r="G1005" s="1"/>
      <c r="H1005" s="1"/>
    </row>
    <row r="1006" spans="5:8">
      <c r="E1006" s="1"/>
      <c r="F1006" s="1"/>
      <c r="G1006" s="1"/>
      <c r="H1006" s="1"/>
    </row>
    <row r="1007" spans="5:8">
      <c r="E1007" s="1"/>
      <c r="F1007" s="1"/>
      <c r="G1007" s="1"/>
      <c r="H1007" s="1"/>
    </row>
    <row r="1008" spans="5:8">
      <c r="E1008" s="1"/>
      <c r="F1008" s="1"/>
      <c r="G1008" s="1"/>
      <c r="H1008" s="1"/>
    </row>
    <row r="1009" spans="5:8">
      <c r="E1009" s="1"/>
      <c r="F1009" s="1"/>
      <c r="G1009" s="1"/>
      <c r="H1009" s="1"/>
    </row>
    <row r="1010" spans="5:8">
      <c r="E1010" s="1"/>
      <c r="F1010" s="1"/>
      <c r="G1010" s="1"/>
      <c r="H1010" s="1"/>
    </row>
    <row r="1011" spans="5:8">
      <c r="E1011" s="1"/>
      <c r="F1011" s="1"/>
      <c r="G1011" s="1"/>
      <c r="H1011" s="1"/>
    </row>
    <row r="1012" spans="5:8">
      <c r="E1012" s="1"/>
      <c r="F1012" s="1"/>
      <c r="G1012" s="1"/>
      <c r="H1012" s="1"/>
    </row>
    <row r="1013" spans="5:8">
      <c r="E1013" s="1"/>
      <c r="F1013" s="1"/>
      <c r="G1013" s="1"/>
      <c r="H1013" s="1"/>
    </row>
    <row r="1014" spans="5:8">
      <c r="E1014" s="1"/>
      <c r="F1014" s="1"/>
      <c r="G1014" s="1"/>
      <c r="H1014" s="1"/>
    </row>
    <row r="1015" spans="5:8">
      <c r="E1015" s="1"/>
      <c r="F1015" s="1"/>
      <c r="G1015" s="1"/>
      <c r="H1015" s="1"/>
    </row>
    <row r="1016" spans="5:8">
      <c r="E1016" s="1"/>
      <c r="F1016" s="1"/>
      <c r="G1016" s="1"/>
      <c r="H1016" s="1"/>
    </row>
    <row r="1017" spans="5:8">
      <c r="E1017" s="1"/>
      <c r="F1017" s="1"/>
      <c r="G1017" s="1"/>
      <c r="H1017" s="1"/>
    </row>
    <row r="1018" spans="5:8">
      <c r="E1018" s="1"/>
      <c r="F1018" s="1"/>
      <c r="G1018" s="1"/>
      <c r="H1018" s="1"/>
    </row>
    <row r="1019" spans="5:8">
      <c r="E1019" s="1"/>
      <c r="F1019" s="1"/>
      <c r="G1019" s="1"/>
      <c r="H1019" s="1"/>
    </row>
    <row r="1020" spans="5:8">
      <c r="E1020" s="1"/>
      <c r="F1020" s="1"/>
      <c r="G1020" s="1"/>
      <c r="H1020" s="1"/>
    </row>
    <row r="1021" spans="5:8">
      <c r="E1021" s="1"/>
      <c r="F1021" s="1"/>
      <c r="G1021" s="1"/>
      <c r="H1021" s="1"/>
    </row>
    <row r="1022" spans="5:8">
      <c r="E1022" s="1"/>
      <c r="F1022" s="1"/>
      <c r="G1022" s="1"/>
      <c r="H1022" s="1"/>
    </row>
    <row r="1023" spans="5:8">
      <c r="E1023" s="1"/>
      <c r="F1023" s="1"/>
      <c r="G1023" s="1"/>
      <c r="H1023" s="1"/>
    </row>
    <row r="1024" spans="5:8">
      <c r="E1024" s="1"/>
      <c r="F1024" s="1"/>
      <c r="G1024" s="1"/>
      <c r="H1024" s="1"/>
    </row>
    <row r="1025" spans="5:8">
      <c r="E1025" s="1"/>
      <c r="F1025" s="1"/>
      <c r="G1025" s="1"/>
      <c r="H1025" s="1"/>
    </row>
    <row r="1026" spans="5:8">
      <c r="E1026" s="1"/>
      <c r="F1026" s="1"/>
      <c r="G1026" s="1"/>
      <c r="H1026" s="1"/>
    </row>
    <row r="1027" spans="5:8">
      <c r="E1027" s="1"/>
      <c r="F1027" s="1"/>
      <c r="G1027" s="1"/>
      <c r="H1027" s="1"/>
    </row>
    <row r="1028" spans="5:8">
      <c r="E1028" s="1"/>
      <c r="F1028" s="1"/>
      <c r="G1028" s="1"/>
      <c r="H1028" s="1"/>
    </row>
    <row r="1029" spans="5:8">
      <c r="E1029" s="1"/>
      <c r="F1029" s="1"/>
      <c r="G1029" s="1"/>
      <c r="H1029" s="1"/>
    </row>
    <row r="1030" spans="5:8">
      <c r="E1030" s="1"/>
      <c r="F1030" s="1"/>
      <c r="G1030" s="1"/>
      <c r="H1030" s="1"/>
    </row>
    <row r="1031" spans="5:8">
      <c r="E1031" s="1"/>
      <c r="F1031" s="1"/>
      <c r="G1031" s="1"/>
      <c r="H1031" s="1"/>
    </row>
    <row r="1032" spans="5:8">
      <c r="E1032" s="1"/>
      <c r="F1032" s="1"/>
      <c r="G1032" s="1"/>
      <c r="H1032" s="1"/>
    </row>
    <row r="1033" spans="5:8">
      <c r="E1033" s="1"/>
      <c r="F1033" s="1"/>
      <c r="G1033" s="1"/>
      <c r="H1033" s="1"/>
    </row>
    <row r="1034" spans="5:8">
      <c r="E1034" s="1"/>
      <c r="F1034" s="1"/>
      <c r="G1034" s="1"/>
      <c r="H1034" s="1"/>
    </row>
    <row r="1035" spans="5:8">
      <c r="E1035" s="1"/>
      <c r="F1035" s="1"/>
      <c r="G1035" s="1"/>
      <c r="H1035" s="1"/>
    </row>
    <row r="1036" spans="5:8">
      <c r="E1036" s="1"/>
      <c r="F1036" s="1"/>
      <c r="G1036" s="1"/>
      <c r="H1036" s="1"/>
    </row>
    <row r="1037" spans="5:8">
      <c r="E1037" s="1"/>
      <c r="F1037" s="1"/>
      <c r="G1037" s="1"/>
      <c r="H1037" s="1"/>
    </row>
    <row r="1038" spans="5:8">
      <c r="E1038" s="1"/>
      <c r="F1038" s="1"/>
      <c r="G1038" s="1"/>
      <c r="H1038" s="1"/>
    </row>
    <row r="1039" spans="5:8">
      <c r="E1039" s="1"/>
      <c r="F1039" s="1"/>
      <c r="G1039" s="1"/>
      <c r="H1039" s="1"/>
    </row>
    <row r="1040" spans="5:8">
      <c r="E1040" s="1"/>
      <c r="F1040" s="1"/>
      <c r="G1040" s="1"/>
      <c r="H1040" s="1"/>
    </row>
    <row r="1041" spans="5:8">
      <c r="E1041" s="1"/>
      <c r="F1041" s="1"/>
      <c r="G1041" s="1"/>
      <c r="H1041" s="1"/>
    </row>
    <row r="1042" spans="5:8">
      <c r="E1042" s="1"/>
      <c r="F1042" s="1"/>
      <c r="G1042" s="1"/>
      <c r="H1042" s="1"/>
    </row>
    <row r="1043" spans="5:8">
      <c r="E1043" s="1"/>
      <c r="F1043" s="1"/>
      <c r="G1043" s="1"/>
      <c r="H1043" s="1"/>
    </row>
    <row r="1044" spans="5:8">
      <c r="E1044" s="1"/>
      <c r="F1044" s="1"/>
      <c r="G1044" s="1"/>
      <c r="H1044" s="1"/>
    </row>
    <row r="1045" spans="5:8">
      <c r="E1045" s="1"/>
      <c r="F1045" s="1"/>
      <c r="G1045" s="1"/>
      <c r="H1045" s="1"/>
    </row>
    <row r="1046" spans="5:8">
      <c r="E1046" s="1"/>
      <c r="F1046" s="1"/>
      <c r="G1046" s="1"/>
      <c r="H1046" s="1"/>
    </row>
    <row r="1047" spans="5:8">
      <c r="E1047" s="1"/>
      <c r="F1047" s="1"/>
      <c r="G1047" s="1"/>
      <c r="H1047" s="1"/>
    </row>
    <row r="1048" spans="5:8">
      <c r="E1048" s="1"/>
      <c r="F1048" s="1"/>
      <c r="G1048" s="1"/>
      <c r="H1048" s="1"/>
    </row>
    <row r="1049" spans="5:8">
      <c r="E1049" s="1"/>
      <c r="F1049" s="1"/>
      <c r="G1049" s="1"/>
      <c r="H1049" s="1"/>
    </row>
    <row r="1050" spans="5:8">
      <c r="E1050" s="1"/>
      <c r="F1050" s="1"/>
      <c r="G1050" s="1"/>
      <c r="H1050" s="1"/>
    </row>
    <row r="1051" spans="5:8">
      <c r="E1051" s="1"/>
      <c r="F1051" s="1"/>
      <c r="G1051" s="1"/>
      <c r="H1051" s="1"/>
    </row>
    <row r="1052" spans="5:8">
      <c r="E1052" s="1"/>
      <c r="F1052" s="1"/>
      <c r="G1052" s="1"/>
      <c r="H1052" s="1"/>
    </row>
    <row r="1053" spans="5:8">
      <c r="E1053" s="1"/>
      <c r="F1053" s="1"/>
      <c r="G1053" s="1"/>
      <c r="H1053" s="1"/>
    </row>
    <row r="1054" spans="5:8">
      <c r="E1054" s="1"/>
      <c r="F1054" s="1"/>
      <c r="G1054" s="1"/>
      <c r="H1054" s="1"/>
    </row>
    <row r="1055" spans="5:8">
      <c r="E1055" s="1"/>
      <c r="F1055" s="1"/>
      <c r="G1055" s="1"/>
      <c r="H1055" s="1"/>
    </row>
    <row r="1056" spans="5:8">
      <c r="E1056" s="1"/>
      <c r="F1056" s="1"/>
      <c r="G1056" s="1"/>
      <c r="H1056" s="1"/>
    </row>
    <row r="1057" spans="5:8">
      <c r="E1057" s="1"/>
      <c r="F1057" s="1"/>
      <c r="G1057" s="1"/>
      <c r="H1057" s="1"/>
    </row>
    <row r="1058" spans="5:8">
      <c r="E1058" s="1"/>
      <c r="F1058" s="1"/>
      <c r="G1058" s="1"/>
      <c r="H1058" s="1"/>
    </row>
    <row r="1059" spans="5:8">
      <c r="E1059" s="1"/>
      <c r="F1059" s="1"/>
      <c r="G1059" s="1"/>
      <c r="H1059" s="1"/>
    </row>
    <row r="1060" spans="5:8">
      <c r="E1060" s="1"/>
      <c r="F1060" s="1"/>
      <c r="G1060" s="1"/>
      <c r="H1060" s="1"/>
    </row>
    <row r="1061" spans="5:8">
      <c r="E1061" s="1"/>
      <c r="F1061" s="1"/>
      <c r="G1061" s="1"/>
      <c r="H1061" s="1"/>
    </row>
    <row r="1062" spans="5:8">
      <c r="E1062" s="1"/>
      <c r="F1062" s="1"/>
      <c r="G1062" s="1"/>
      <c r="H1062" s="1"/>
    </row>
    <row r="1063" spans="5:8">
      <c r="E1063" s="1"/>
      <c r="F1063" s="1"/>
      <c r="G1063" s="1"/>
      <c r="H1063" s="1"/>
    </row>
    <row r="1064" spans="5:8">
      <c r="E1064" s="1"/>
      <c r="F1064" s="1"/>
      <c r="G1064" s="1"/>
      <c r="H1064" s="1"/>
    </row>
    <row r="1065" spans="5:8">
      <c r="E1065" s="1"/>
      <c r="F1065" s="1"/>
      <c r="G1065" s="1"/>
      <c r="H1065" s="1"/>
    </row>
    <row r="1066" spans="5:8">
      <c r="E1066" s="1"/>
      <c r="F1066" s="1"/>
      <c r="G1066" s="1"/>
      <c r="H1066" s="1"/>
    </row>
    <row r="1067" spans="5:8">
      <c r="E1067" s="1"/>
      <c r="F1067" s="1"/>
      <c r="G1067" s="1"/>
      <c r="H1067" s="1"/>
    </row>
    <row r="1068" spans="5:8">
      <c r="E1068" s="1"/>
      <c r="F1068" s="1"/>
      <c r="G1068" s="1"/>
      <c r="H1068" s="1"/>
    </row>
    <row r="1069" spans="5:8">
      <c r="E1069" s="1"/>
      <c r="F1069" s="1"/>
      <c r="G1069" s="1"/>
      <c r="H1069" s="1"/>
    </row>
    <row r="1070" spans="5:8">
      <c r="E1070" s="1"/>
      <c r="F1070" s="1"/>
      <c r="G1070" s="1"/>
      <c r="H1070" s="1"/>
    </row>
    <row r="1071" spans="5:8">
      <c r="E1071" s="1"/>
      <c r="F1071" s="1"/>
      <c r="G1071" s="1"/>
      <c r="H1071" s="1"/>
    </row>
    <row r="1072" spans="5:8">
      <c r="E1072" s="1"/>
      <c r="F1072" s="1"/>
      <c r="G1072" s="1"/>
      <c r="H1072" s="1"/>
    </row>
    <row r="1073" spans="5:8">
      <c r="E1073" s="1"/>
      <c r="F1073" s="1"/>
      <c r="G1073" s="1"/>
      <c r="H1073" s="1"/>
    </row>
    <row r="1074" spans="5:8">
      <c r="E1074" s="1"/>
      <c r="F1074" s="1"/>
      <c r="G1074" s="1"/>
      <c r="H1074" s="1"/>
    </row>
    <row r="1075" spans="5:8">
      <c r="E1075" s="1"/>
      <c r="F1075" s="1"/>
      <c r="G1075" s="1"/>
      <c r="H1075" s="1"/>
    </row>
    <row r="1076" spans="5:8">
      <c r="E1076" s="1"/>
      <c r="F1076" s="1"/>
      <c r="G1076" s="1"/>
      <c r="H1076" s="1"/>
    </row>
    <row r="1077" spans="5:8">
      <c r="E1077" s="1"/>
      <c r="F1077" s="1"/>
      <c r="G1077" s="1"/>
      <c r="H1077" s="1"/>
    </row>
    <row r="1078" spans="5:8">
      <c r="E1078" s="1"/>
      <c r="F1078" s="1"/>
      <c r="G1078" s="1"/>
      <c r="H1078" s="1"/>
    </row>
    <row r="1079" spans="5:8">
      <c r="E1079" s="1"/>
      <c r="F1079" s="1"/>
      <c r="G1079" s="1"/>
      <c r="H1079" s="1"/>
    </row>
    <row r="1080" spans="5:8">
      <c r="E1080" s="1"/>
      <c r="F1080" s="1"/>
      <c r="G1080" s="1"/>
      <c r="H1080" s="1"/>
    </row>
    <row r="1081" spans="5:8">
      <c r="E1081" s="1"/>
      <c r="F1081" s="1"/>
      <c r="G1081" s="1"/>
      <c r="H1081" s="1"/>
    </row>
    <row r="1082" spans="5:8">
      <c r="E1082" s="1"/>
      <c r="F1082" s="1"/>
      <c r="G1082" s="1"/>
      <c r="H1082" s="1"/>
    </row>
    <row r="1083" spans="5:8">
      <c r="E1083" s="1"/>
      <c r="F1083" s="1"/>
      <c r="G1083" s="1"/>
      <c r="H1083" s="1"/>
    </row>
    <row r="1084" spans="5:8">
      <c r="E1084" s="1"/>
      <c r="F1084" s="1"/>
      <c r="G1084" s="1"/>
      <c r="H1084" s="1"/>
    </row>
    <row r="1085" spans="5:8">
      <c r="E1085" s="1"/>
      <c r="F1085" s="1"/>
      <c r="G1085" s="1"/>
      <c r="H1085" s="1"/>
    </row>
    <row r="1086" spans="5:8">
      <c r="E1086" s="1"/>
      <c r="F1086" s="1"/>
      <c r="G1086" s="1"/>
      <c r="H1086" s="1"/>
    </row>
    <row r="1087" spans="5:8">
      <c r="E1087" s="1"/>
      <c r="F1087" s="1"/>
      <c r="G1087" s="1"/>
      <c r="H1087" s="1"/>
    </row>
    <row r="1088" spans="5:8">
      <c r="E1088" s="1"/>
      <c r="F1088" s="1"/>
      <c r="G1088" s="1"/>
      <c r="H1088" s="1"/>
    </row>
    <row r="1089" spans="5:8">
      <c r="E1089" s="1"/>
      <c r="F1089" s="1"/>
      <c r="G1089" s="1"/>
      <c r="H1089" s="1"/>
    </row>
    <row r="1090" spans="5:8">
      <c r="E1090" s="1"/>
      <c r="F1090" s="1"/>
      <c r="G1090" s="1"/>
      <c r="H1090" s="1"/>
    </row>
    <row r="1091" spans="5:8">
      <c r="E1091" s="1"/>
      <c r="F1091" s="1"/>
      <c r="G1091" s="1"/>
      <c r="H1091" s="1"/>
    </row>
    <row r="1092" spans="5:8">
      <c r="E1092" s="1"/>
      <c r="F1092" s="1"/>
      <c r="G1092" s="1"/>
      <c r="H1092" s="1"/>
    </row>
    <row r="1093" spans="5:8">
      <c r="E1093" s="1"/>
      <c r="F1093" s="1"/>
      <c r="G1093" s="1"/>
      <c r="H1093" s="1"/>
    </row>
    <row r="1094" spans="5:8">
      <c r="E1094" s="1"/>
      <c r="F1094" s="1"/>
      <c r="G1094" s="1"/>
      <c r="H1094" s="1"/>
    </row>
    <row r="1095" spans="5:8">
      <c r="E1095" s="1"/>
      <c r="F1095" s="1"/>
      <c r="G1095" s="1"/>
      <c r="H1095" s="1"/>
    </row>
    <row r="1096" spans="5:8">
      <c r="E1096" s="1"/>
      <c r="F1096" s="1"/>
      <c r="G1096" s="1"/>
      <c r="H1096" s="1"/>
    </row>
    <row r="1097" spans="5:8">
      <c r="E1097" s="1"/>
      <c r="F1097" s="1"/>
      <c r="G1097" s="1"/>
      <c r="H1097" s="1"/>
    </row>
    <row r="1098" spans="5:8">
      <c r="E1098" s="1"/>
      <c r="F1098" s="1"/>
      <c r="G1098" s="1"/>
      <c r="H1098" s="1"/>
    </row>
    <row r="1099" spans="5:8">
      <c r="E1099" s="1"/>
      <c r="F1099" s="1"/>
      <c r="G1099" s="1"/>
      <c r="H1099" s="1"/>
    </row>
    <row r="1100" spans="5:8">
      <c r="E1100" s="1"/>
      <c r="F1100" s="1"/>
      <c r="G1100" s="1"/>
      <c r="H1100" s="1"/>
    </row>
    <row r="1101" spans="5:8">
      <c r="E1101" s="1"/>
      <c r="F1101" s="1"/>
      <c r="G1101" s="1"/>
      <c r="H1101" s="1"/>
    </row>
    <row r="1102" spans="5:8">
      <c r="E1102" s="1"/>
      <c r="F1102" s="1"/>
      <c r="G1102" s="1"/>
      <c r="H1102" s="1"/>
    </row>
    <row r="1103" spans="5:8">
      <c r="E1103" s="1"/>
      <c r="F1103" s="1"/>
      <c r="G1103" s="1"/>
      <c r="H1103" s="1"/>
    </row>
    <row r="1104" spans="5:8">
      <c r="E1104" s="1"/>
      <c r="F1104" s="1"/>
      <c r="G1104" s="1"/>
      <c r="H1104" s="1"/>
    </row>
    <row r="1105" spans="5:8">
      <c r="E1105" s="1"/>
      <c r="F1105" s="1"/>
      <c r="G1105" s="1"/>
      <c r="H1105" s="1"/>
    </row>
    <row r="1106" spans="5:8">
      <c r="E1106" s="1"/>
      <c r="F1106" s="1"/>
      <c r="G1106" s="1"/>
      <c r="H1106" s="1"/>
    </row>
    <row r="1107" spans="5:8">
      <c r="E1107" s="1"/>
      <c r="F1107" s="1"/>
      <c r="G1107" s="1"/>
      <c r="H1107" s="1"/>
    </row>
    <row r="1108" spans="5:8">
      <c r="E1108" s="1"/>
      <c r="F1108" s="1"/>
      <c r="G1108" s="1"/>
      <c r="H1108" s="1"/>
    </row>
    <row r="1109" spans="5:8">
      <c r="E1109" s="1"/>
      <c r="F1109" s="1"/>
      <c r="G1109" s="1"/>
      <c r="H1109" s="1"/>
    </row>
    <row r="1110" spans="5:8">
      <c r="E1110" s="1"/>
      <c r="F1110" s="1"/>
      <c r="G1110" s="1"/>
      <c r="H1110" s="1"/>
    </row>
    <row r="1111" spans="5:8">
      <c r="E1111" s="1"/>
      <c r="F1111" s="1"/>
      <c r="G1111" s="1"/>
      <c r="H1111" s="1"/>
    </row>
    <row r="1112" spans="5:8">
      <c r="E1112" s="1"/>
      <c r="F1112" s="1"/>
      <c r="G1112" s="1"/>
      <c r="H1112" s="1"/>
    </row>
    <row r="1113" spans="5:8">
      <c r="E1113" s="1"/>
      <c r="F1113" s="1"/>
      <c r="G1113" s="1"/>
      <c r="H1113" s="1"/>
    </row>
    <row r="1114" spans="5:8">
      <c r="E1114" s="1"/>
      <c r="F1114" s="1"/>
      <c r="G1114" s="1"/>
      <c r="H1114" s="1"/>
    </row>
    <row r="1115" spans="5:8">
      <c r="E1115" s="1"/>
      <c r="F1115" s="1"/>
      <c r="G1115" s="1"/>
      <c r="H1115" s="1"/>
    </row>
    <row r="1116" spans="5:8">
      <c r="E1116" s="1"/>
      <c r="F1116" s="1"/>
      <c r="G1116" s="1"/>
      <c r="H1116" s="1"/>
    </row>
    <row r="1117" spans="5:8">
      <c r="E1117" s="1"/>
      <c r="F1117" s="1"/>
      <c r="G1117" s="1"/>
      <c r="H1117" s="1"/>
    </row>
    <row r="1118" spans="5:8">
      <c r="E1118" s="1"/>
      <c r="F1118" s="1"/>
      <c r="G1118" s="1"/>
      <c r="H1118" s="1"/>
    </row>
    <row r="1119" spans="5:8">
      <c r="E1119" s="1"/>
      <c r="F1119" s="1"/>
      <c r="G1119" s="1"/>
      <c r="H1119" s="1"/>
    </row>
    <row r="1120" spans="5:8">
      <c r="E1120" s="1"/>
      <c r="F1120" s="1"/>
      <c r="G1120" s="1"/>
      <c r="H1120" s="1"/>
    </row>
    <row r="1121" spans="5:8">
      <c r="E1121" s="1"/>
      <c r="F1121" s="1"/>
      <c r="G1121" s="1"/>
      <c r="H1121" s="1"/>
    </row>
    <row r="1122" spans="5:8">
      <c r="E1122" s="1"/>
      <c r="F1122" s="1"/>
      <c r="G1122" s="1"/>
      <c r="H1122" s="1"/>
    </row>
    <row r="1123" spans="5:8">
      <c r="E1123" s="1"/>
      <c r="F1123" s="1"/>
      <c r="G1123" s="1"/>
      <c r="H1123" s="1"/>
    </row>
    <row r="1124" spans="5:8">
      <c r="E1124" s="1"/>
      <c r="F1124" s="1"/>
      <c r="G1124" s="1"/>
      <c r="H1124" s="1"/>
    </row>
    <row r="1125" spans="5:8">
      <c r="E1125" s="1"/>
      <c r="F1125" s="1"/>
      <c r="G1125" s="1"/>
      <c r="H1125" s="1"/>
    </row>
    <row r="1126" spans="5:8">
      <c r="E1126" s="1"/>
      <c r="F1126" s="1"/>
      <c r="G1126" s="1"/>
      <c r="H1126" s="1"/>
    </row>
    <row r="1127" spans="5:8">
      <c r="E1127" s="1"/>
      <c r="F1127" s="1"/>
      <c r="G1127" s="1"/>
      <c r="H1127" s="1"/>
    </row>
    <row r="1128" spans="5:8">
      <c r="E1128" s="1"/>
      <c r="F1128" s="1"/>
      <c r="G1128" s="1"/>
      <c r="H1128" s="1"/>
    </row>
    <row r="1129" spans="5:8">
      <c r="E1129" s="1"/>
      <c r="F1129" s="1"/>
      <c r="G1129" s="1"/>
      <c r="H1129" s="1"/>
    </row>
    <row r="1130" spans="5:8">
      <c r="E1130" s="1"/>
      <c r="F1130" s="1"/>
      <c r="G1130" s="1"/>
      <c r="H1130" s="1"/>
    </row>
    <row r="1131" spans="5:8">
      <c r="E1131" s="1"/>
      <c r="F1131" s="1"/>
      <c r="G1131" s="1"/>
      <c r="H1131" s="1"/>
    </row>
    <row r="1132" spans="5:8">
      <c r="E1132" s="1"/>
      <c r="F1132" s="1"/>
      <c r="G1132" s="1"/>
      <c r="H1132" s="1"/>
    </row>
    <row r="1133" spans="5:8">
      <c r="E1133" s="1"/>
      <c r="F1133" s="1"/>
      <c r="G1133" s="1"/>
      <c r="H1133" s="1"/>
    </row>
    <row r="1134" spans="5:8">
      <c r="E1134" s="1"/>
      <c r="F1134" s="1"/>
      <c r="G1134" s="1"/>
      <c r="H1134" s="1"/>
    </row>
    <row r="1135" spans="5:8">
      <c r="E1135" s="1"/>
      <c r="F1135" s="1"/>
      <c r="G1135" s="1"/>
      <c r="H1135" s="1"/>
    </row>
    <row r="1136" spans="5:8">
      <c r="E1136" s="1"/>
      <c r="F1136" s="1"/>
      <c r="G1136" s="1"/>
      <c r="H1136" s="1"/>
    </row>
    <row r="1137" spans="5:8">
      <c r="E1137" s="1"/>
      <c r="F1137" s="1"/>
      <c r="G1137" s="1"/>
      <c r="H1137" s="1"/>
    </row>
    <row r="1138" spans="5:8">
      <c r="E1138" s="1"/>
      <c r="F1138" s="1"/>
      <c r="G1138" s="1"/>
      <c r="H1138" s="1"/>
    </row>
    <row r="1139" spans="5:8">
      <c r="E1139" s="1"/>
      <c r="F1139" s="1"/>
      <c r="G1139" s="1"/>
      <c r="H1139" s="1"/>
    </row>
    <row r="1140" spans="5:8">
      <c r="E1140" s="1"/>
      <c r="F1140" s="1"/>
      <c r="G1140" s="1"/>
      <c r="H1140" s="1"/>
    </row>
    <row r="1141" spans="5:8">
      <c r="E1141" s="1"/>
      <c r="F1141" s="1"/>
      <c r="G1141" s="1"/>
      <c r="H1141" s="1"/>
    </row>
    <row r="1142" spans="5:8">
      <c r="E1142" s="1"/>
      <c r="F1142" s="1"/>
      <c r="G1142" s="1"/>
      <c r="H1142" s="1"/>
    </row>
    <row r="1143" spans="5:8">
      <c r="E1143" s="1"/>
      <c r="F1143" s="1"/>
      <c r="G1143" s="1"/>
      <c r="H1143" s="1"/>
    </row>
    <row r="1144" spans="5:8">
      <c r="E1144" s="1"/>
      <c r="F1144" s="1"/>
      <c r="G1144" s="1"/>
      <c r="H1144" s="1"/>
    </row>
    <row r="1145" spans="5:8">
      <c r="E1145" s="1"/>
      <c r="F1145" s="1"/>
      <c r="G1145" s="1"/>
      <c r="H1145" s="1"/>
    </row>
    <row r="1146" spans="5:8">
      <c r="E1146" s="1"/>
      <c r="F1146" s="1"/>
      <c r="G1146" s="1"/>
      <c r="H1146" s="1"/>
    </row>
    <row r="1147" spans="5:8">
      <c r="E1147" s="1"/>
      <c r="F1147" s="1"/>
      <c r="G1147" s="1"/>
      <c r="H1147" s="1"/>
    </row>
    <row r="1148" spans="5:8">
      <c r="E1148" s="1"/>
      <c r="F1148" s="1"/>
      <c r="G1148" s="1"/>
      <c r="H1148" s="1"/>
    </row>
    <row r="1149" spans="5:8">
      <c r="E1149" s="1"/>
      <c r="F1149" s="1"/>
      <c r="G1149" s="1"/>
      <c r="H1149" s="1"/>
    </row>
    <row r="1150" spans="5:8">
      <c r="E1150" s="1"/>
      <c r="F1150" s="1"/>
      <c r="G1150" s="1"/>
      <c r="H1150" s="1"/>
    </row>
    <row r="1151" spans="5:8">
      <c r="E1151" s="1"/>
      <c r="F1151" s="1"/>
      <c r="G1151" s="1"/>
      <c r="H1151" s="1"/>
    </row>
    <row r="1152" spans="5:8">
      <c r="E1152" s="1"/>
      <c r="F1152" s="1"/>
      <c r="G1152" s="1"/>
      <c r="H1152" s="1"/>
    </row>
    <row r="1153" spans="5:8">
      <c r="E1153" s="1"/>
      <c r="F1153" s="1"/>
      <c r="G1153" s="1"/>
      <c r="H1153" s="1"/>
    </row>
    <row r="1154" spans="5:8">
      <c r="E1154" s="1"/>
      <c r="F1154" s="1"/>
      <c r="G1154" s="1"/>
      <c r="H1154" s="1"/>
    </row>
    <row r="1155" spans="5:8">
      <c r="E1155" s="1"/>
      <c r="F1155" s="1"/>
      <c r="G1155" s="1"/>
      <c r="H1155" s="1"/>
    </row>
    <row r="1156" spans="5:8">
      <c r="E1156" s="1"/>
      <c r="F1156" s="1"/>
      <c r="G1156" s="1"/>
      <c r="H1156" s="1"/>
    </row>
    <row r="1157" spans="5:8">
      <c r="E1157" s="1"/>
      <c r="F1157" s="1"/>
      <c r="G1157" s="1"/>
      <c r="H1157" s="1"/>
    </row>
    <row r="1158" spans="5:8">
      <c r="E1158" s="1"/>
      <c r="F1158" s="1"/>
      <c r="G1158" s="1"/>
      <c r="H1158" s="1"/>
    </row>
    <row r="1159" spans="5:8">
      <c r="E1159" s="1"/>
      <c r="F1159" s="1"/>
      <c r="G1159" s="1"/>
      <c r="H1159" s="1"/>
    </row>
    <row r="1160" spans="5:8">
      <c r="E1160" s="1"/>
      <c r="F1160" s="1"/>
      <c r="G1160" s="1"/>
      <c r="H1160" s="1"/>
    </row>
    <row r="1161" spans="5:8">
      <c r="E1161" s="1"/>
      <c r="F1161" s="1"/>
      <c r="G1161" s="1"/>
      <c r="H1161" s="1"/>
    </row>
    <row r="1162" spans="5:8">
      <c r="E1162" s="1"/>
      <c r="F1162" s="1"/>
      <c r="G1162" s="1"/>
      <c r="H1162" s="1"/>
    </row>
    <row r="1163" spans="5:8">
      <c r="E1163" s="1"/>
      <c r="F1163" s="1"/>
      <c r="G1163" s="1"/>
      <c r="H1163" s="1"/>
    </row>
    <row r="1164" spans="5:8">
      <c r="E1164" s="1"/>
      <c r="F1164" s="1"/>
      <c r="G1164" s="1"/>
      <c r="H1164" s="1"/>
    </row>
    <row r="1165" spans="5:8">
      <c r="E1165" s="1"/>
      <c r="F1165" s="1"/>
      <c r="G1165" s="1"/>
      <c r="H1165" s="1"/>
    </row>
    <row r="1166" spans="5:8">
      <c r="E1166" s="1"/>
      <c r="F1166" s="1"/>
      <c r="G1166" s="1"/>
      <c r="H1166" s="1"/>
    </row>
    <row r="1167" spans="5:8">
      <c r="E1167" s="1"/>
      <c r="F1167" s="1"/>
      <c r="G1167" s="1"/>
      <c r="H1167" s="1"/>
    </row>
    <row r="1168" spans="5:8">
      <c r="E1168" s="1"/>
      <c r="F1168" s="1"/>
      <c r="G1168" s="1"/>
      <c r="H1168" s="1"/>
    </row>
    <row r="1169" spans="5:8">
      <c r="E1169" s="1"/>
      <c r="F1169" s="1"/>
      <c r="G1169" s="1"/>
      <c r="H1169" s="1"/>
    </row>
    <row r="1170" spans="5:8">
      <c r="E1170" s="1"/>
      <c r="F1170" s="1"/>
      <c r="G1170" s="1"/>
      <c r="H1170" s="1"/>
    </row>
    <row r="1171" spans="5:8">
      <c r="E1171" s="1"/>
      <c r="F1171" s="1"/>
      <c r="G1171" s="1"/>
      <c r="H1171" s="1"/>
    </row>
    <row r="1172" spans="5:8">
      <c r="E1172" s="1"/>
      <c r="F1172" s="1"/>
      <c r="G1172" s="1"/>
      <c r="H1172" s="1"/>
    </row>
    <row r="1173" spans="5:8">
      <c r="E1173" s="1"/>
      <c r="F1173" s="1"/>
      <c r="G1173" s="1"/>
      <c r="H1173" s="1"/>
    </row>
    <row r="1174" spans="5:8">
      <c r="E1174" s="1"/>
      <c r="F1174" s="1"/>
      <c r="G1174" s="1"/>
      <c r="H1174" s="1"/>
    </row>
    <row r="1175" spans="5:8">
      <c r="E1175" s="1"/>
      <c r="F1175" s="1"/>
      <c r="G1175" s="1"/>
      <c r="H1175" s="1"/>
    </row>
    <row r="1176" spans="5:8">
      <c r="E1176" s="1"/>
      <c r="F1176" s="1"/>
      <c r="G1176" s="1"/>
      <c r="H1176" s="1"/>
    </row>
    <row r="1177" spans="5:8">
      <c r="E1177" s="1"/>
      <c r="F1177" s="1"/>
      <c r="G1177" s="1"/>
      <c r="H1177" s="1"/>
    </row>
    <row r="1178" spans="5:8">
      <c r="E1178" s="1"/>
      <c r="F1178" s="1"/>
      <c r="G1178" s="1"/>
      <c r="H1178" s="1"/>
    </row>
    <row r="1179" spans="5:8">
      <c r="E1179" s="1"/>
      <c r="F1179" s="1"/>
      <c r="G1179" s="1"/>
      <c r="H1179" s="1"/>
    </row>
    <row r="1180" spans="5:8">
      <c r="E1180" s="1"/>
      <c r="F1180" s="1"/>
      <c r="G1180" s="1"/>
      <c r="H1180" s="1"/>
    </row>
    <row r="1181" spans="5:8">
      <c r="E1181" s="1"/>
      <c r="F1181" s="1"/>
      <c r="G1181" s="1"/>
      <c r="H1181" s="1"/>
    </row>
    <row r="1182" spans="5:8">
      <c r="E1182" s="1"/>
      <c r="F1182" s="1"/>
      <c r="G1182" s="1"/>
      <c r="H1182" s="1"/>
    </row>
  </sheetData>
  <sheetCalcPr fullCalcOnLoad="1"/>
  <phoneticPr fontId="3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H33"/>
  <sheetViews>
    <sheetView workbookViewId="0">
      <selection activeCell="B15" sqref="B15"/>
    </sheetView>
  </sheetViews>
  <sheetFormatPr baseColWidth="10" defaultRowHeight="13"/>
  <cols>
    <col min="1" max="1" width="25.5703125" bestFit="1" customWidth="1"/>
    <col min="2" max="2" width="12.5703125" bestFit="1" customWidth="1"/>
    <col min="3" max="3" width="13.85546875" bestFit="1" customWidth="1"/>
    <col min="4" max="4" width="14.7109375" bestFit="1" customWidth="1"/>
    <col min="5" max="5" width="14.42578125" bestFit="1" customWidth="1"/>
  </cols>
  <sheetData>
    <row r="1" spans="1:8">
      <c r="A1" t="s">
        <v>25</v>
      </c>
      <c r="B1" t="s">
        <v>26</v>
      </c>
      <c r="C1" s="2" t="s">
        <v>27</v>
      </c>
      <c r="D1" s="3" t="s">
        <v>28</v>
      </c>
      <c r="E1" t="s">
        <v>29</v>
      </c>
    </row>
    <row r="2" spans="1:8">
      <c r="A2" s="2" t="s">
        <v>34</v>
      </c>
      <c r="B2" t="e">
        <f>COUNTIFS(bcdTOMbcdTOM!#REF!,"&gt;="&amp;G2,bcdTOMbcdTOM!#REF!,"&lt;="&amp;H2)</f>
        <v>#REF!</v>
      </c>
      <c r="C2" t="e">
        <f>COUNTIFS(bcdTOMbcdTOM!$E:$E,"&lt;"&amp;C$16,bcdTOMbcdTOM!#REF!,"&gt;="&amp;$G2,bcdTOMbcdTOM!#REF!,"&lt;"&amp;$H2)</f>
        <v>#REF!</v>
      </c>
      <c r="D2" t="e">
        <f>COUNTIFS(bcdTOMbcdTOM!$E:$E,"&lt;="&amp;D$16,bcdTOMbcdTOM!$E:$E,"&gt;"&amp;D$15,bcdTOMbcdTOM!#REF!,"&gt;="&amp;$G2,bcdTOMbcdTOM!#REF!,"&lt;="&amp;$H2)</f>
        <v>#REF!</v>
      </c>
      <c r="E2" t="e">
        <f>COUNTIFS(bcdTOMbcdTOM!$E:$E,"&gt;="&amp;E$15,bcdTOMbcdTOM!#REF!,"&gt;="&amp;$G2,bcdTOMbcdTOM!#REF!,"&lt;="&amp;$H2)</f>
        <v>#REF!</v>
      </c>
      <c r="G2">
        <v>-90</v>
      </c>
      <c r="H2">
        <f>G2+15</f>
        <v>-75</v>
      </c>
    </row>
    <row r="3" spans="1:8">
      <c r="A3" t="s">
        <v>0</v>
      </c>
      <c r="B3" t="e">
        <f>COUNTIFS(bcdTOMbcdTOM!#REF!,"&gt;"&amp;G3,bcdTOMbcdTOM!#REF!,"&lt;="&amp;H3)</f>
        <v>#REF!</v>
      </c>
      <c r="C3" t="e">
        <f>COUNTIFS(bcdTOMbcdTOM!$E:$E,"&lt;"&amp;C$16,bcdTOMbcdTOM!#REF!,"&gt;="&amp;$G3,bcdTOMbcdTOM!#REF!,"&lt;"&amp;$H3)</f>
        <v>#REF!</v>
      </c>
      <c r="D3" t="e">
        <f>COUNTIFS(bcdTOMbcdTOM!$E:$E,"&lt;="&amp;D$16,bcdTOMbcdTOM!$E:$E,"&gt;"&amp;D$15,bcdTOMbcdTOM!#REF!,"&gt;="&amp;$G3,bcdTOMbcdTOM!#REF!,"&lt;"&amp;$H3)</f>
        <v>#REF!</v>
      </c>
      <c r="E3" t="e">
        <f>COUNTIFS(bcdTOMbcdTOM!$E:$E,"&gt;"&amp;E$15,bcdTOMbcdTOM!#REF!,"&gt;="&amp;$G3,bcdTOMbcdTOM!#REF!,"&lt;"&amp;$H3)</f>
        <v>#REF!</v>
      </c>
      <c r="G3">
        <f>G2+15</f>
        <v>-75</v>
      </c>
      <c r="H3">
        <f>H2+15</f>
        <v>-60</v>
      </c>
    </row>
    <row r="4" spans="1:8">
      <c r="A4" t="s">
        <v>1</v>
      </c>
      <c r="B4" t="e">
        <f>COUNTIFS(bcdTOMbcdTOM!#REF!,"&gt;"&amp;G4,bcdTOMbcdTOM!#REF!,"&lt;="&amp;H4)</f>
        <v>#REF!</v>
      </c>
      <c r="C4" t="e">
        <f>COUNTIFS(bcdTOMbcdTOM!$E:$E,"&lt;"&amp;C$16,bcdTOMbcdTOM!#REF!,"&gt;="&amp;$G4,bcdTOMbcdTOM!#REF!,"&lt;"&amp;$H4)</f>
        <v>#REF!</v>
      </c>
      <c r="D4" t="e">
        <f>COUNTIFS(bcdTOMbcdTOM!$E:$E,"&lt;="&amp;D$16,bcdTOMbcdTOM!$E:$E,"&gt;"&amp;D$15,bcdTOMbcdTOM!#REF!,"&gt;="&amp;$G4,bcdTOMbcdTOM!#REF!,"&lt;"&amp;$H4)</f>
        <v>#REF!</v>
      </c>
      <c r="E4" t="e">
        <f>COUNTIFS(bcdTOMbcdTOM!$E:$E,"&gt;"&amp;E$15,bcdTOMbcdTOM!#REF!,"&gt;="&amp;$G4,bcdTOMbcdTOM!#REF!,"&lt;"&amp;$H4)</f>
        <v>#REF!</v>
      </c>
      <c r="G4">
        <f t="shared" ref="G4:G8" si="0">G3+15</f>
        <v>-60</v>
      </c>
      <c r="H4">
        <f t="shared" ref="H4:H8" si="1">H3+15</f>
        <v>-45</v>
      </c>
    </row>
    <row r="5" spans="1:8">
      <c r="A5" s="7" t="s">
        <v>2</v>
      </c>
      <c r="B5" t="e">
        <f>COUNTIFS(bcdTOMbcdTOM!#REF!,"&gt;"&amp;G5,bcdTOMbcdTOM!#REF!,"&lt;="&amp;H5)</f>
        <v>#REF!</v>
      </c>
      <c r="C5" t="e">
        <f>COUNTIFS(bcdTOMbcdTOM!$E:$E,"&lt;"&amp;C$16,bcdTOMbcdTOM!#REF!,"&gt;="&amp;$G5,bcdTOMbcdTOM!#REF!,"&lt;"&amp;$H5)</f>
        <v>#REF!</v>
      </c>
      <c r="D5" t="e">
        <f>COUNTIFS(bcdTOMbcdTOM!$E:$E,"&lt;="&amp;D$16,bcdTOMbcdTOM!$E:$E,"&gt;"&amp;D$15,bcdTOMbcdTOM!#REF!,"&gt;="&amp;$G5,bcdTOMbcdTOM!#REF!,"&lt;"&amp;$H5)</f>
        <v>#REF!</v>
      </c>
      <c r="E5" t="e">
        <f>COUNTIFS(bcdTOMbcdTOM!$E:$E,"&gt;"&amp;E$15,bcdTOMbcdTOM!#REF!,"&gt;="&amp;$G5,bcdTOMbcdTOM!#REF!,"&lt;"&amp;$H5)</f>
        <v>#REF!</v>
      </c>
      <c r="G5">
        <f t="shared" si="0"/>
        <v>-45</v>
      </c>
      <c r="H5">
        <f t="shared" si="1"/>
        <v>-30</v>
      </c>
    </row>
    <row r="6" spans="1:8">
      <c r="A6" s="6" t="s">
        <v>3</v>
      </c>
      <c r="B6" t="e">
        <f>COUNTIFS(bcdTOMbcdTOM!#REF!,"&gt;"&amp;G6,bcdTOMbcdTOM!#REF!,"&lt;="&amp;H6)</f>
        <v>#REF!</v>
      </c>
      <c r="C6" t="e">
        <f>COUNTIFS(bcdTOMbcdTOM!$E:$E,"&lt;"&amp;C$16,bcdTOMbcdTOM!#REF!,"&gt;="&amp;$G6,bcdTOMbcdTOM!#REF!,"&lt;"&amp;$H6)</f>
        <v>#REF!</v>
      </c>
      <c r="D6" t="e">
        <f>COUNTIFS(bcdTOMbcdTOM!$E:$E,"&lt;="&amp;D$16,bcdTOMbcdTOM!$E:$E,"&gt;"&amp;D$15,bcdTOMbcdTOM!#REF!,"&gt;="&amp;$G6,bcdTOMbcdTOM!#REF!,"&lt;"&amp;$H6)</f>
        <v>#REF!</v>
      </c>
      <c r="E6" t="e">
        <f>COUNTIFS(bcdTOMbcdTOM!$E:$E,"&gt;"&amp;E$15,bcdTOMbcdTOM!#REF!,"&gt;="&amp;$G6,bcdTOMbcdTOM!#REF!,"&lt;"&amp;$H6)</f>
        <v>#REF!</v>
      </c>
      <c r="G6">
        <f t="shared" si="0"/>
        <v>-30</v>
      </c>
      <c r="H6">
        <f t="shared" si="1"/>
        <v>-15</v>
      </c>
    </row>
    <row r="7" spans="1:8">
      <c r="A7" s="6" t="s">
        <v>4</v>
      </c>
      <c r="B7" t="e">
        <f>COUNTIFS(bcdTOMbcdTOM!#REF!,"&gt;"&amp;G7,bcdTOMbcdTOM!#REF!,"&lt;="&amp;H7)</f>
        <v>#REF!</v>
      </c>
      <c r="C7" t="e">
        <f>COUNTIFS(bcdTOMbcdTOM!$E:$E,"&lt;"&amp;C$16,bcdTOMbcdTOM!#REF!,"&gt;="&amp;$G7,bcdTOMbcdTOM!#REF!,"&lt;"&amp;$H7)</f>
        <v>#REF!</v>
      </c>
      <c r="D7" t="e">
        <f>COUNTIFS(bcdTOMbcdTOM!$E:$E,"&lt;="&amp;D$16,bcdTOMbcdTOM!$E:$E,"&gt;"&amp;D$15,bcdTOMbcdTOM!#REF!,"&gt;="&amp;$G7,bcdTOMbcdTOM!#REF!,"&lt;"&amp;$H7)</f>
        <v>#REF!</v>
      </c>
      <c r="E7" t="e">
        <f>COUNTIFS(bcdTOMbcdTOM!$E:$E,"&gt;"&amp;E$15,bcdTOMbcdTOM!#REF!,"&gt;="&amp;$G7,bcdTOMbcdTOM!#REF!,"&lt;"&amp;$H7)</f>
        <v>#REF!</v>
      </c>
      <c r="G7">
        <f t="shared" si="0"/>
        <v>-15</v>
      </c>
      <c r="H7">
        <f t="shared" si="1"/>
        <v>0</v>
      </c>
    </row>
    <row r="8" spans="1:8">
      <c r="A8" s="7" t="s">
        <v>5</v>
      </c>
      <c r="B8" t="e">
        <f>COUNTIFS(bcdTOMbcdTOM!#REF!,"&gt;"&amp;G8,bcdTOMbcdTOM!#REF!,"&lt;="&amp;H8)</f>
        <v>#REF!</v>
      </c>
      <c r="C8" t="e">
        <f>COUNTIFS(bcdTOMbcdTOM!$E:$E,"&lt;"&amp;C$16,bcdTOMbcdTOM!#REF!,"&gt;="&amp;$G8,bcdTOMbcdTOM!#REF!,"&lt;"&amp;$H8)</f>
        <v>#REF!</v>
      </c>
      <c r="D8" t="e">
        <f>COUNTIFS(bcdTOMbcdTOM!$E:$E,"&lt;="&amp;D$16,bcdTOMbcdTOM!$E:$E,"&gt;"&amp;D$15,bcdTOMbcdTOM!#REF!,"&gt;="&amp;$G8,bcdTOMbcdTOM!#REF!,"&lt;"&amp;$H8)</f>
        <v>#REF!</v>
      </c>
      <c r="E8" t="e">
        <f>COUNTIFS(bcdTOMbcdTOM!$E:$E,"&gt;"&amp;E$15,bcdTOMbcdTOM!#REF!,"&gt;="&amp;$G8,bcdTOMbcdTOM!#REF!,"&lt;"&amp;$H8)</f>
        <v>#REF!</v>
      </c>
      <c r="G8">
        <f t="shared" si="0"/>
        <v>0</v>
      </c>
      <c r="H8">
        <f t="shared" si="1"/>
        <v>15</v>
      </c>
    </row>
    <row r="9" spans="1:8">
      <c r="A9" t="s">
        <v>6</v>
      </c>
      <c r="B9" t="e">
        <f>COUNTIFS(bcdTOMbcdTOM!#REF!,"&gt;"&amp;G9,bcdTOMbcdTOM!#REF!,"&lt;="&amp;H9)</f>
        <v>#REF!</v>
      </c>
      <c r="C9" t="e">
        <f>COUNTIFS(bcdTOMbcdTOM!$E:$E,"&lt;"&amp;C$16,bcdTOMbcdTOM!#REF!,"&gt;="&amp;$G9,bcdTOMbcdTOM!#REF!,"&lt;"&amp;$H9)</f>
        <v>#REF!</v>
      </c>
      <c r="D9" t="e">
        <f>COUNTIFS(bcdTOMbcdTOM!$E:$E,"&lt;="&amp;D$16,bcdTOMbcdTOM!$E:$E,"&gt;"&amp;D$15,bcdTOMbcdTOM!#REF!,"&gt;="&amp;$G9,bcdTOMbcdTOM!#REF!,"&lt;"&amp;$H9)</f>
        <v>#REF!</v>
      </c>
      <c r="E9" t="e">
        <f>COUNTIFS(bcdTOMbcdTOM!$E:$E,"&gt;"&amp;E$15,bcdTOMbcdTOM!#REF!,"&gt;="&amp;$G9,bcdTOMbcdTOM!#REF!,"&lt;"&amp;$H9)</f>
        <v>#REF!</v>
      </c>
      <c r="G9">
        <f t="shared" ref="G9:H13" si="2">G8+15</f>
        <v>15</v>
      </c>
      <c r="H9">
        <f t="shared" si="2"/>
        <v>30</v>
      </c>
    </row>
    <row r="10" spans="1:8">
      <c r="A10" t="s">
        <v>7</v>
      </c>
      <c r="B10" t="e">
        <f>COUNTIFS(bcdTOMbcdTOM!#REF!,"&gt;"&amp;G10,bcdTOMbcdTOM!#REF!,"&lt;="&amp;H10)</f>
        <v>#REF!</v>
      </c>
      <c r="C10" t="e">
        <f>COUNTIFS(bcdTOMbcdTOM!$E:$E,"&lt;"&amp;C$16,bcdTOMbcdTOM!#REF!,"&gt;="&amp;$G10,bcdTOMbcdTOM!#REF!,"&lt;"&amp;$H10)</f>
        <v>#REF!</v>
      </c>
      <c r="D10" t="e">
        <f>COUNTIFS(bcdTOMbcdTOM!$E:$E,"&lt;="&amp;D$16,bcdTOMbcdTOM!$E:$E,"&gt;"&amp;D$15,bcdTOMbcdTOM!#REF!,"&gt;="&amp;$G10,bcdTOMbcdTOM!#REF!,"&lt;"&amp;$H10)</f>
        <v>#REF!</v>
      </c>
      <c r="E10" t="e">
        <f>COUNTIFS(bcdTOMbcdTOM!$E:$E,"&gt;"&amp;E$15,bcdTOMbcdTOM!#REF!,"&gt;="&amp;$G10,bcdTOMbcdTOM!#REF!,"&lt;"&amp;$H10)</f>
        <v>#REF!</v>
      </c>
      <c r="G10">
        <f t="shared" si="2"/>
        <v>30</v>
      </c>
      <c r="H10">
        <f t="shared" si="2"/>
        <v>45</v>
      </c>
    </row>
    <row r="11" spans="1:8">
      <c r="A11" t="s">
        <v>8</v>
      </c>
      <c r="B11" t="e">
        <f>COUNTIFS(bcdTOMbcdTOM!#REF!,"&gt;"&amp;G11,bcdTOMbcdTOM!#REF!,"&lt;="&amp;H11)</f>
        <v>#REF!</v>
      </c>
      <c r="C11" t="e">
        <f>COUNTIFS(bcdTOMbcdTOM!$E:$E,"&lt;"&amp;C$16,bcdTOMbcdTOM!#REF!,"&gt;="&amp;$G11,bcdTOMbcdTOM!#REF!,"&lt;"&amp;$H11)</f>
        <v>#REF!</v>
      </c>
      <c r="D11" t="e">
        <f>COUNTIFS(bcdTOMbcdTOM!$E:$E,"&lt;="&amp;D$16,bcdTOMbcdTOM!$E:$E,"&gt;"&amp;D$15,bcdTOMbcdTOM!#REF!,"&gt;="&amp;$G11,bcdTOMbcdTOM!#REF!,"&lt;"&amp;$H11)</f>
        <v>#REF!</v>
      </c>
      <c r="E11" t="e">
        <f>COUNTIFS(bcdTOMbcdTOM!$E:$E,"&gt;"&amp;E$15,bcdTOMbcdTOM!#REF!,"&gt;="&amp;$G11,bcdTOMbcdTOM!#REF!,"&lt;"&amp;$H11)</f>
        <v>#REF!</v>
      </c>
      <c r="G11">
        <f t="shared" si="2"/>
        <v>45</v>
      </c>
      <c r="H11">
        <f t="shared" si="2"/>
        <v>60</v>
      </c>
    </row>
    <row r="12" spans="1:8">
      <c r="A12" t="s">
        <v>9</v>
      </c>
      <c r="B12" t="e">
        <f>COUNTIFS(bcdTOMbcdTOM!#REF!,"&gt;"&amp;G12,bcdTOMbcdTOM!#REF!,"&lt;="&amp;H12)</f>
        <v>#REF!</v>
      </c>
      <c r="C12" t="e">
        <f>COUNTIFS(bcdTOMbcdTOM!$E:$E,"&lt;"&amp;C$16,bcdTOMbcdTOM!#REF!,"&gt;="&amp;$G12,bcdTOMbcdTOM!#REF!,"&lt;"&amp;$H12)</f>
        <v>#REF!</v>
      </c>
      <c r="D12" t="e">
        <f>COUNTIFS(bcdTOMbcdTOM!$E:$E,"&lt;="&amp;D$16,bcdTOMbcdTOM!$E:$E,"&gt;"&amp;D$15,bcdTOMbcdTOM!#REF!,"&gt;="&amp;$G12,bcdTOMbcdTOM!#REF!,"&lt;"&amp;$H12)</f>
        <v>#REF!</v>
      </c>
      <c r="E12" t="e">
        <f>COUNTIFS(bcdTOMbcdTOM!$E:$E,"&gt;"&amp;E$15,bcdTOMbcdTOM!#REF!,"&gt;="&amp;$G12,bcdTOMbcdTOM!#REF!,"&lt;"&amp;$H12)</f>
        <v>#REF!</v>
      </c>
      <c r="G12">
        <f t="shared" si="2"/>
        <v>60</v>
      </c>
      <c r="H12">
        <f t="shared" si="2"/>
        <v>75</v>
      </c>
    </row>
    <row r="13" spans="1:8">
      <c r="A13" t="s">
        <v>10</v>
      </c>
      <c r="B13" t="e">
        <f>COUNTIFS(bcdTOMbcdTOM!#REF!,"&gt;"&amp;G13,bcdTOMbcdTOM!#REF!,"&lt;="&amp;H13)</f>
        <v>#REF!</v>
      </c>
      <c r="C13" t="e">
        <f>COUNTIFS(bcdTOMbcdTOM!$E:$E,"&lt;"&amp;C$16,bcdTOMbcdTOM!#REF!,"&gt;="&amp;$G13,bcdTOMbcdTOM!#REF!,"&lt;="&amp;$H13)</f>
        <v>#REF!</v>
      </c>
      <c r="D13" t="e">
        <f>COUNTIFS(bcdTOMbcdTOM!$E:$E,"&lt;"&amp;D$16,bcdTOMbcdTOM!$E:$E,"&gt;="&amp;D$15,bcdTOMbcdTOM!#REF!,"&gt;"&amp;$G13,bcdTOMbcdTOM!#REF!,"&lt;="&amp;$H13)</f>
        <v>#REF!</v>
      </c>
      <c r="E13" t="e">
        <f>COUNTIFS(bcdTOMbcdTOM!$E:$E,"&gt;="&amp;E$15,bcdTOMbcdTOM!#REF!,"&gt;"&amp;$G13,bcdTOMbcdTOM!#REF!,"&lt;="&amp;$H13)</f>
        <v>#REF!</v>
      </c>
      <c r="G13">
        <f t="shared" si="2"/>
        <v>75</v>
      </c>
      <c r="H13">
        <f t="shared" si="2"/>
        <v>90</v>
      </c>
    </row>
    <row r="15" spans="1:8">
      <c r="D15">
        <v>5</v>
      </c>
      <c r="E15">
        <v>10</v>
      </c>
    </row>
    <row r="16" spans="1:8">
      <c r="C16">
        <v>5</v>
      </c>
      <c r="D16">
        <v>10</v>
      </c>
    </row>
    <row r="20" spans="1:5">
      <c r="A20" t="s">
        <v>25</v>
      </c>
      <c r="B20" t="s">
        <v>11</v>
      </c>
      <c r="C20" s="2" t="s">
        <v>12</v>
      </c>
      <c r="D20" s="3" t="s">
        <v>13</v>
      </c>
      <c r="E20" s="2" t="s">
        <v>14</v>
      </c>
    </row>
    <row r="21" spans="1:5">
      <c r="A21" s="2" t="s">
        <v>34</v>
      </c>
      <c r="B21" s="4" t="e">
        <f t="shared" ref="B21:E32" si="3">B2/SUM(B$2:B$13)</f>
        <v>#REF!</v>
      </c>
      <c r="C21" s="4" t="e">
        <f t="shared" si="3"/>
        <v>#REF!</v>
      </c>
      <c r="D21" s="4" t="e">
        <f t="shared" si="3"/>
        <v>#REF!</v>
      </c>
      <c r="E21" s="4" t="e">
        <f t="shared" si="3"/>
        <v>#REF!</v>
      </c>
    </row>
    <row r="22" spans="1:5">
      <c r="A22" t="s">
        <v>0</v>
      </c>
      <c r="B22" s="4" t="e">
        <f t="shared" si="3"/>
        <v>#REF!</v>
      </c>
      <c r="C22" s="4" t="e">
        <f t="shared" si="3"/>
        <v>#REF!</v>
      </c>
      <c r="D22" s="4" t="e">
        <f t="shared" si="3"/>
        <v>#REF!</v>
      </c>
      <c r="E22" s="4" t="e">
        <f t="shared" si="3"/>
        <v>#REF!</v>
      </c>
    </row>
    <row r="23" spans="1:5">
      <c r="A23" t="s">
        <v>1</v>
      </c>
      <c r="B23" s="4" t="e">
        <f t="shared" si="3"/>
        <v>#REF!</v>
      </c>
      <c r="C23" s="4" t="e">
        <f t="shared" si="3"/>
        <v>#REF!</v>
      </c>
      <c r="D23" s="4" t="e">
        <f t="shared" si="3"/>
        <v>#REF!</v>
      </c>
      <c r="E23" s="4" t="e">
        <f t="shared" si="3"/>
        <v>#REF!</v>
      </c>
    </row>
    <row r="24" spans="1:5">
      <c r="A24" t="s">
        <v>2</v>
      </c>
      <c r="B24" s="4" t="e">
        <f t="shared" si="3"/>
        <v>#REF!</v>
      </c>
      <c r="C24" s="4" t="e">
        <f t="shared" si="3"/>
        <v>#REF!</v>
      </c>
      <c r="D24" s="4" t="e">
        <f t="shared" si="3"/>
        <v>#REF!</v>
      </c>
      <c r="E24" s="4" t="e">
        <f t="shared" si="3"/>
        <v>#REF!</v>
      </c>
    </row>
    <row r="25" spans="1:5">
      <c r="A25" s="6" t="s">
        <v>3</v>
      </c>
      <c r="B25" s="4" t="e">
        <f t="shared" si="3"/>
        <v>#REF!</v>
      </c>
      <c r="C25" s="4" t="e">
        <f t="shared" si="3"/>
        <v>#REF!</v>
      </c>
      <c r="D25" s="4" t="e">
        <f t="shared" si="3"/>
        <v>#REF!</v>
      </c>
      <c r="E25" s="4" t="e">
        <f t="shared" si="3"/>
        <v>#REF!</v>
      </c>
    </row>
    <row r="26" spans="1:5">
      <c r="A26" s="6" t="s">
        <v>4</v>
      </c>
      <c r="B26" s="4" t="e">
        <f t="shared" si="3"/>
        <v>#REF!</v>
      </c>
      <c r="C26" s="4" t="e">
        <f t="shared" si="3"/>
        <v>#REF!</v>
      </c>
      <c r="D26" s="4" t="e">
        <f t="shared" si="3"/>
        <v>#REF!</v>
      </c>
      <c r="E26" s="4" t="e">
        <f t="shared" si="3"/>
        <v>#REF!</v>
      </c>
    </row>
    <row r="27" spans="1:5">
      <c r="A27" s="6" t="s">
        <v>5</v>
      </c>
      <c r="B27" s="4" t="e">
        <f t="shared" si="3"/>
        <v>#REF!</v>
      </c>
      <c r="C27" s="4" t="e">
        <f t="shared" si="3"/>
        <v>#REF!</v>
      </c>
      <c r="D27" s="4" t="e">
        <f t="shared" si="3"/>
        <v>#REF!</v>
      </c>
      <c r="E27" s="4" t="e">
        <f t="shared" si="3"/>
        <v>#REF!</v>
      </c>
    </row>
    <row r="28" spans="1:5">
      <c r="A28" t="s">
        <v>6</v>
      </c>
      <c r="B28" s="4" t="e">
        <f t="shared" si="3"/>
        <v>#REF!</v>
      </c>
      <c r="C28" s="4" t="e">
        <f t="shared" si="3"/>
        <v>#REF!</v>
      </c>
      <c r="D28" s="4" t="e">
        <f t="shared" si="3"/>
        <v>#REF!</v>
      </c>
      <c r="E28" s="4" t="e">
        <f t="shared" si="3"/>
        <v>#REF!</v>
      </c>
    </row>
    <row r="29" spans="1:5">
      <c r="A29" t="s">
        <v>7</v>
      </c>
      <c r="B29" s="4" t="e">
        <f t="shared" si="3"/>
        <v>#REF!</v>
      </c>
      <c r="C29" s="4" t="e">
        <f t="shared" si="3"/>
        <v>#REF!</v>
      </c>
      <c r="D29" s="4" t="e">
        <f t="shared" si="3"/>
        <v>#REF!</v>
      </c>
      <c r="E29" s="4" t="e">
        <f t="shared" si="3"/>
        <v>#REF!</v>
      </c>
    </row>
    <row r="30" spans="1:5">
      <c r="A30" t="s">
        <v>8</v>
      </c>
      <c r="B30" s="4" t="e">
        <f t="shared" si="3"/>
        <v>#REF!</v>
      </c>
      <c r="C30" s="4" t="e">
        <f t="shared" si="3"/>
        <v>#REF!</v>
      </c>
      <c r="D30" s="4" t="e">
        <f t="shared" si="3"/>
        <v>#REF!</v>
      </c>
      <c r="E30" s="4" t="e">
        <f t="shared" si="3"/>
        <v>#REF!</v>
      </c>
    </row>
    <row r="31" spans="1:5">
      <c r="A31" t="s">
        <v>9</v>
      </c>
      <c r="B31" s="4" t="e">
        <f t="shared" si="3"/>
        <v>#REF!</v>
      </c>
      <c r="C31" s="4" t="e">
        <f t="shared" si="3"/>
        <v>#REF!</v>
      </c>
      <c r="D31" s="4" t="e">
        <f t="shared" si="3"/>
        <v>#REF!</v>
      </c>
      <c r="E31" s="4" t="e">
        <f t="shared" si="3"/>
        <v>#REF!</v>
      </c>
    </row>
    <row r="32" spans="1:5">
      <c r="A32" t="s">
        <v>10</v>
      </c>
      <c r="B32" s="4" t="e">
        <f t="shared" si="3"/>
        <v>#REF!</v>
      </c>
      <c r="C32" s="4" t="e">
        <f t="shared" si="3"/>
        <v>#REF!</v>
      </c>
      <c r="D32" s="4" t="e">
        <f t="shared" si="3"/>
        <v>#REF!</v>
      </c>
      <c r="E32" s="4" t="e">
        <f t="shared" si="3"/>
        <v>#REF!</v>
      </c>
    </row>
    <row r="33" spans="2:5">
      <c r="B33" s="4"/>
      <c r="C33" s="4"/>
      <c r="D33" s="4"/>
      <c r="E33" s="4"/>
    </row>
  </sheetData>
  <sheetCalcPr fullCalcOnLoad="1"/>
  <phoneticPr fontId="3" type="noConversion"/>
  <pageMargins left="0.75" right="0.75" top="1" bottom="1" header="0.5" footer="0.5"/>
  <colBreaks count="1" manualBreakCount="1">
    <brk id="5" max="1048575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14"/>
  <sheetViews>
    <sheetView workbookViewId="0">
      <selection activeCell="B2" sqref="B2"/>
    </sheetView>
  </sheetViews>
  <sheetFormatPr baseColWidth="10" defaultRowHeight="13"/>
  <sheetData>
    <row r="1" spans="1:5">
      <c r="A1" t="s">
        <v>25</v>
      </c>
      <c r="B1" t="s">
        <v>26</v>
      </c>
      <c r="C1" s="2" t="s">
        <v>27</v>
      </c>
      <c r="D1" s="3" t="s">
        <v>28</v>
      </c>
      <c r="E1" t="s">
        <v>29</v>
      </c>
    </row>
    <row r="2" spans="1:5">
      <c r="A2" t="s">
        <v>63</v>
      </c>
      <c r="B2" t="e">
        <f>COUNTIF(bcdTOMbcdTOM!#REF!,"&lt;0")</f>
        <v>#REF!</v>
      </c>
      <c r="C2" t="e">
        <f>COUNTIFS(bcdTOMbcdTOM!E:E,"&lt;5",bcdTOMbcdTOM!#REF!,"&lt;0")</f>
        <v>#REF!</v>
      </c>
      <c r="D2" t="e">
        <f>COUNTIFS(bcdTOMbcdTOM!E:E,"&gt;=5",bcdTOMbcdTOM!E:E,"&lt;10",bcdTOMbcdTOM!#REF!,"&lt;0")</f>
        <v>#REF!</v>
      </c>
      <c r="E2" t="e">
        <f>COUNTIFS(bcdTOMbcdTOM!E:E,"&gt;=10",bcdTOMbcdTOM!#REF!,"&lt;0")</f>
        <v>#REF!</v>
      </c>
    </row>
    <row r="3" spans="1:5">
      <c r="A3" t="s">
        <v>64</v>
      </c>
      <c r="B3" t="e">
        <f>COUNTIF(bcdTOMbcdTOM!#REF!,"&gt;=0")</f>
        <v>#REF!</v>
      </c>
      <c r="C3" t="e">
        <f>COUNTIFS(bcdTOMbcdTOM!E:E,"&lt;5",bcdTOMbcdTOM!#REF!,"&gt;=0")</f>
        <v>#REF!</v>
      </c>
      <c r="D3" t="e">
        <f>COUNTIFS(bcdTOMbcdTOM!E:E,"&gt;=5",bcdTOMbcdTOM!E:E,"&lt;10",bcdTOMbcdTOM!#REF!,"&gt;=0")</f>
        <v>#REF!</v>
      </c>
      <c r="E3" t="e">
        <f>COUNTIFS(bcdTOMbcdTOM!E:E,"&gt;=10",bcdTOMbcdTOM!#REF!,"&gt;=0")</f>
        <v>#REF!</v>
      </c>
    </row>
    <row r="4" spans="1:5">
      <c r="A4" t="s">
        <v>23</v>
      </c>
      <c r="B4" t="e">
        <f>COUNTIF(bcdTOMbcdTOM!#REF!,"&lt;=-30")</f>
        <v>#REF!</v>
      </c>
      <c r="C4" t="e">
        <f>COUNTIFS(bcdTOMbcdTOM!E:E,"&lt;5",bcdTOMbcdTOM!#REF!,"&lt;=-30")</f>
        <v>#REF!</v>
      </c>
      <c r="D4" t="e">
        <f>COUNTIFS(bcdTOMbcdTOM!E:E,"&gt;=5",bcdTOMbcdTOM!E:E,"&lt;10",bcdTOMbcdTOM!#REF!,"&lt;=-30")</f>
        <v>#REF!</v>
      </c>
      <c r="E4" t="e">
        <f>COUNTIFS(bcdTOMbcdTOM!E:E,"&gt;=10",bcdTOMbcdTOM!#REF!,"&lt;=-30")</f>
        <v>#REF!</v>
      </c>
    </row>
    <row r="5" spans="1:5">
      <c r="A5" t="s">
        <v>22</v>
      </c>
      <c r="B5" t="e">
        <f>COUNTIF(bcdTOMbcdTOM!#REF!,"&gt;=30")</f>
        <v>#REF!</v>
      </c>
      <c r="C5" t="e">
        <f>COUNTIFS(bcdTOMbcdTOM!E:E,"&lt;5",bcdTOMbcdTOM!#REF!,"&gt;=30")</f>
        <v>#REF!</v>
      </c>
      <c r="D5" t="e">
        <f>COUNTIFS(bcdTOMbcdTOM!E:E,"&gt;=5",bcdTOMbcdTOM!E:E,"&lt;10",bcdTOMbcdTOM!#REF!,"&gt;=30")</f>
        <v>#REF!</v>
      </c>
      <c r="E5" t="e">
        <f>COUNTIFS(bcdTOMbcdTOM!E:E,"&gt;=10",bcdTOMbcdTOM!#REF!,"&gt;=30")</f>
        <v>#REF!</v>
      </c>
    </row>
    <row r="6" spans="1:5">
      <c r="A6" t="s">
        <v>24</v>
      </c>
      <c r="B6" t="e">
        <f>COUNTIFS(bcdTOMbcdTOM!#REF!,"&gt;-30",bcdTOMbcdTOM!#REF!,"&lt;30")</f>
        <v>#REF!</v>
      </c>
      <c r="C6" t="e">
        <f>COUNTIFS(bcdTOMbcdTOM!E:E,"&lt;5",bcdTOMbcdTOM!#REF!,"&gt;-30",bcdTOMbcdTOM!#REF!,"&lt;30")</f>
        <v>#REF!</v>
      </c>
      <c r="D6" t="e">
        <f>COUNTIFS(bcdTOMbcdTOM!E:E,"&gt;=5",bcdTOMbcdTOM!E:E,"&lt;10",bcdTOMbcdTOM!#REF!,"&gt;-30",bcdTOMbcdTOM!#REF!,"&lt;30")</f>
        <v>#REF!</v>
      </c>
      <c r="E6" t="e">
        <f>COUNTIFS(bcdTOMbcdTOM!E:E,"&gt;=10",bcdTOMbcdTOM!#REF!,"&gt;-30",bcdTOMbcdTOM!#REF!,"&lt;30")</f>
        <v>#REF!</v>
      </c>
    </row>
    <row r="7" spans="1:5">
      <c r="C7" t="e">
        <f t="shared" ref="C7:D7" si="0">SUM(C4:C6)</f>
        <v>#REF!</v>
      </c>
      <c r="D7" t="e">
        <f t="shared" si="0"/>
        <v>#REF!</v>
      </c>
      <c r="E7" t="e">
        <f>SUM(E4:E6)</f>
        <v>#REF!</v>
      </c>
    </row>
    <row r="9" spans="1:5">
      <c r="A9" t="s">
        <v>25</v>
      </c>
      <c r="B9" t="s">
        <v>30</v>
      </c>
      <c r="C9" s="2" t="s">
        <v>31</v>
      </c>
      <c r="D9" s="3" t="s">
        <v>32</v>
      </c>
      <c r="E9" t="s">
        <v>33</v>
      </c>
    </row>
    <row r="10" spans="1:5">
      <c r="A10" t="s">
        <v>63</v>
      </c>
      <c r="B10" s="5" t="e">
        <f>B2/SUM(B$2:B$3)*100</f>
        <v>#REF!</v>
      </c>
      <c r="C10" s="5" t="e">
        <f t="shared" ref="C10:E10" si="1">C2/SUM(C$2:C$3)*100</f>
        <v>#REF!</v>
      </c>
      <c r="D10" s="5" t="e">
        <f t="shared" si="1"/>
        <v>#REF!</v>
      </c>
      <c r="E10" s="5" t="e">
        <f t="shared" si="1"/>
        <v>#REF!</v>
      </c>
    </row>
    <row r="11" spans="1:5">
      <c r="A11" t="s">
        <v>64</v>
      </c>
      <c r="B11" s="5" t="e">
        <f>B3/SUM(B$2:B$3)*100</f>
        <v>#REF!</v>
      </c>
      <c r="C11" s="5" t="e">
        <f t="shared" ref="C11:E11" si="2">C3/SUM(C$2:C$3)*100</f>
        <v>#REF!</v>
      </c>
      <c r="D11" s="5" t="e">
        <f t="shared" si="2"/>
        <v>#REF!</v>
      </c>
      <c r="E11" s="5" t="e">
        <f t="shared" si="2"/>
        <v>#REF!</v>
      </c>
    </row>
    <row r="12" spans="1:5">
      <c r="A12" t="s">
        <v>23</v>
      </c>
      <c r="B12" s="5" t="e">
        <f>B4/SUM(B$4:B$6)*100</f>
        <v>#REF!</v>
      </c>
      <c r="C12" s="5" t="e">
        <f t="shared" ref="C12:E12" si="3">C4/SUM(C$4:C$6)*100</f>
        <v>#REF!</v>
      </c>
      <c r="D12" s="5" t="e">
        <f t="shared" si="3"/>
        <v>#REF!</v>
      </c>
      <c r="E12" s="5" t="e">
        <f t="shared" si="3"/>
        <v>#REF!</v>
      </c>
    </row>
    <row r="13" spans="1:5">
      <c r="A13" t="s">
        <v>22</v>
      </c>
      <c r="B13" s="5" t="e">
        <f t="shared" ref="B13:E14" si="4">B5/SUM(B$4:B$6)*100</f>
        <v>#REF!</v>
      </c>
      <c r="C13" s="5" t="e">
        <f t="shared" si="4"/>
        <v>#REF!</v>
      </c>
      <c r="D13" s="5" t="e">
        <f t="shared" si="4"/>
        <v>#REF!</v>
      </c>
      <c r="E13" s="5" t="e">
        <f t="shared" si="4"/>
        <v>#REF!</v>
      </c>
    </row>
    <row r="14" spans="1:5">
      <c r="A14" t="s">
        <v>24</v>
      </c>
      <c r="B14" s="5" t="e">
        <f t="shared" si="4"/>
        <v>#REF!</v>
      </c>
      <c r="C14" s="5" t="e">
        <f t="shared" si="4"/>
        <v>#REF!</v>
      </c>
      <c r="D14" s="5" t="e">
        <f t="shared" si="4"/>
        <v>#REF!</v>
      </c>
      <c r="E14" s="5" t="e">
        <f t="shared" si="4"/>
        <v>#REF!</v>
      </c>
    </row>
  </sheetData>
  <sheetCalcPr fullCalcOnLoad="1"/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bcdTOMbcdTOM</vt:lpstr>
      <vt:lpstr>Figure S2Ai</vt:lpstr>
      <vt:lpstr>Figure S2Aii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Vítor Trovisco</dc:creator>
  <cp:lastModifiedBy>Vítor Trovisco</cp:lastModifiedBy>
  <dcterms:created xsi:type="dcterms:W3CDTF">2016-05-18T13:16:13Z</dcterms:created>
  <dcterms:modified xsi:type="dcterms:W3CDTF">2016-09-14T15:13:23Z</dcterms:modified>
</cp:coreProperties>
</file>