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vy\OneDrive - Bar Ilan University 1\Roi paper\roi figures\"/>
    </mc:Choice>
  </mc:AlternateContent>
  <bookViews>
    <workbookView xWindow="0" yWindow="0" windowWidth="19200" windowHeight="704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1" l="1"/>
  <c r="N19" i="1"/>
  <c r="N21" i="1" s="1"/>
  <c r="I19" i="1"/>
  <c r="I21" i="1" s="1"/>
  <c r="C19" i="1"/>
  <c r="C21" i="1" s="1"/>
  <c r="M17" i="1"/>
  <c r="I17" i="1"/>
  <c r="B17" i="1"/>
  <c r="N16" i="1"/>
  <c r="N17" i="1" s="1"/>
  <c r="M16" i="1"/>
  <c r="I16" i="1"/>
  <c r="H16" i="1"/>
  <c r="H17" i="1" s="1"/>
  <c r="C16" i="1"/>
  <c r="C17" i="1" s="1"/>
  <c r="B16" i="1"/>
  <c r="N15" i="1"/>
  <c r="M15" i="1"/>
  <c r="P8" i="1" s="1"/>
  <c r="I15" i="1"/>
  <c r="H15" i="1"/>
  <c r="C15" i="1"/>
  <c r="B15" i="1"/>
  <c r="E9" i="1"/>
  <c r="E8" i="1"/>
  <c r="K7" i="1"/>
  <c r="E7" i="1"/>
  <c r="K6" i="1"/>
  <c r="E6" i="1"/>
  <c r="E15" i="1" s="1"/>
  <c r="K5" i="1"/>
  <c r="E5" i="1"/>
  <c r="P4" i="1"/>
  <c r="K4" i="1"/>
  <c r="E4" i="1"/>
  <c r="K3" i="1"/>
  <c r="K15" i="1" s="1"/>
  <c r="E3" i="1"/>
  <c r="E16" i="1" s="1"/>
  <c r="E17" i="1" s="1"/>
  <c r="K16" i="1" l="1"/>
  <c r="K17" i="1" s="1"/>
  <c r="P3" i="1"/>
  <c r="P7" i="1"/>
  <c r="P9" i="1"/>
  <c r="P6" i="1"/>
  <c r="P5" i="1"/>
  <c r="P16" i="1" l="1"/>
  <c r="P17" i="1" s="1"/>
  <c r="P15" i="1"/>
</calcChain>
</file>

<file path=xl/sharedStrings.xml><?xml version="1.0" encoding="utf-8"?>
<sst xmlns="http://schemas.openxmlformats.org/spreadsheetml/2006/main" count="27" uniqueCount="13">
  <si>
    <t>Fig. 3A-Full night training 10 min after 10 micoM aniso</t>
  </si>
  <si>
    <t>Fig. 3B-Full night training 10 min after ASW\</t>
  </si>
  <si>
    <t>Fig. 3C-24 h test after anisomycin alone at night</t>
  </si>
  <si>
    <t>Train</t>
  </si>
  <si>
    <t>24 h test</t>
  </si>
  <si>
    <t>% decrease</t>
  </si>
  <si>
    <t>Naïve(day)</t>
  </si>
  <si>
    <t>mean</t>
  </si>
  <si>
    <t>sd</t>
  </si>
  <si>
    <t>se</t>
  </si>
  <si>
    <t>p=</t>
  </si>
  <si>
    <t>df=</t>
  </si>
  <si>
    <t>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</si>
</sst>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sqref="A1:XFD1048576"/>
    </sheetView>
  </sheetViews>
  <sheetFormatPr defaultRowHeight="14" x14ac:dyDescent="0.3"/>
  <sheetData>
    <row r="1" spans="1:16" x14ac:dyDescent="0.3">
      <c r="B1" t="s">
        <v>0</v>
      </c>
      <c r="H1" t="s">
        <v>1</v>
      </c>
      <c r="M1" t="s">
        <v>2</v>
      </c>
    </row>
    <row r="2" spans="1:16" x14ac:dyDescent="0.3">
      <c r="B2" t="s">
        <v>3</v>
      </c>
      <c r="C2" t="s">
        <v>4</v>
      </c>
      <c r="E2" t="s">
        <v>5</v>
      </c>
      <c r="H2" t="s">
        <v>3</v>
      </c>
      <c r="I2" t="s">
        <v>4</v>
      </c>
      <c r="K2" t="s">
        <v>5</v>
      </c>
      <c r="M2" t="s">
        <v>6</v>
      </c>
      <c r="N2" t="s">
        <v>4</v>
      </c>
      <c r="P2" t="s">
        <v>5</v>
      </c>
    </row>
    <row r="3" spans="1:16" x14ac:dyDescent="0.3">
      <c r="A3">
        <v>1</v>
      </c>
      <c r="B3">
        <v>9.9833333333333325</v>
      </c>
      <c r="C3">
        <v>5.833333333333333</v>
      </c>
      <c r="E3">
        <f>-100*(B3-C3)/B3</f>
        <v>-41.56928213689482</v>
      </c>
      <c r="H3">
        <v>17.316666666666666</v>
      </c>
      <c r="I3">
        <v>20.733333333333334</v>
      </c>
      <c r="K3">
        <f>-100*(H3-I3)/H3</f>
        <v>19.730510105871037</v>
      </c>
      <c r="M3">
        <v>12.35</v>
      </c>
      <c r="N3">
        <v>14.85</v>
      </c>
      <c r="P3">
        <f>-100*($M$15-N3)/$M$15</f>
        <v>17.616704668186731</v>
      </c>
    </row>
    <row r="4" spans="1:16" x14ac:dyDescent="0.3">
      <c r="A4">
        <v>2</v>
      </c>
      <c r="B4">
        <v>6.6333333333333337</v>
      </c>
      <c r="C4">
        <v>6.1</v>
      </c>
      <c r="E4">
        <f t="shared" ref="E4:E9" si="0">-100*(B4-C4)/B4</f>
        <v>-8.0402010050251373</v>
      </c>
      <c r="H4">
        <v>10.3</v>
      </c>
      <c r="I4">
        <v>7.0333333333333332</v>
      </c>
      <c r="K4">
        <f>-100*(H4-I4)/H4</f>
        <v>-31.715210355987061</v>
      </c>
      <c r="M4">
        <v>11.966666666666667</v>
      </c>
      <c r="N4">
        <v>11.833333333333334</v>
      </c>
      <c r="P4">
        <f t="shared" ref="P4:P9" si="1">-100*($M$15-N4)/$M$15</f>
        <v>-6.2762510500419912</v>
      </c>
    </row>
    <row r="5" spans="1:16" x14ac:dyDescent="0.3">
      <c r="A5">
        <v>3</v>
      </c>
      <c r="B5">
        <v>12.383333333333333</v>
      </c>
      <c r="C5">
        <v>5.9333333333333336</v>
      </c>
      <c r="E5">
        <f t="shared" si="0"/>
        <v>-52.086137281292054</v>
      </c>
      <c r="H5">
        <v>17.866666666666667</v>
      </c>
      <c r="I5">
        <v>22.983333333333334</v>
      </c>
      <c r="K5">
        <f>-100*(H5-I5)/H5</f>
        <v>28.638059701492541</v>
      </c>
      <c r="M5">
        <v>5.5666666666666664</v>
      </c>
      <c r="N5">
        <v>11.966666666666667</v>
      </c>
      <c r="P5">
        <f t="shared" si="1"/>
        <v>-5.2202088083523277</v>
      </c>
    </row>
    <row r="6" spans="1:16" x14ac:dyDescent="0.3">
      <c r="A6">
        <v>4</v>
      </c>
      <c r="B6">
        <v>20.149999999999999</v>
      </c>
      <c r="C6">
        <v>2.4333333333333331</v>
      </c>
      <c r="E6">
        <f t="shared" si="0"/>
        <v>-87.923904052936308</v>
      </c>
      <c r="H6">
        <v>6.05</v>
      </c>
      <c r="I6">
        <v>9.2666666666666675</v>
      </c>
      <c r="K6">
        <f>-100*(H6-I6)/H6</f>
        <v>53.168044077135001</v>
      </c>
      <c r="M6">
        <v>11.266666666666667</v>
      </c>
      <c r="N6">
        <v>16.45</v>
      </c>
      <c r="P6">
        <f t="shared" si="1"/>
        <v>30.28921156846274</v>
      </c>
    </row>
    <row r="7" spans="1:16" x14ac:dyDescent="0.3">
      <c r="A7">
        <v>5</v>
      </c>
      <c r="B7">
        <v>18.066666666666666</v>
      </c>
      <c r="C7">
        <v>14.083333333333334</v>
      </c>
      <c r="E7">
        <f t="shared" si="0"/>
        <v>-22.047970479704794</v>
      </c>
      <c r="H7">
        <v>11.183333333333334</v>
      </c>
      <c r="I7">
        <v>11.1</v>
      </c>
      <c r="K7">
        <f>-100*(H7-I7)/H7</f>
        <v>-0.74515648286140612</v>
      </c>
      <c r="M7">
        <v>13.25</v>
      </c>
      <c r="N7">
        <v>10.95</v>
      </c>
      <c r="P7">
        <f t="shared" si="1"/>
        <v>-13.272530901236049</v>
      </c>
    </row>
    <row r="8" spans="1:16" x14ac:dyDescent="0.3">
      <c r="A8">
        <v>6</v>
      </c>
      <c r="B8">
        <v>12.483333333333333</v>
      </c>
      <c r="C8">
        <v>4.0666666666666664</v>
      </c>
      <c r="E8">
        <f t="shared" si="0"/>
        <v>-67.423230974632844</v>
      </c>
      <c r="M8">
        <v>7.1166666666666663</v>
      </c>
      <c r="N8">
        <v>16.350000000000001</v>
      </c>
      <c r="P8">
        <f t="shared" si="1"/>
        <v>29.497179887195504</v>
      </c>
    </row>
    <row r="9" spans="1:16" x14ac:dyDescent="0.3">
      <c r="A9">
        <v>7</v>
      </c>
      <c r="B9">
        <v>8.35</v>
      </c>
      <c r="C9">
        <v>9.1333333333333329</v>
      </c>
      <c r="E9">
        <f t="shared" si="0"/>
        <v>9.3812375249500981</v>
      </c>
      <c r="M9">
        <v>11.633333333333333</v>
      </c>
      <c r="N9">
        <v>10.3</v>
      </c>
      <c r="P9">
        <f t="shared" si="1"/>
        <v>-18.420736829473171</v>
      </c>
    </row>
    <row r="10" spans="1:16" x14ac:dyDescent="0.3">
      <c r="A10">
        <v>8</v>
      </c>
      <c r="M10">
        <v>17.133333333333333</v>
      </c>
    </row>
    <row r="11" spans="1:16" x14ac:dyDescent="0.3">
      <c r="A11">
        <v>9</v>
      </c>
      <c r="M11">
        <v>21.633333333333333</v>
      </c>
    </row>
    <row r="12" spans="1:16" x14ac:dyDescent="0.3">
      <c r="A12">
        <v>10</v>
      </c>
      <c r="M12">
        <v>14.266666666666667</v>
      </c>
    </row>
    <row r="13" spans="1:16" x14ac:dyDescent="0.3">
      <c r="A13">
        <v>11</v>
      </c>
      <c r="M13">
        <v>12.7</v>
      </c>
    </row>
    <row r="15" spans="1:16" x14ac:dyDescent="0.3">
      <c r="A15" t="s">
        <v>7</v>
      </c>
      <c r="B15">
        <f>AVERAGE(B3:B9)</f>
        <v>12.578571428571427</v>
      </c>
      <c r="C15">
        <f>AVERAGE(C3:C9)</f>
        <v>6.7976190476190483</v>
      </c>
      <c r="E15">
        <f>AVERAGE(E3:E9)</f>
        <v>-38.529926915076551</v>
      </c>
      <c r="G15" t="s">
        <v>7</v>
      </c>
      <c r="H15">
        <f>AVERAGE(H3:H9)</f>
        <v>12.543333333333333</v>
      </c>
      <c r="I15">
        <f>AVERAGE(I3:I9)</f>
        <v>14.223333333333333</v>
      </c>
      <c r="K15">
        <f>AVERAGE(K3:K9)</f>
        <v>13.815249409130024</v>
      </c>
      <c r="M15">
        <f>AVERAGE(M3:M13)</f>
        <v>12.625757575757575</v>
      </c>
      <c r="N15">
        <f>AVERAGE(N3:N12)</f>
        <v>13.242857142857144</v>
      </c>
      <c r="P15">
        <f>AVERAGE(P3:P12)</f>
        <v>4.8876240763916332</v>
      </c>
    </row>
    <row r="16" spans="1:16" x14ac:dyDescent="0.3">
      <c r="A16" t="s">
        <v>8</v>
      </c>
      <c r="B16">
        <f>STDEV(B3:B9)</f>
        <v>4.957399205057718</v>
      </c>
      <c r="C16">
        <f>STDEV(C3:C9)</f>
        <v>3.8123875644796303</v>
      </c>
      <c r="E16">
        <f>STDEV(E3:E9)</f>
        <v>34.069425366051433</v>
      </c>
      <c r="G16" t="s">
        <v>8</v>
      </c>
      <c r="H16">
        <f>STDEV(H3:H9)</f>
        <v>5.0042010129268162</v>
      </c>
      <c r="I16">
        <f>STDEV(I3:I9)</f>
        <v>7.1613119530494487</v>
      </c>
      <c r="K16">
        <f>STDEV(K3:K9)</f>
        <v>31.970207414163042</v>
      </c>
      <c r="M16">
        <f>STDEV(M3:M13)</f>
        <v>4.3366549041370295</v>
      </c>
      <c r="N16">
        <f>STDEV(N3:N12)</f>
        <v>2.5837966814370774</v>
      </c>
      <c r="P16">
        <f>STDEV(P3:P12)</f>
        <v>20.464488296513569</v>
      </c>
    </row>
    <row r="17" spans="1:16" x14ac:dyDescent="0.3">
      <c r="A17" t="s">
        <v>9</v>
      </c>
      <c r="B17">
        <f>B16/SQRT(COUNT(B3:B9))</f>
        <v>1.8737207780360023</v>
      </c>
      <c r="C17">
        <f>C16/SQRT(COUNT(C3:C9))</f>
        <v>1.4409470567154747</v>
      </c>
      <c r="E17">
        <f>E16/SQRT(COUNT(E3:E9))</f>
        <v>12.877032404206828</v>
      </c>
      <c r="G17" t="s">
        <v>9</v>
      </c>
      <c r="H17">
        <f>H16/SQRT(COUNT(H3:H9))</f>
        <v>2.2379467275955327</v>
      </c>
      <c r="I17">
        <f>I16/SQRT(COUNT(I3:I9))</f>
        <v>3.20263606702007</v>
      </c>
      <c r="K17">
        <f>K16/SQRT(COUNT(K3:K9))</f>
        <v>14.297511406567267</v>
      </c>
      <c r="M17">
        <f>M16/SQRT(COUNT(M3:M13))</f>
        <v>1.3075506511161084</v>
      </c>
      <c r="N17">
        <f>N16/SQRT(COUNT(N3:N12))</f>
        <v>0.97658335106235505</v>
      </c>
      <c r="P17">
        <f>P16/SQRT(COUNT(P3:P12))</f>
        <v>7.7348495343952486</v>
      </c>
    </row>
    <row r="19" spans="1:16" x14ac:dyDescent="0.3">
      <c r="B19" t="s">
        <v>10</v>
      </c>
      <c r="C19">
        <f>TTEST(B3:B9,C3:C9,2,1)</f>
        <v>4.7158285286048165E-2</v>
      </c>
      <c r="H19" t="s">
        <v>10</v>
      </c>
      <c r="I19">
        <f>TTEST(H3:H9,I3:I9,2,1)</f>
        <v>0.32431517779905306</v>
      </c>
      <c r="M19" t="s">
        <v>10</v>
      </c>
      <c r="N19">
        <f>TTEST(M3:M13,N3:N9,2,2)</f>
        <v>0.73974344864118691</v>
      </c>
    </row>
    <row r="20" spans="1:16" x14ac:dyDescent="0.3">
      <c r="B20" t="s">
        <v>11</v>
      </c>
      <c r="C20">
        <v>6</v>
      </c>
      <c r="H20" t="s">
        <v>11</v>
      </c>
      <c r="I20">
        <v>4</v>
      </c>
      <c r="M20" t="s">
        <v>11</v>
      </c>
      <c r="N20">
        <f>COUNT(M3:N13)-2</f>
        <v>16</v>
      </c>
    </row>
    <row r="21" spans="1:16" x14ac:dyDescent="0.3">
      <c r="B21" t="s">
        <v>12</v>
      </c>
      <c r="C21">
        <f>TINV(C19,C20)</f>
        <v>2.4900617095584643</v>
      </c>
      <c r="H21" t="s">
        <v>12</v>
      </c>
      <c r="I21">
        <f>TINV(I19,I20)</f>
        <v>1.1229122578296664</v>
      </c>
      <c r="M21" t="s">
        <v>12</v>
      </c>
      <c r="N21">
        <f>TINV(N19,N20)</f>
        <v>0.33801887999681041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Avy Susswein</dc:creator>
  <cp:lastModifiedBy>Avy Susswein</cp:lastModifiedBy>
  <dcterms:created xsi:type="dcterms:W3CDTF">2016-08-19T12:24:49Z</dcterms:created>
  <dcterms:modified xsi:type="dcterms:W3CDTF">2016-08-19T12:25:32Z</dcterms:modified>
</cp:coreProperties>
</file>