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526"/>
  <workbookPr autoCompressPictures="0"/>
  <bookViews>
    <workbookView xWindow="0" yWindow="0" windowWidth="25600" windowHeight="15520" activeTab="2"/>
  </bookViews>
  <sheets>
    <sheet name="Figure 7R" sheetId="1" r:id="rId1"/>
    <sheet name="Figure 7 figure supplement1D" sheetId="2" r:id="rId2"/>
    <sheet name="Figure 7 figure supplement1M" sheetId="3" r:id="rId3"/>
  </sheets>
  <externalReferences>
    <externalReference r:id="rId4"/>
    <externalReference r:id="rId5"/>
  </externalReferenc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F16" i="3"/>
  <c r="F18" i="3"/>
  <c r="H17" i="3"/>
  <c r="F17" i="3"/>
  <c r="D17" i="3"/>
  <c r="H16" i="3"/>
  <c r="D16" i="3"/>
  <c r="C7" i="3"/>
  <c r="C8" i="3"/>
  <c r="C9" i="3"/>
  <c r="C10" i="3"/>
  <c r="C11" i="3"/>
  <c r="C12" i="3"/>
  <c r="C13" i="3"/>
  <c r="C14" i="3"/>
  <c r="C15" i="3"/>
  <c r="H51" i="2"/>
  <c r="G51" i="2"/>
  <c r="E51" i="2"/>
  <c r="D51" i="2"/>
  <c r="H50" i="2"/>
  <c r="G50" i="2"/>
  <c r="E50" i="2"/>
  <c r="D50" i="2"/>
  <c r="H49" i="2"/>
  <c r="G49" i="2"/>
  <c r="E49" i="2"/>
  <c r="D49" i="2"/>
  <c r="F15" i="1"/>
  <c r="H15" i="1"/>
  <c r="J15" i="1"/>
  <c r="L15" i="1"/>
  <c r="N15" i="1"/>
  <c r="D15" i="1"/>
  <c r="P15" i="1"/>
  <c r="P13" i="1"/>
  <c r="P14" i="1"/>
  <c r="N14" i="1"/>
  <c r="F14" i="1"/>
  <c r="H14" i="1"/>
  <c r="J14" i="1"/>
  <c r="L14" i="1"/>
  <c r="D14" i="1"/>
  <c r="B14" i="1"/>
  <c r="B13" i="1"/>
  <c r="N13" i="1"/>
  <c r="L13" i="1"/>
  <c r="D13" i="1"/>
  <c r="J13" i="1"/>
  <c r="H13" i="1"/>
  <c r="F13" i="1"/>
</calcChain>
</file>

<file path=xl/sharedStrings.xml><?xml version="1.0" encoding="utf-8"?>
<sst xmlns="http://schemas.openxmlformats.org/spreadsheetml/2006/main" count="60" uniqueCount="29">
  <si>
    <t>w1118</t>
  </si>
  <si>
    <t>mad rnai</t>
  </si>
  <si>
    <t>dppts/dppd12</t>
  </si>
  <si>
    <t>dppd12</t>
  </si>
  <si>
    <t>dpp rnai</t>
  </si>
  <si>
    <t>dppd12/d14</t>
  </si>
  <si>
    <t>tkv4/tkv7</t>
  </si>
  <si>
    <t>wild type</t>
  </si>
  <si>
    <t>NXMadRNAi</t>
  </si>
  <si>
    <t>AntpXdppRNAi</t>
  </si>
  <si>
    <t>mad12/mad1-2</t>
  </si>
  <si>
    <t>Average</t>
  </si>
  <si>
    <t>Standard Deviation</t>
  </si>
  <si>
    <t>two tailed unpaired Student’s t-test</t>
  </si>
  <si>
    <t>Average number of cells per lobe</t>
  </si>
  <si>
    <t>Figue</t>
  </si>
  <si>
    <t>MadRNAi</t>
  </si>
  <si>
    <t>big cell</t>
  </si>
  <si>
    <t>progenitor</t>
  </si>
  <si>
    <t>Nuclear area in um2</t>
  </si>
  <si>
    <t>N-Gal4, UAS-MadRNAi</t>
  </si>
  <si>
    <t>antp-GAL4, UAS-Dpp RNAi</t>
  </si>
  <si>
    <t>First row of big cells</t>
  </si>
  <si>
    <t>Progenitors</t>
  </si>
  <si>
    <t>Standard deviation</t>
  </si>
  <si>
    <t>antp&gt;dpprnai</t>
  </si>
  <si>
    <t>total number of niche cells</t>
  </si>
  <si>
    <t>W1118</t>
  </si>
  <si>
    <t>tubgal80ts; antp&gt;GFP&gt;dppRNAi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</si>
</sst>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7R'!$F$31:$F$37</c:f>
                <c:numCache>
                  <c:formatCode>General</c:formatCode>
                  <c:ptCount val="7"/>
                  <c:pt idx="0">
                    <c:v>345.3440182037191</c:v>
                  </c:pt>
                  <c:pt idx="1">
                    <c:v>170.247627136047</c:v>
                  </c:pt>
                  <c:pt idx="2">
                    <c:v>113.067075828305</c:v>
                  </c:pt>
                  <c:pt idx="3">
                    <c:v>132.0484759472823</c:v>
                  </c:pt>
                  <c:pt idx="4">
                    <c:v>158.6580084217737</c:v>
                  </c:pt>
                  <c:pt idx="5">
                    <c:v>289.1377149073053</c:v>
                  </c:pt>
                  <c:pt idx="6">
                    <c:v>170.4224697093026</c:v>
                  </c:pt>
                </c:numCache>
              </c:numRef>
            </c:plus>
            <c:minus>
              <c:numRef>
                <c:f>'Figure 7R'!$F$31:$F$37</c:f>
                <c:numCache>
                  <c:formatCode>General</c:formatCode>
                  <c:ptCount val="7"/>
                  <c:pt idx="0">
                    <c:v>345.3440182037191</c:v>
                  </c:pt>
                  <c:pt idx="1">
                    <c:v>170.247627136047</c:v>
                  </c:pt>
                  <c:pt idx="2">
                    <c:v>113.067075828305</c:v>
                  </c:pt>
                  <c:pt idx="3">
                    <c:v>132.0484759472823</c:v>
                  </c:pt>
                  <c:pt idx="4">
                    <c:v>158.6580084217737</c:v>
                  </c:pt>
                  <c:pt idx="5">
                    <c:v>289.1377149073053</c:v>
                  </c:pt>
                  <c:pt idx="6">
                    <c:v>170.4224697093026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7R'!$E$22:$E$28</c:f>
              <c:strCache>
                <c:ptCount val="7"/>
                <c:pt idx="0">
                  <c:v>wild type</c:v>
                </c:pt>
                <c:pt idx="1">
                  <c:v>AntpXdppRNAi</c:v>
                </c:pt>
                <c:pt idx="2">
                  <c:v>NXMadRNAi</c:v>
                </c:pt>
                <c:pt idx="3">
                  <c:v>dppts/dppd12</c:v>
                </c:pt>
                <c:pt idx="4">
                  <c:v>dppd12/d14</c:v>
                </c:pt>
                <c:pt idx="5">
                  <c:v>tkv4/tkv7</c:v>
                </c:pt>
                <c:pt idx="6">
                  <c:v>mad12/mad1-2</c:v>
                </c:pt>
              </c:strCache>
            </c:strRef>
          </c:cat>
          <c:val>
            <c:numRef>
              <c:f>'Figure 7R'!$F$22:$F$28</c:f>
              <c:numCache>
                <c:formatCode>General</c:formatCode>
                <c:ptCount val="7"/>
                <c:pt idx="0">
                  <c:v>2589.09090909091</c:v>
                </c:pt>
                <c:pt idx="1">
                  <c:v>889.3</c:v>
                </c:pt>
                <c:pt idx="2">
                  <c:v>710.8181818181818</c:v>
                </c:pt>
                <c:pt idx="3">
                  <c:v>709.9</c:v>
                </c:pt>
                <c:pt idx="4">
                  <c:v>543.1818181818181</c:v>
                </c:pt>
                <c:pt idx="5">
                  <c:v>868.2727272727272</c:v>
                </c:pt>
                <c:pt idx="6">
                  <c:v>575.625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1894120"/>
        <c:axId val="2099474696"/>
      </c:barChart>
      <c:catAx>
        <c:axId val="212189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474696"/>
        <c:crosses val="autoZero"/>
        <c:auto val="1"/>
        <c:lblAlgn val="ctr"/>
        <c:lblOffset val="100"/>
        <c:noMultiLvlLbl val="0"/>
      </c:catAx>
      <c:valAx>
        <c:axId val="2099474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Average number</a:t>
                </a:r>
                <a:r>
                  <a:rPr lang="en-IN" baseline="0"/>
                  <a:t> of cells per lobe</a:t>
                </a:r>
                <a:endParaRPr lang="en-I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894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[1]Sheet1!$P$39</c:f>
              <c:strCache>
                <c:ptCount val="1"/>
                <c:pt idx="0">
                  <c:v>wild type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[1]Sheet1!$P$45:$P$46</c:f>
                <c:numCache>
                  <c:formatCode>General</c:formatCode>
                  <c:ptCount val="2"/>
                  <c:pt idx="0">
                    <c:v>1.975120437580635</c:v>
                  </c:pt>
                  <c:pt idx="1">
                    <c:v>1.473149927092372</c:v>
                  </c:pt>
                </c:numCache>
              </c:numRef>
            </c:plus>
            <c:minus>
              <c:numRef>
                <c:f>[1]Sheet1!$P$45:$P$46</c:f>
                <c:numCache>
                  <c:formatCode>General</c:formatCode>
                  <c:ptCount val="2"/>
                  <c:pt idx="0">
                    <c:v>1.975120437580635</c:v>
                  </c:pt>
                  <c:pt idx="1">
                    <c:v>1.473149927092372</c:v>
                  </c:pt>
                </c:numCache>
              </c:numRef>
            </c:minus>
          </c:errBars>
          <c:cat>
            <c:strRef>
              <c:f>[1]Sheet1!$O$40:$O$41</c:f>
              <c:strCache>
                <c:ptCount val="2"/>
                <c:pt idx="0">
                  <c:v>_x0016_First row of big cells</c:v>
                </c:pt>
                <c:pt idx="1">
                  <c:v>_x000b_Progenitors</c:v>
                </c:pt>
              </c:strCache>
            </c:strRef>
          </c:cat>
          <c:val>
            <c:numRef>
              <c:f>[1]Sheet1!$P$40:$P$41</c:f>
              <c:numCache>
                <c:formatCode>General</c:formatCode>
                <c:ptCount val="2"/>
                <c:pt idx="0">
                  <c:v>19.81277500000001</c:v>
                </c:pt>
                <c:pt idx="1">
                  <c:v>12.4001</c:v>
                </c:pt>
              </c:numCache>
            </c:numRef>
          </c:val>
        </c:ser>
        <c:ser>
          <c:idx val="1"/>
          <c:order val="1"/>
          <c:tx>
            <c:strRef>
              <c:f>[1]Sheet1!$Q$39</c:f>
              <c:strCache>
                <c:ptCount val="1"/>
                <c:pt idx="0">
                  <c:v>N-Gal4, UAS-MadRNAi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[1]Sheet1!$Q$45:$Q$46</c:f>
                <c:numCache>
                  <c:formatCode>General</c:formatCode>
                  <c:ptCount val="2"/>
                  <c:pt idx="0">
                    <c:v>1.298943552740121</c:v>
                  </c:pt>
                  <c:pt idx="1">
                    <c:v>1.345061004240365</c:v>
                  </c:pt>
                </c:numCache>
              </c:numRef>
            </c:plus>
            <c:minus>
              <c:numRef>
                <c:f>[1]Sheet1!$Q$45:$Q$46</c:f>
                <c:numCache>
                  <c:formatCode>General</c:formatCode>
                  <c:ptCount val="2"/>
                  <c:pt idx="0">
                    <c:v>1.298943552740121</c:v>
                  </c:pt>
                  <c:pt idx="1">
                    <c:v>1.345061004240365</c:v>
                  </c:pt>
                </c:numCache>
              </c:numRef>
            </c:minus>
          </c:errBars>
          <c:cat>
            <c:strRef>
              <c:f>[1]Sheet1!$O$40:$O$41</c:f>
              <c:strCache>
                <c:ptCount val="2"/>
                <c:pt idx="0">
                  <c:v>_x0016_First row of big cells</c:v>
                </c:pt>
                <c:pt idx="1">
                  <c:v>_x000b_Progenitors</c:v>
                </c:pt>
              </c:strCache>
            </c:strRef>
          </c:cat>
          <c:val>
            <c:numRef>
              <c:f>[1]Sheet1!$Q$40:$Q$41</c:f>
              <c:numCache>
                <c:formatCode>General</c:formatCode>
                <c:ptCount val="2"/>
                <c:pt idx="0">
                  <c:v>15.193425</c:v>
                </c:pt>
                <c:pt idx="1">
                  <c:v>12.90465</c:v>
                </c:pt>
              </c:numCache>
            </c:numRef>
          </c:val>
        </c:ser>
        <c:ser>
          <c:idx val="2"/>
          <c:order val="2"/>
          <c:tx>
            <c:strRef>
              <c:f>[1]Sheet1!$R$39</c:f>
              <c:strCache>
                <c:ptCount val="1"/>
                <c:pt idx="0">
                  <c:v>antp-GAL4, UAS-Dpp RNAi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[1]Sheet1!$R$45:$R$46</c:f>
                <c:numCache>
                  <c:formatCode>General</c:formatCode>
                  <c:ptCount val="2"/>
                  <c:pt idx="0">
                    <c:v>1.884278075557222</c:v>
                  </c:pt>
                  <c:pt idx="1">
                    <c:v>1.152860164258152</c:v>
                  </c:pt>
                </c:numCache>
              </c:numRef>
            </c:plus>
            <c:minus>
              <c:numRef>
                <c:f>[1]Sheet1!$R$45:$R$46</c:f>
                <c:numCache>
                  <c:formatCode>General</c:formatCode>
                  <c:ptCount val="2"/>
                  <c:pt idx="0">
                    <c:v>1.884278075557222</c:v>
                  </c:pt>
                  <c:pt idx="1">
                    <c:v>1.152860164258152</c:v>
                  </c:pt>
                </c:numCache>
              </c:numRef>
            </c:minus>
          </c:errBars>
          <c:cat>
            <c:strRef>
              <c:f>[1]Sheet1!$O$40:$O$41</c:f>
              <c:strCache>
                <c:ptCount val="2"/>
                <c:pt idx="0">
                  <c:v>_x0016_First row of big cells</c:v>
                </c:pt>
                <c:pt idx="1">
                  <c:v>_x000b_Progenitors</c:v>
                </c:pt>
              </c:strCache>
            </c:strRef>
          </c:cat>
          <c:val>
            <c:numRef>
              <c:f>[1]Sheet1!$R$40:$R$41</c:f>
              <c:numCache>
                <c:formatCode>General</c:formatCode>
                <c:ptCount val="2"/>
                <c:pt idx="0">
                  <c:v>14.782925</c:v>
                </c:pt>
                <c:pt idx="1">
                  <c:v>12.857825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9743016"/>
        <c:axId val="-2139741608"/>
      </c:barChart>
      <c:catAx>
        <c:axId val="-21397430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-2139741608"/>
        <c:crosses val="autoZero"/>
        <c:auto val="1"/>
        <c:lblAlgn val="ctr"/>
        <c:lblOffset val="100"/>
        <c:noMultiLvlLbl val="0"/>
      </c:catAx>
      <c:valAx>
        <c:axId val="-2139741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Nuclear</a:t>
                </a:r>
                <a:r>
                  <a:rPr lang="en-US" baseline="0"/>
                  <a:t> Area in um2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9743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[2]Sheet1!$C$29:$C$31</c:f>
                <c:numCache>
                  <c:formatCode>General</c:formatCode>
                  <c:ptCount val="3"/>
                  <c:pt idx="0">
                    <c:v>4.836</c:v>
                  </c:pt>
                  <c:pt idx="1">
                    <c:v>5.425</c:v>
                  </c:pt>
                  <c:pt idx="2">
                    <c:v>7.498</c:v>
                  </c:pt>
                </c:numCache>
              </c:numRef>
            </c:plus>
            <c:minus>
              <c:numRef>
                <c:f>[2]Sheet1!$C$29:$C$31</c:f>
                <c:numCache>
                  <c:formatCode>General</c:formatCode>
                  <c:ptCount val="3"/>
                  <c:pt idx="0">
                    <c:v>4.836</c:v>
                  </c:pt>
                  <c:pt idx="1">
                    <c:v>5.425</c:v>
                  </c:pt>
                  <c:pt idx="2">
                    <c:v>7.498</c:v>
                  </c:pt>
                </c:numCache>
              </c:numRef>
            </c:minus>
          </c:errBars>
          <c:cat>
            <c:strRef>
              <c:f>[2]Sheet1!$B$24:$B$26</c:f>
              <c:strCache>
                <c:ptCount val="3"/>
                <c:pt idx="0">
                  <c:v>W1118</c:v>
                </c:pt>
                <c:pt idx="1">
                  <c:v>tubgal80ts; antp&gt;GFP&gt;dppRNAi</c:v>
                </c:pt>
                <c:pt idx="2">
                  <c:v>dppd12/d14</c:v>
                </c:pt>
              </c:strCache>
            </c:strRef>
          </c:cat>
          <c:val>
            <c:numRef>
              <c:f>[2]Sheet1!$C$24:$C$26</c:f>
              <c:numCache>
                <c:formatCode>General</c:formatCode>
                <c:ptCount val="3"/>
                <c:pt idx="0">
                  <c:v>48.5</c:v>
                </c:pt>
                <c:pt idx="1">
                  <c:v>48.1</c:v>
                </c:pt>
                <c:pt idx="2">
                  <c:v>94.5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1748472"/>
        <c:axId val="-2142103304"/>
      </c:barChart>
      <c:catAx>
        <c:axId val="-214174847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9050" cmpd="sng">
            <a:solidFill>
              <a:schemeClr val="tx1"/>
            </a:solidFill>
          </a:ln>
        </c:spPr>
        <c:txPr>
          <a:bodyPr/>
          <a:lstStyle/>
          <a:p>
            <a:pPr>
              <a:defRPr sz="2400">
                <a:latin typeface="Helvetica"/>
                <a:cs typeface="Helvetica"/>
              </a:defRPr>
            </a:pPr>
            <a:endParaRPr lang="en-US"/>
          </a:p>
        </c:txPr>
        <c:crossAx val="-2142103304"/>
        <c:crosses val="autoZero"/>
        <c:auto val="1"/>
        <c:lblAlgn val="ctr"/>
        <c:lblOffset val="100"/>
        <c:noMultiLvlLbl val="0"/>
      </c:catAx>
      <c:valAx>
        <c:axId val="-2142103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400">
                    <a:latin typeface="Helvetica"/>
                    <a:cs typeface="Helvetica"/>
                  </a:defRPr>
                </a:pPr>
                <a:r>
                  <a:rPr lang="en-US" sz="2400">
                    <a:latin typeface="Helvetica"/>
                    <a:cs typeface="Helvetica"/>
                  </a:rPr>
                  <a:t>Total number of niche cells</a:t>
                </a:r>
              </a:p>
            </c:rich>
          </c:tx>
          <c:layout>
            <c:manualLayout>
              <c:xMode val="edge"/>
              <c:yMode val="edge"/>
              <c:x val="0.0217865448166129"/>
              <c:y val="0.03839355435030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9050" cmpd="sng">
            <a:solidFill>
              <a:srgbClr val="000000"/>
            </a:solidFill>
          </a:ln>
        </c:spPr>
        <c:txPr>
          <a:bodyPr/>
          <a:lstStyle/>
          <a:p>
            <a:pPr>
              <a:defRPr sz="2000">
                <a:latin typeface="Helvetica"/>
                <a:cs typeface="Helvetica"/>
              </a:defRPr>
            </a:pPr>
            <a:endParaRPr lang="en-US"/>
          </a:p>
        </c:txPr>
        <c:crossAx val="-2141748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403225</xdr:colOff>
      <xdr:row>19</xdr:row>
      <xdr:rowOff>23812</xdr:rowOff>
    </xdr:from>
    <xdr:to>
      <xdr:col>15</xdr:col>
      <xdr:colOff>276225</xdr:colOff>
      <xdr:row>33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457200</xdr:colOff>
      <xdr:row>50</xdr:row>
      <xdr:rowOff>76200</xdr:rowOff>
    </xdr:from>
    <xdr:to>
      <xdr:col>16</xdr:col>
      <xdr:colOff>76200</xdr:colOff>
      <xdr:row>64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14</xdr:row>
      <xdr:rowOff>101600</xdr:rowOff>
    </xdr:from>
    <xdr:to>
      <xdr:col>20</xdr:col>
      <xdr:colOff>622300</xdr:colOff>
      <xdr:row>56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7%20sup1%20graph%20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7%20sup%20graph%20M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9">
          <cell r="P39" t="str">
            <v>wild type</v>
          </cell>
          <cell r="Q39" t="str">
            <v>N-Gal4, UAS-MadRNAi</v>
          </cell>
          <cell r="R39" t="str">
            <v>antp-GAL4, UAS-Dpp RNAi</v>
          </cell>
        </row>
        <row r="40">
          <cell r="O40" t="str">
            <v>First row of big cells</v>
          </cell>
          <cell r="P40">
            <v>19.812775000000006</v>
          </cell>
          <cell r="Q40">
            <v>15.193425</v>
          </cell>
          <cell r="R40">
            <v>14.782925000000001</v>
          </cell>
        </row>
        <row r="41">
          <cell r="O41" t="str">
            <v>Progenitors</v>
          </cell>
          <cell r="P41">
            <v>12.4001</v>
          </cell>
          <cell r="Q41">
            <v>12.904650000000004</v>
          </cell>
          <cell r="R41">
            <v>12.857825</v>
          </cell>
        </row>
        <row r="45">
          <cell r="P45">
            <v>1.9751204375806346</v>
          </cell>
          <cell r="Q45">
            <v>1.2989435527401214</v>
          </cell>
          <cell r="R45">
            <v>1.8842780755572222</v>
          </cell>
        </row>
        <row r="46">
          <cell r="P46">
            <v>1.4731499270923722</v>
          </cell>
          <cell r="Q46">
            <v>1.3450610042403646</v>
          </cell>
          <cell r="R46">
            <v>1.152860164258152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4">
          <cell r="B24" t="str">
            <v>W1118</v>
          </cell>
          <cell r="C24">
            <v>48.5</v>
          </cell>
        </row>
        <row r="25">
          <cell r="B25" t="str">
            <v>tubgal80ts; antp&gt;GFP&gt;dppRNAi</v>
          </cell>
          <cell r="C25">
            <v>48.1</v>
          </cell>
        </row>
        <row r="26">
          <cell r="B26" t="str">
            <v>dppd12/d14</v>
          </cell>
          <cell r="C26">
            <v>94.5</v>
          </cell>
        </row>
        <row r="29">
          <cell r="C29">
            <v>4.8360000000000003</v>
          </cell>
        </row>
        <row r="30">
          <cell r="C30">
            <v>5.4249999999999998</v>
          </cell>
        </row>
        <row r="31">
          <cell r="C31">
            <v>7.4980000000000002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R26" sqref="C26:R32"/>
    </sheetView>
  </sheetViews>
  <sheetFormatPr baseColWidth="10" defaultColWidth="8.83203125" defaultRowHeight="14" x14ac:dyDescent="0"/>
  <cols>
    <col min="1" max="1" width="29.6640625" customWidth="1"/>
    <col min="4" max="4" width="12.1640625" bestFit="1" customWidth="1"/>
    <col min="6" max="6" width="12.1640625" bestFit="1" customWidth="1"/>
    <col min="8" max="8" width="12.1640625" bestFit="1" customWidth="1"/>
    <col min="10" max="10" width="12.1640625" bestFit="1" customWidth="1"/>
    <col min="12" max="12" width="12.1640625" bestFit="1" customWidth="1"/>
    <col min="14" max="14" width="11.1640625" bestFit="1" customWidth="1"/>
    <col min="16" max="17" width="12.1640625" bestFit="1" customWidth="1"/>
  </cols>
  <sheetData>
    <row r="1" spans="1:16">
      <c r="B1" t="s">
        <v>0</v>
      </c>
      <c r="D1" t="s">
        <v>1</v>
      </c>
      <c r="F1" t="s">
        <v>2</v>
      </c>
      <c r="H1" t="s">
        <v>3</v>
      </c>
      <c r="J1" t="s">
        <v>4</v>
      </c>
      <c r="L1" t="s">
        <v>5</v>
      </c>
      <c r="N1" t="s">
        <v>6</v>
      </c>
      <c r="P1" t="s">
        <v>10</v>
      </c>
    </row>
    <row r="2" spans="1:16">
      <c r="B2">
        <v>3015</v>
      </c>
      <c r="D2">
        <v>584</v>
      </c>
      <c r="F2">
        <v>700</v>
      </c>
      <c r="H2">
        <v>110</v>
      </c>
      <c r="J2">
        <v>882</v>
      </c>
      <c r="L2">
        <v>370</v>
      </c>
      <c r="N2">
        <v>860</v>
      </c>
      <c r="P2">
        <v>353</v>
      </c>
    </row>
    <row r="3" spans="1:16">
      <c r="B3">
        <v>2241</v>
      </c>
      <c r="D3">
        <v>839</v>
      </c>
      <c r="F3">
        <v>488</v>
      </c>
      <c r="H3">
        <v>188</v>
      </c>
      <c r="J3">
        <v>1109</v>
      </c>
      <c r="L3">
        <v>607</v>
      </c>
      <c r="N3">
        <v>1235</v>
      </c>
      <c r="P3">
        <v>442</v>
      </c>
    </row>
    <row r="4" spans="1:16">
      <c r="B4">
        <v>2280</v>
      </c>
      <c r="D4">
        <v>522</v>
      </c>
      <c r="F4">
        <v>899</v>
      </c>
      <c r="H4">
        <v>211</v>
      </c>
      <c r="J4">
        <v>1072</v>
      </c>
      <c r="L4">
        <v>431</v>
      </c>
      <c r="N4">
        <v>1127</v>
      </c>
      <c r="P4">
        <v>488</v>
      </c>
    </row>
    <row r="5" spans="1:16">
      <c r="B5">
        <v>2799</v>
      </c>
      <c r="D5">
        <v>629</v>
      </c>
      <c r="F5">
        <v>709</v>
      </c>
      <c r="H5">
        <v>72</v>
      </c>
      <c r="J5">
        <v>894</v>
      </c>
      <c r="L5">
        <v>729</v>
      </c>
      <c r="N5">
        <v>669</v>
      </c>
      <c r="P5">
        <v>700</v>
      </c>
    </row>
    <row r="6" spans="1:16">
      <c r="B6">
        <v>2664</v>
      </c>
      <c r="D6">
        <v>713</v>
      </c>
      <c r="F6">
        <v>578</v>
      </c>
      <c r="H6">
        <v>86</v>
      </c>
      <c r="J6">
        <v>1105</v>
      </c>
      <c r="L6">
        <v>735</v>
      </c>
      <c r="N6">
        <v>981</v>
      </c>
      <c r="P6">
        <v>626</v>
      </c>
    </row>
    <row r="7" spans="1:16">
      <c r="B7">
        <v>2584</v>
      </c>
      <c r="D7">
        <v>620</v>
      </c>
      <c r="F7">
        <v>584</v>
      </c>
      <c r="H7">
        <v>124</v>
      </c>
      <c r="J7">
        <v>879</v>
      </c>
      <c r="L7">
        <v>706</v>
      </c>
      <c r="N7">
        <v>1336</v>
      </c>
      <c r="P7">
        <v>881</v>
      </c>
    </row>
    <row r="8" spans="1:16">
      <c r="B8">
        <v>2587</v>
      </c>
      <c r="D8">
        <v>664</v>
      </c>
      <c r="F8">
        <v>648</v>
      </c>
      <c r="H8">
        <v>156</v>
      </c>
      <c r="J8">
        <v>761</v>
      </c>
      <c r="L8">
        <v>426</v>
      </c>
      <c r="N8">
        <v>949</v>
      </c>
      <c r="P8">
        <v>458</v>
      </c>
    </row>
    <row r="9" spans="1:16">
      <c r="B9">
        <v>3306</v>
      </c>
      <c r="D9">
        <v>828</v>
      </c>
      <c r="F9">
        <v>700</v>
      </c>
      <c r="H9">
        <v>83</v>
      </c>
      <c r="J9">
        <v>923</v>
      </c>
      <c r="L9">
        <v>721</v>
      </c>
      <c r="N9">
        <v>430</v>
      </c>
      <c r="P9">
        <v>817</v>
      </c>
    </row>
    <row r="10" spans="1:16">
      <c r="B10">
        <v>2258</v>
      </c>
      <c r="D10">
        <v>797</v>
      </c>
      <c r="F10">
        <v>850</v>
      </c>
      <c r="H10">
        <v>80</v>
      </c>
      <c r="J10">
        <v>701</v>
      </c>
      <c r="L10">
        <v>321</v>
      </c>
      <c r="N10">
        <v>667</v>
      </c>
      <c r="P10">
        <v>462</v>
      </c>
    </row>
    <row r="11" spans="1:16">
      <c r="B11">
        <v>2491</v>
      </c>
      <c r="D11">
        <v>835</v>
      </c>
      <c r="F11">
        <v>760</v>
      </c>
      <c r="H11">
        <v>65</v>
      </c>
      <c r="J11">
        <v>560</v>
      </c>
      <c r="L11">
        <v>456</v>
      </c>
      <c r="N11">
        <v>531</v>
      </c>
      <c r="P11">
        <v>458</v>
      </c>
    </row>
    <row r="12" spans="1:16">
      <c r="B12">
        <v>2255</v>
      </c>
      <c r="D12">
        <v>788</v>
      </c>
      <c r="F12">
        <v>883</v>
      </c>
      <c r="H12">
        <v>82</v>
      </c>
      <c r="J12">
        <v>889</v>
      </c>
      <c r="L12">
        <v>473</v>
      </c>
      <c r="N12">
        <v>766</v>
      </c>
      <c r="P12">
        <v>648</v>
      </c>
    </row>
    <row r="13" spans="1:16">
      <c r="A13" s="1" t="s">
        <v>11</v>
      </c>
      <c r="B13" s="1">
        <f>AVERAGE(B2:B12)</f>
        <v>2589.090909090909</v>
      </c>
      <c r="C13" s="1"/>
      <c r="D13" s="1">
        <f>AVERAGE(D2:D12)</f>
        <v>710.81818181818187</v>
      </c>
      <c r="E13" s="1"/>
      <c r="F13" s="1">
        <f>AVERAGE(F3:F12)</f>
        <v>709.9</v>
      </c>
      <c r="G13" s="1"/>
      <c r="H13" s="1">
        <f>AVERAGE(H3:H12)</f>
        <v>114.7</v>
      </c>
      <c r="I13" s="1"/>
      <c r="J13" s="1">
        <f t="shared" ref="J13" si="0">AVERAGE(J3:J12)</f>
        <v>889.3</v>
      </c>
      <c r="K13" s="1"/>
      <c r="L13" s="1">
        <f>AVERAGE(L2:L12)</f>
        <v>543.18181818181813</v>
      </c>
      <c r="M13" s="1"/>
      <c r="N13" s="1">
        <f>AVERAGE(N2:N12)</f>
        <v>868.27272727272725</v>
      </c>
      <c r="O13" s="1"/>
      <c r="P13" s="1">
        <f>AVERAGE(P2:P12)</f>
        <v>575.72727272727275</v>
      </c>
    </row>
    <row r="14" spans="1:16">
      <c r="A14" s="1" t="s">
        <v>12</v>
      </c>
      <c r="B14" s="1">
        <f>STDEV(B2:B12)</f>
        <v>345.34401820371909</v>
      </c>
      <c r="C14" s="1"/>
      <c r="D14" s="1">
        <f>STDEV(D2:D12)</f>
        <v>113.06707582830499</v>
      </c>
      <c r="E14" s="1"/>
      <c r="F14" s="1">
        <f t="shared" ref="F14:L14" si="1">STDEV(F2:F12)</f>
        <v>132.04847594728233</v>
      </c>
      <c r="G14" s="1"/>
      <c r="H14" s="1">
        <f t="shared" si="1"/>
        <v>49.853968566385788</v>
      </c>
      <c r="I14" s="1"/>
      <c r="J14" s="1">
        <f t="shared" si="1"/>
        <v>170.24762713604702</v>
      </c>
      <c r="K14" s="1"/>
      <c r="L14" s="1">
        <f t="shared" si="1"/>
        <v>158.65800842177373</v>
      </c>
      <c r="M14" s="1"/>
      <c r="N14" s="1">
        <f>STDEV(N2:N12)</f>
        <v>289.13771490730534</v>
      </c>
      <c r="O14" s="1"/>
      <c r="P14" s="1">
        <f>STDEV(P2:P12)</f>
        <v>170.42246970930262</v>
      </c>
    </row>
    <row r="15" spans="1:16">
      <c r="A15" s="1" t="s">
        <v>13</v>
      </c>
      <c r="B15" s="1"/>
      <c r="C15" s="1"/>
      <c r="D15" s="1">
        <f>_xlfn.T.TEST(B2:B12,D2:D12,2,3)</f>
        <v>7.2691372409784464E-10</v>
      </c>
      <c r="E15" s="1"/>
      <c r="F15" s="1">
        <f>_xlfn.T.TEST(B2:B12,F2:F12,2,3)</f>
        <v>3.7632880918589159E-10</v>
      </c>
      <c r="G15" s="1"/>
      <c r="H15" s="1">
        <f>_xlfn.T.TEST(B2:B12,H2:H12,2,3)</f>
        <v>2.2805090654037427E-10</v>
      </c>
      <c r="I15" s="1"/>
      <c r="J15" s="1">
        <f>_xlfn.T.TEST(B2:B12,J2:J12,2,3)</f>
        <v>3.9809157724206881E-10</v>
      </c>
      <c r="K15" s="1"/>
      <c r="L15" s="1">
        <f>_xlfn.T.TEST(B2:B12,L2:L12,2,3)</f>
        <v>4.7495546078319339E-11</v>
      </c>
      <c r="M15" s="1"/>
      <c r="N15" s="1">
        <f>_xlfn.T.TEST(B2:B12,N2:N12,2,3)</f>
        <v>7.7791041829063958E-11</v>
      </c>
      <c r="O15" s="1"/>
      <c r="P15" s="1">
        <f>_xlfn.T.TEST(B2:B12, P2:P12, 2,3)</f>
        <v>3.8181068861829871E-11</v>
      </c>
    </row>
    <row r="21" spans="4:18">
      <c r="D21" s="1" t="s">
        <v>14</v>
      </c>
    </row>
    <row r="22" spans="4:18">
      <c r="E22" t="s">
        <v>7</v>
      </c>
      <c r="F22">
        <v>2589.090909090909</v>
      </c>
    </row>
    <row r="23" spans="4:18">
      <c r="E23" t="s">
        <v>9</v>
      </c>
      <c r="F23">
        <v>889.3</v>
      </c>
    </row>
    <row r="24" spans="4:18">
      <c r="E24" t="s">
        <v>8</v>
      </c>
      <c r="F24">
        <v>710.81818181818187</v>
      </c>
    </row>
    <row r="25" spans="4:18">
      <c r="E25" t="s">
        <v>2</v>
      </c>
      <c r="F25">
        <v>709.9</v>
      </c>
    </row>
    <row r="26" spans="4:18">
      <c r="E26" t="s">
        <v>5</v>
      </c>
      <c r="F26">
        <v>543.18181818181813</v>
      </c>
      <c r="R26" t="s">
        <v>15</v>
      </c>
    </row>
    <row r="27" spans="4:18">
      <c r="E27" t="s">
        <v>6</v>
      </c>
      <c r="F27">
        <v>868.27272727272725</v>
      </c>
    </row>
    <row r="28" spans="4:18">
      <c r="E28" t="s">
        <v>10</v>
      </c>
      <c r="F28">
        <v>575.625</v>
      </c>
    </row>
    <row r="30" spans="4:18">
      <c r="D30" s="1" t="s">
        <v>12</v>
      </c>
    </row>
    <row r="31" spans="4:18">
      <c r="E31" t="s">
        <v>7</v>
      </c>
      <c r="F31">
        <v>345.34401820371909</v>
      </c>
    </row>
    <row r="32" spans="4:18">
      <c r="E32" t="s">
        <v>9</v>
      </c>
      <c r="F32">
        <v>170.24762713604702</v>
      </c>
    </row>
    <row r="33" spans="5:6">
      <c r="E33" t="s">
        <v>8</v>
      </c>
      <c r="F33">
        <v>113.06707582830499</v>
      </c>
    </row>
    <row r="34" spans="5:6">
      <c r="E34" t="s">
        <v>2</v>
      </c>
      <c r="F34">
        <v>132.04847594728233</v>
      </c>
    </row>
    <row r="35" spans="5:6">
      <c r="E35" t="s">
        <v>5</v>
      </c>
      <c r="F35">
        <v>158.65800842177373</v>
      </c>
    </row>
    <row r="36" spans="5:6">
      <c r="E36" t="s">
        <v>6</v>
      </c>
      <c r="F36">
        <v>289.13771490730534</v>
      </c>
    </row>
    <row r="37" spans="5:6">
      <c r="E37" t="s">
        <v>10</v>
      </c>
      <c r="F37">
        <v>170.42246970930262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N51"/>
  <sheetViews>
    <sheetView topLeftCell="A25" workbookViewId="0">
      <selection activeCell="C6" sqref="C6:Q65"/>
    </sheetView>
  </sheetViews>
  <sheetFormatPr baseColWidth="10" defaultRowHeight="14" x14ac:dyDescent="0"/>
  <sheetData>
    <row r="6" spans="3:8" ht="15">
      <c r="C6" s="2"/>
      <c r="D6" s="2" t="s">
        <v>16</v>
      </c>
      <c r="E6" s="2"/>
      <c r="F6" s="2"/>
      <c r="G6" s="2"/>
      <c r="H6" s="2" t="s">
        <v>4</v>
      </c>
    </row>
    <row r="7" spans="3:8" ht="15">
      <c r="C7" s="2"/>
      <c r="D7" s="2"/>
      <c r="E7" s="2"/>
      <c r="F7" s="2"/>
      <c r="G7" s="2"/>
      <c r="H7" s="2"/>
    </row>
    <row r="8" spans="3:8" ht="15">
      <c r="C8" s="2"/>
      <c r="D8" s="2" t="s">
        <v>17</v>
      </c>
      <c r="E8" s="2" t="s">
        <v>18</v>
      </c>
      <c r="F8" s="2"/>
      <c r="G8" s="2" t="s">
        <v>17</v>
      </c>
      <c r="H8" s="2" t="s">
        <v>18</v>
      </c>
    </row>
    <row r="9" spans="3:8">
      <c r="D9">
        <v>13.010999999999999</v>
      </c>
      <c r="E9">
        <v>9.968</v>
      </c>
      <c r="G9">
        <v>11.752000000000001</v>
      </c>
      <c r="H9">
        <v>10.379</v>
      </c>
    </row>
    <row r="10" spans="3:8">
      <c r="D10">
        <v>13.148999999999999</v>
      </c>
      <c r="E10">
        <v>10.048999999999999</v>
      </c>
      <c r="G10">
        <v>11.961</v>
      </c>
      <c r="H10">
        <v>10.39</v>
      </c>
    </row>
    <row r="11" spans="3:8">
      <c r="D11">
        <v>13.32</v>
      </c>
      <c r="E11">
        <v>10.558</v>
      </c>
      <c r="G11">
        <v>11.974</v>
      </c>
      <c r="H11">
        <v>10.638</v>
      </c>
    </row>
    <row r="12" spans="3:8">
      <c r="D12">
        <v>13.595000000000001</v>
      </c>
      <c r="E12">
        <v>10.565</v>
      </c>
      <c r="G12">
        <v>11.991</v>
      </c>
      <c r="H12">
        <v>11.227</v>
      </c>
    </row>
    <row r="13" spans="3:8">
      <c r="D13">
        <v>13.612</v>
      </c>
      <c r="E13">
        <v>10.645</v>
      </c>
      <c r="G13">
        <v>12.33</v>
      </c>
      <c r="H13">
        <v>11.266999999999999</v>
      </c>
    </row>
    <row r="14" spans="3:8">
      <c r="D14">
        <v>13.781000000000001</v>
      </c>
      <c r="E14">
        <v>11.135999999999999</v>
      </c>
      <c r="G14">
        <v>12.504</v>
      </c>
      <c r="H14">
        <v>11.422000000000001</v>
      </c>
    </row>
    <row r="15" spans="3:8">
      <c r="D15">
        <v>13.787000000000001</v>
      </c>
      <c r="E15">
        <v>11.272</v>
      </c>
      <c r="G15">
        <v>13.178000000000001</v>
      </c>
      <c r="H15">
        <v>11.833</v>
      </c>
    </row>
    <row r="16" spans="3:8">
      <c r="D16">
        <v>13.82</v>
      </c>
      <c r="E16">
        <v>11.62</v>
      </c>
      <c r="G16">
        <v>13.214</v>
      </c>
      <c r="H16">
        <v>11.914999999999999</v>
      </c>
    </row>
    <row r="17" spans="4:8">
      <c r="D17">
        <v>13.885999999999999</v>
      </c>
      <c r="E17">
        <v>11.842000000000001</v>
      </c>
      <c r="G17">
        <v>13.225</v>
      </c>
      <c r="H17">
        <v>11.984</v>
      </c>
    </row>
    <row r="18" spans="4:8">
      <c r="D18">
        <v>14.095000000000001</v>
      </c>
      <c r="E18">
        <v>11.917999999999999</v>
      </c>
      <c r="G18">
        <v>13.359</v>
      </c>
      <c r="H18">
        <v>11.994</v>
      </c>
    </row>
    <row r="19" spans="4:8">
      <c r="D19">
        <v>14.186</v>
      </c>
      <c r="E19">
        <v>12.028</v>
      </c>
      <c r="G19">
        <v>13.436</v>
      </c>
      <c r="H19">
        <v>12.23</v>
      </c>
    </row>
    <row r="20" spans="4:8">
      <c r="D20">
        <v>14.21</v>
      </c>
      <c r="E20">
        <v>12.151</v>
      </c>
      <c r="G20">
        <v>13.513999999999999</v>
      </c>
      <c r="H20">
        <v>12.313000000000001</v>
      </c>
    </row>
    <row r="21" spans="4:8">
      <c r="D21">
        <v>14.308</v>
      </c>
      <c r="E21">
        <v>12.321999999999999</v>
      </c>
      <c r="G21">
        <v>13.589</v>
      </c>
      <c r="H21">
        <v>12.565</v>
      </c>
    </row>
    <row r="22" spans="4:8">
      <c r="D22">
        <v>14.372999999999999</v>
      </c>
      <c r="E22">
        <v>12.73</v>
      </c>
      <c r="G22">
        <v>13.603</v>
      </c>
      <c r="H22">
        <v>12.608000000000001</v>
      </c>
    </row>
    <row r="23" spans="4:8">
      <c r="D23">
        <v>14.433</v>
      </c>
      <c r="E23">
        <v>12.747</v>
      </c>
      <c r="G23">
        <v>13.688000000000001</v>
      </c>
      <c r="H23">
        <v>12.622999999999999</v>
      </c>
    </row>
    <row r="24" spans="4:8">
      <c r="D24">
        <v>14.727</v>
      </c>
      <c r="E24">
        <v>12.769</v>
      </c>
      <c r="G24">
        <v>13.756</v>
      </c>
      <c r="H24">
        <v>12.629</v>
      </c>
    </row>
    <row r="25" spans="4:8">
      <c r="D25">
        <v>14.754</v>
      </c>
      <c r="E25">
        <v>12.818</v>
      </c>
      <c r="G25">
        <v>13.864000000000001</v>
      </c>
      <c r="H25">
        <v>12.71</v>
      </c>
    </row>
    <row r="26" spans="4:8">
      <c r="D26">
        <v>14.815</v>
      </c>
      <c r="E26">
        <v>13.247</v>
      </c>
      <c r="G26">
        <v>13.912000000000001</v>
      </c>
      <c r="H26">
        <v>12.734999999999999</v>
      </c>
    </row>
    <row r="27" spans="4:8">
      <c r="D27">
        <v>14.935</v>
      </c>
      <c r="E27">
        <v>13.273999999999999</v>
      </c>
      <c r="G27">
        <v>14.058</v>
      </c>
      <c r="H27">
        <v>12.92</v>
      </c>
    </row>
    <row r="28" spans="4:8">
      <c r="D28">
        <v>15.157</v>
      </c>
      <c r="E28">
        <v>13.288</v>
      </c>
      <c r="G28">
        <v>14.22</v>
      </c>
      <c r="H28">
        <v>13.006</v>
      </c>
    </row>
    <row r="29" spans="4:8">
      <c r="D29">
        <v>15.247</v>
      </c>
      <c r="E29">
        <v>13.34</v>
      </c>
      <c r="G29">
        <v>14.253</v>
      </c>
      <c r="H29">
        <v>13.016</v>
      </c>
    </row>
    <row r="30" spans="4:8">
      <c r="D30">
        <v>15.335000000000001</v>
      </c>
      <c r="E30">
        <v>13.439</v>
      </c>
      <c r="G30">
        <v>14.911</v>
      </c>
      <c r="H30">
        <v>13.055</v>
      </c>
    </row>
    <row r="31" spans="4:8">
      <c r="D31">
        <v>15.355</v>
      </c>
      <c r="E31">
        <v>13.44</v>
      </c>
      <c r="G31">
        <v>15.337</v>
      </c>
      <c r="H31">
        <v>13.148999999999999</v>
      </c>
    </row>
    <row r="32" spans="4:8">
      <c r="D32">
        <v>15.401999999999999</v>
      </c>
      <c r="E32">
        <v>13.454000000000001</v>
      </c>
      <c r="G32">
        <v>15.483000000000001</v>
      </c>
      <c r="H32">
        <v>13.208</v>
      </c>
    </row>
    <row r="33" spans="4:14">
      <c r="D33">
        <v>15.548</v>
      </c>
      <c r="E33">
        <v>13.48</v>
      </c>
      <c r="G33">
        <v>15.542999999999999</v>
      </c>
      <c r="H33">
        <v>13.265000000000001</v>
      </c>
    </row>
    <row r="34" spans="4:14">
      <c r="D34">
        <v>15.733000000000001</v>
      </c>
      <c r="E34">
        <v>13.590999999999999</v>
      </c>
      <c r="G34">
        <v>15.603999999999999</v>
      </c>
      <c r="H34">
        <v>13.368</v>
      </c>
    </row>
    <row r="35" spans="4:14">
      <c r="D35">
        <v>15.965999999999999</v>
      </c>
      <c r="E35">
        <v>13.666</v>
      </c>
      <c r="G35">
        <v>15.907999999999999</v>
      </c>
      <c r="H35">
        <v>13.439</v>
      </c>
    </row>
    <row r="36" spans="4:14">
      <c r="D36">
        <v>16.024999999999999</v>
      </c>
      <c r="E36">
        <v>13.698</v>
      </c>
      <c r="G36">
        <v>16.11</v>
      </c>
      <c r="H36">
        <v>13.45</v>
      </c>
    </row>
    <row r="37" spans="4:14">
      <c r="D37">
        <v>16.100000000000001</v>
      </c>
      <c r="E37">
        <v>13.797000000000001</v>
      </c>
      <c r="G37">
        <v>16.111999999999998</v>
      </c>
      <c r="H37">
        <v>13.478</v>
      </c>
      <c r="K37" t="s">
        <v>19</v>
      </c>
    </row>
    <row r="38" spans="4:14">
      <c r="D38">
        <v>16.305</v>
      </c>
      <c r="E38">
        <v>13.946</v>
      </c>
      <c r="G38">
        <v>16.204000000000001</v>
      </c>
      <c r="H38">
        <v>13.608000000000001</v>
      </c>
      <c r="L38" t="s">
        <v>7</v>
      </c>
      <c r="M38" t="s">
        <v>20</v>
      </c>
      <c r="N38" t="s">
        <v>21</v>
      </c>
    </row>
    <row r="39" spans="4:14">
      <c r="D39">
        <v>16.416</v>
      </c>
      <c r="E39">
        <v>13.992000000000001</v>
      </c>
      <c r="G39">
        <v>16.423999999999999</v>
      </c>
      <c r="H39">
        <v>13.622</v>
      </c>
      <c r="K39" t="s">
        <v>22</v>
      </c>
      <c r="L39">
        <v>19.812775000000006</v>
      </c>
      <c r="M39">
        <v>15.193425</v>
      </c>
      <c r="N39">
        <v>14.782925000000001</v>
      </c>
    </row>
    <row r="40" spans="4:14">
      <c r="D40">
        <v>16.478999999999999</v>
      </c>
      <c r="E40">
        <v>14.122</v>
      </c>
      <c r="G40">
        <v>16.637</v>
      </c>
      <c r="H40">
        <v>13.622</v>
      </c>
      <c r="K40" t="s">
        <v>23</v>
      </c>
      <c r="L40">
        <v>12.4001</v>
      </c>
      <c r="M40">
        <v>12.904650000000004</v>
      </c>
      <c r="N40">
        <v>12.857825</v>
      </c>
    </row>
    <row r="41" spans="4:14">
      <c r="D41">
        <v>16.48</v>
      </c>
      <c r="E41">
        <v>14.135999999999999</v>
      </c>
      <c r="G41">
        <v>16.922000000000001</v>
      </c>
      <c r="H41">
        <v>13.676</v>
      </c>
    </row>
    <row r="42" spans="4:14">
      <c r="D42">
        <v>16.532</v>
      </c>
      <c r="E42">
        <v>14.196</v>
      </c>
      <c r="G42">
        <v>17.05</v>
      </c>
      <c r="H42">
        <v>13.677</v>
      </c>
      <c r="K42" t="s">
        <v>24</v>
      </c>
    </row>
    <row r="43" spans="4:14">
      <c r="D43">
        <v>16.533999999999999</v>
      </c>
      <c r="E43">
        <v>14.324999999999999</v>
      </c>
      <c r="G43">
        <v>17.192</v>
      </c>
      <c r="H43">
        <v>13.98</v>
      </c>
      <c r="L43" t="s">
        <v>7</v>
      </c>
      <c r="M43" t="s">
        <v>20</v>
      </c>
      <c r="N43" t="s">
        <v>21</v>
      </c>
    </row>
    <row r="44" spans="4:14">
      <c r="D44">
        <v>16.716000000000001</v>
      </c>
      <c r="E44">
        <v>14.401999999999999</v>
      </c>
      <c r="G44">
        <v>17.288</v>
      </c>
      <c r="H44">
        <v>14.09</v>
      </c>
      <c r="K44" t="s">
        <v>22</v>
      </c>
      <c r="L44">
        <v>1.9751204375806346</v>
      </c>
      <c r="M44">
        <v>1.2989435527401214</v>
      </c>
      <c r="N44">
        <v>1.8842780755572222</v>
      </c>
    </row>
    <row r="45" spans="4:14">
      <c r="D45">
        <v>16.771999999999998</v>
      </c>
      <c r="E45">
        <v>14.442</v>
      </c>
      <c r="G45">
        <v>17.29</v>
      </c>
      <c r="H45">
        <v>14.552</v>
      </c>
      <c r="K45" t="s">
        <v>23</v>
      </c>
      <c r="L45">
        <v>1.4731499270923722</v>
      </c>
      <c r="M45">
        <v>1.3450610042403646</v>
      </c>
      <c r="N45">
        <v>1.152860164258152</v>
      </c>
    </row>
    <row r="46" spans="4:14">
      <c r="D46">
        <v>17.209</v>
      </c>
      <c r="E46">
        <v>14.452</v>
      </c>
      <c r="G46">
        <v>17.797999999999998</v>
      </c>
      <c r="H46">
        <v>14.654999999999999</v>
      </c>
    </row>
    <row r="47" spans="4:14">
      <c r="D47">
        <v>17.713000000000001</v>
      </c>
      <c r="E47">
        <v>14.63</v>
      </c>
      <c r="G47">
        <v>17.931999999999999</v>
      </c>
      <c r="H47">
        <v>14.994</v>
      </c>
    </row>
    <row r="48" spans="4:14">
      <c r="D48">
        <v>17.916</v>
      </c>
      <c r="E48">
        <v>14.691000000000001</v>
      </c>
      <c r="G48">
        <v>18.190999999999999</v>
      </c>
      <c r="H48">
        <v>15.021000000000001</v>
      </c>
    </row>
    <row r="49" spans="3:8" ht="15">
      <c r="C49" s="3"/>
      <c r="D49" s="3">
        <f t="shared" ref="D49:J49" si="0">AVERAGE(D9:D48)</f>
        <v>15.193425</v>
      </c>
      <c r="E49" s="3">
        <f t="shared" si="0"/>
        <v>12.904650000000004</v>
      </c>
      <c r="F49" s="3"/>
      <c r="G49" s="3">
        <f t="shared" si="0"/>
        <v>14.782925000000001</v>
      </c>
      <c r="H49" s="3">
        <f t="shared" si="0"/>
        <v>12.857825</v>
      </c>
    </row>
    <row r="50" spans="3:8" ht="15">
      <c r="C50" s="3"/>
      <c r="D50" s="3">
        <f t="shared" ref="D50:H50" si="1">STDEV(D9:D48)</f>
        <v>1.2989435527401214</v>
      </c>
      <c r="E50" s="3">
        <f t="shared" si="1"/>
        <v>1.3450610042403646</v>
      </c>
      <c r="F50" s="3"/>
      <c r="G50" s="3">
        <f t="shared" si="1"/>
        <v>1.8842780755572222</v>
      </c>
      <c r="H50" s="3">
        <f t="shared" si="1"/>
        <v>1.152860164258152</v>
      </c>
    </row>
    <row r="51" spans="3:8" ht="15">
      <c r="C51" s="3"/>
      <c r="D51" s="3" t="e">
        <f>_xlfn.T.TEST(A9:A48,D9:D48,2,3)</f>
        <v>#DIV/0!</v>
      </c>
      <c r="E51" s="3" t="e">
        <f>_xlfn.T.TEST(B9:B48,E9:E48,2,3)</f>
        <v>#DIV/0!</v>
      </c>
      <c r="F51" s="3"/>
      <c r="G51" s="3" t="e">
        <f>_xlfn.T.TEST(A9:A48,G9:G48,2,3)</f>
        <v>#DIV/0!</v>
      </c>
      <c r="H51" s="3" t="e">
        <f>_xlfn.T.TEST(B9:B48,H9:H48,2,3)</f>
        <v>#DIV/0!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33"/>
  <sheetViews>
    <sheetView tabSelected="1" topLeftCell="D31" workbookViewId="0">
      <selection activeCell="V42" sqref="V42"/>
    </sheetView>
  </sheetViews>
  <sheetFormatPr baseColWidth="10" defaultRowHeight="14" x14ac:dyDescent="0"/>
  <sheetData>
    <row r="5" spans="3:8" ht="15">
      <c r="D5" s="2" t="s">
        <v>0</v>
      </c>
      <c r="E5" s="2"/>
      <c r="F5" s="2" t="s">
        <v>25</v>
      </c>
      <c r="G5" s="2"/>
      <c r="H5" s="2" t="s">
        <v>5</v>
      </c>
    </row>
    <row r="6" spans="3:8">
      <c r="C6">
        <v>1</v>
      </c>
      <c r="D6">
        <v>52</v>
      </c>
      <c r="F6">
        <v>50</v>
      </c>
      <c r="H6">
        <v>91</v>
      </c>
    </row>
    <row r="7" spans="3:8">
      <c r="C7">
        <f>C6+1</f>
        <v>2</v>
      </c>
      <c r="D7">
        <v>53</v>
      </c>
      <c r="F7">
        <v>53</v>
      </c>
      <c r="H7">
        <v>90</v>
      </c>
    </row>
    <row r="8" spans="3:8">
      <c r="C8">
        <f t="shared" ref="C8:C15" si="0">C7+1</f>
        <v>3</v>
      </c>
      <c r="D8">
        <v>45</v>
      </c>
      <c r="F8">
        <v>43</v>
      </c>
      <c r="H8">
        <v>89</v>
      </c>
    </row>
    <row r="9" spans="3:8">
      <c r="C9">
        <f t="shared" si="0"/>
        <v>4</v>
      </c>
      <c r="D9">
        <v>47</v>
      </c>
      <c r="F9">
        <v>40</v>
      </c>
      <c r="H9">
        <v>134</v>
      </c>
    </row>
    <row r="10" spans="3:8">
      <c r="C10">
        <f t="shared" si="0"/>
        <v>5</v>
      </c>
      <c r="D10">
        <v>45</v>
      </c>
      <c r="F10">
        <v>53</v>
      </c>
      <c r="H10">
        <v>91</v>
      </c>
    </row>
    <row r="11" spans="3:8">
      <c r="C11">
        <f t="shared" si="0"/>
        <v>6</v>
      </c>
      <c r="D11">
        <v>55</v>
      </c>
      <c r="F11">
        <v>42</v>
      </c>
      <c r="H11">
        <v>90</v>
      </c>
    </row>
    <row r="12" spans="3:8">
      <c r="C12">
        <f t="shared" si="0"/>
        <v>7</v>
      </c>
      <c r="D12">
        <v>46</v>
      </c>
      <c r="F12">
        <v>43</v>
      </c>
      <c r="H12">
        <v>89</v>
      </c>
    </row>
    <row r="13" spans="3:8">
      <c r="C13">
        <f t="shared" si="0"/>
        <v>8</v>
      </c>
      <c r="D13">
        <v>48</v>
      </c>
      <c r="F13">
        <v>51</v>
      </c>
      <c r="H13">
        <v>91</v>
      </c>
    </row>
    <row r="14" spans="3:8">
      <c r="C14">
        <f t="shared" si="0"/>
        <v>9</v>
      </c>
      <c r="D14">
        <v>54</v>
      </c>
      <c r="F14">
        <v>54</v>
      </c>
      <c r="H14">
        <v>89</v>
      </c>
    </row>
    <row r="15" spans="3:8">
      <c r="C15">
        <f t="shared" si="0"/>
        <v>10</v>
      </c>
      <c r="D15">
        <v>40</v>
      </c>
      <c r="F15">
        <v>52</v>
      </c>
      <c r="H15">
        <v>91</v>
      </c>
    </row>
    <row r="16" spans="3:8" ht="15">
      <c r="C16" s="3" t="s">
        <v>11</v>
      </c>
      <c r="D16" s="3">
        <f>AVERAGE(D6:D15)</f>
        <v>48.5</v>
      </c>
      <c r="E16" s="3"/>
      <c r="F16" s="3">
        <f t="shared" ref="F16:H16" si="1">AVERAGE(F6:F15)</f>
        <v>48.1</v>
      </c>
      <c r="G16" s="3"/>
      <c r="H16" s="3">
        <f t="shared" si="1"/>
        <v>94.5</v>
      </c>
    </row>
    <row r="17" spans="2:8" ht="15">
      <c r="C17" s="3" t="s">
        <v>24</v>
      </c>
      <c r="D17" s="3">
        <f>STDEV(D6:D15)</f>
        <v>4.8362060428489695</v>
      </c>
      <c r="E17" s="3"/>
      <c r="F17" s="3">
        <f t="shared" ref="F17:H17" si="2">STDEV(F6:F15)</f>
        <v>5.4252496102330161</v>
      </c>
      <c r="G17" s="3"/>
      <c r="H17" s="3">
        <f t="shared" si="2"/>
        <v>13.906433363335434</v>
      </c>
    </row>
    <row r="18" spans="2:8" ht="15">
      <c r="C18" s="3" t="s">
        <v>13</v>
      </c>
      <c r="D18" s="3"/>
      <c r="E18" s="3"/>
      <c r="F18" s="3">
        <f>TTEST(F6:F16, D6:D15, 2, 3)</f>
        <v>0.85628359613677407</v>
      </c>
      <c r="G18" s="3"/>
      <c r="H18" s="3">
        <f>TTEST(H6:H15,D6:D15,2,3)</f>
        <v>7.4983803847913988E-7</v>
      </c>
    </row>
    <row r="25" spans="2:8" ht="15">
      <c r="B25" s="3" t="s">
        <v>26</v>
      </c>
      <c r="C25" s="3"/>
    </row>
    <row r="26" spans="2:8">
      <c r="C26" t="s">
        <v>27</v>
      </c>
      <c r="D26">
        <v>48.5</v>
      </c>
    </row>
    <row r="27" spans="2:8">
      <c r="C27" t="s">
        <v>28</v>
      </c>
      <c r="D27">
        <v>48.1</v>
      </c>
    </row>
    <row r="28" spans="2:8">
      <c r="C28" t="s">
        <v>5</v>
      </c>
      <c r="D28">
        <v>94.5</v>
      </c>
    </row>
    <row r="30" spans="2:8" ht="15">
      <c r="B30" s="3" t="s">
        <v>24</v>
      </c>
      <c r="C30" s="3"/>
    </row>
    <row r="31" spans="2:8">
      <c r="C31" t="s">
        <v>27</v>
      </c>
      <c r="D31">
        <v>4.8360000000000003</v>
      </c>
    </row>
    <row r="32" spans="2:8">
      <c r="C32" t="s">
        <v>28</v>
      </c>
      <c r="D32">
        <v>5.4249999999999998</v>
      </c>
    </row>
    <row r="33" spans="3:4">
      <c r="C33" t="s">
        <v>5</v>
      </c>
      <c r="D33">
        <v>7.4980000000000002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7R</vt:lpstr>
      <vt:lpstr>Figure 7 figure supplement1D</vt:lpstr>
      <vt:lpstr>Figure 7 figure supplement1M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lolitika</dc:creator>
  <cp:lastModifiedBy>Nidhi Sharma Dey</cp:lastModifiedBy>
  <dcterms:created xsi:type="dcterms:W3CDTF">2014-11-26T02:11:08Z</dcterms:created>
  <dcterms:modified xsi:type="dcterms:W3CDTF">2016-10-21T09:20:37Z</dcterms:modified>
</cp:coreProperties>
</file>