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autoCompressPictures="0"/>
  <bookViews>
    <workbookView xWindow="4280" yWindow="840" windowWidth="25600" windowHeight="18380" tabRatio="500" activeTab="8"/>
  </bookViews>
  <sheets>
    <sheet name="Exp1" sheetId="8" r:id="rId1"/>
    <sheet name="Exp2" sheetId="9" r:id="rId2"/>
    <sheet name="Exp3" sheetId="10" r:id="rId3"/>
    <sheet name="Exp4" sheetId="11" r:id="rId4"/>
    <sheet name="Exp5" sheetId="12" r:id="rId5"/>
    <sheet name="Exp6" sheetId="13" r:id="rId6"/>
    <sheet name="Exp7" sheetId="14" r:id="rId7"/>
    <sheet name="Exp8" sheetId="2" r:id="rId8"/>
    <sheet name="Exp9" sheetId="3" r:id="rId9"/>
    <sheet name="Exp10" sheetId="5" r:id="rId10"/>
    <sheet name="Tmaze_calcs" sheetId="7" r:id="rId1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5" l="1"/>
  <c r="N8" i="5"/>
  <c r="O8" i="3"/>
  <c r="O8" i="2"/>
  <c r="O38" i="5"/>
  <c r="O32" i="5"/>
  <c r="O26" i="5"/>
  <c r="O20" i="5"/>
  <c r="O14" i="5"/>
  <c r="O2" i="5"/>
  <c r="O44" i="3"/>
  <c r="O38" i="3"/>
  <c r="O32" i="3"/>
  <c r="O26" i="3"/>
  <c r="O20" i="3"/>
  <c r="O14" i="3"/>
  <c r="O20" i="2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L19" i="14"/>
  <c r="M19" i="14"/>
  <c r="N19" i="14"/>
  <c r="K19" i="14"/>
  <c r="H3" i="14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L18" i="14"/>
  <c r="M18" i="14"/>
  <c r="N18" i="14"/>
  <c r="K18" i="14"/>
  <c r="L17" i="14"/>
  <c r="M17" i="14"/>
  <c r="N17" i="14"/>
  <c r="K17" i="14"/>
  <c r="L16" i="14"/>
  <c r="M16" i="14"/>
  <c r="N16" i="14"/>
  <c r="K16" i="14"/>
  <c r="L15" i="14"/>
  <c r="M15" i="14"/>
  <c r="N15" i="14"/>
  <c r="K15" i="14"/>
  <c r="L14" i="14"/>
  <c r="M14" i="14"/>
  <c r="N14" i="14"/>
  <c r="O14" i="14"/>
  <c r="K14" i="14"/>
  <c r="L13" i="14"/>
  <c r="M13" i="14"/>
  <c r="N13" i="14"/>
  <c r="K13" i="14"/>
  <c r="L12" i="14"/>
  <c r="M12" i="14"/>
  <c r="N12" i="14"/>
  <c r="K12" i="14"/>
  <c r="L11" i="14"/>
  <c r="M11" i="14"/>
  <c r="N11" i="14"/>
  <c r="K11" i="14"/>
  <c r="L10" i="14"/>
  <c r="M10" i="14"/>
  <c r="N10" i="14"/>
  <c r="K10" i="14"/>
  <c r="L9" i="14"/>
  <c r="M9" i="14"/>
  <c r="N9" i="14"/>
  <c r="K9" i="14"/>
  <c r="L8" i="14"/>
  <c r="M8" i="14"/>
  <c r="N8" i="14"/>
  <c r="O8" i="14"/>
  <c r="K8" i="14"/>
  <c r="L7" i="14"/>
  <c r="M7" i="14"/>
  <c r="N7" i="14"/>
  <c r="K7" i="14"/>
  <c r="L6" i="14"/>
  <c r="M6" i="14"/>
  <c r="N6" i="14"/>
  <c r="K6" i="14"/>
  <c r="L5" i="14"/>
  <c r="M5" i="14"/>
  <c r="N5" i="14"/>
  <c r="K5" i="14"/>
  <c r="L4" i="14"/>
  <c r="M4" i="14"/>
  <c r="N4" i="14"/>
  <c r="K4" i="14"/>
  <c r="L2" i="14"/>
  <c r="M2" i="14"/>
  <c r="N2" i="14"/>
  <c r="L3" i="14"/>
  <c r="M3" i="14"/>
  <c r="N3" i="14"/>
  <c r="O3" i="14"/>
  <c r="K3" i="14"/>
  <c r="K2" i="14"/>
  <c r="O2" i="14"/>
  <c r="F2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L19" i="13"/>
  <c r="M19" i="13"/>
  <c r="N19" i="13"/>
  <c r="K19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L18" i="13"/>
  <c r="M18" i="13"/>
  <c r="N18" i="13"/>
  <c r="K18" i="13"/>
  <c r="L17" i="13"/>
  <c r="M17" i="13"/>
  <c r="N17" i="13"/>
  <c r="K17" i="13"/>
  <c r="L16" i="13"/>
  <c r="M16" i="13"/>
  <c r="N16" i="13"/>
  <c r="K16" i="13"/>
  <c r="L15" i="13"/>
  <c r="M15" i="13"/>
  <c r="N15" i="13"/>
  <c r="K15" i="13"/>
  <c r="L14" i="13"/>
  <c r="M14" i="13"/>
  <c r="N14" i="13"/>
  <c r="O14" i="13"/>
  <c r="K14" i="13"/>
  <c r="L13" i="13"/>
  <c r="M13" i="13"/>
  <c r="N13" i="13"/>
  <c r="K13" i="13"/>
  <c r="L12" i="13"/>
  <c r="M12" i="13"/>
  <c r="N12" i="13"/>
  <c r="K12" i="13"/>
  <c r="L11" i="13"/>
  <c r="M11" i="13"/>
  <c r="N11" i="13"/>
  <c r="K11" i="13"/>
  <c r="L10" i="13"/>
  <c r="M10" i="13"/>
  <c r="N10" i="13"/>
  <c r="K10" i="13"/>
  <c r="L9" i="13"/>
  <c r="M9" i="13"/>
  <c r="N9" i="13"/>
  <c r="K9" i="13"/>
  <c r="L8" i="13"/>
  <c r="M8" i="13"/>
  <c r="N8" i="13"/>
  <c r="O8" i="13"/>
  <c r="K8" i="13"/>
  <c r="L7" i="13"/>
  <c r="M7" i="13"/>
  <c r="N7" i="13"/>
  <c r="K7" i="13"/>
  <c r="L6" i="13"/>
  <c r="M6" i="13"/>
  <c r="N6" i="13"/>
  <c r="K6" i="13"/>
  <c r="L5" i="13"/>
  <c r="M5" i="13"/>
  <c r="N5" i="13"/>
  <c r="K5" i="13"/>
  <c r="L4" i="13"/>
  <c r="M4" i="13"/>
  <c r="N4" i="13"/>
  <c r="K4" i="13"/>
  <c r="L2" i="13"/>
  <c r="M2" i="13"/>
  <c r="N2" i="13"/>
  <c r="L3" i="13"/>
  <c r="M3" i="13"/>
  <c r="N3" i="13"/>
  <c r="O3" i="13"/>
  <c r="K3" i="13"/>
  <c r="K2" i="13"/>
  <c r="O2" i="13"/>
  <c r="H3" i="12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F14" i="12"/>
  <c r="F15" i="12"/>
  <c r="F16" i="12"/>
  <c r="F17" i="12"/>
  <c r="F18" i="12"/>
  <c r="F19" i="12"/>
  <c r="A3" i="12"/>
  <c r="A4" i="12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L19" i="12"/>
  <c r="M19" i="12"/>
  <c r="N19" i="12"/>
  <c r="K19" i="12"/>
  <c r="L18" i="12"/>
  <c r="M18" i="12"/>
  <c r="N18" i="12"/>
  <c r="K18" i="12"/>
  <c r="L17" i="12"/>
  <c r="M17" i="12"/>
  <c r="N17" i="12"/>
  <c r="K17" i="12"/>
  <c r="L16" i="12"/>
  <c r="M16" i="12"/>
  <c r="N16" i="12"/>
  <c r="K16" i="12"/>
  <c r="L15" i="12"/>
  <c r="M15" i="12"/>
  <c r="N15" i="12"/>
  <c r="K15" i="12"/>
  <c r="L14" i="12"/>
  <c r="M14" i="12"/>
  <c r="N14" i="12"/>
  <c r="O14" i="12"/>
  <c r="K14" i="12"/>
  <c r="L13" i="12"/>
  <c r="M13" i="12"/>
  <c r="N13" i="12"/>
  <c r="K13" i="12"/>
  <c r="F8" i="12"/>
  <c r="F9" i="12"/>
  <c r="F10" i="12"/>
  <c r="F11" i="12"/>
  <c r="F12" i="12"/>
  <c r="F13" i="12"/>
  <c r="L12" i="12"/>
  <c r="M12" i="12"/>
  <c r="N12" i="12"/>
  <c r="K12" i="12"/>
  <c r="L11" i="12"/>
  <c r="M11" i="12"/>
  <c r="N11" i="12"/>
  <c r="K11" i="12"/>
  <c r="L10" i="12"/>
  <c r="M10" i="12"/>
  <c r="N10" i="12"/>
  <c r="K10" i="12"/>
  <c r="L9" i="12"/>
  <c r="M9" i="12"/>
  <c r="N9" i="12"/>
  <c r="K9" i="12"/>
  <c r="L8" i="12"/>
  <c r="M8" i="12"/>
  <c r="N8" i="12"/>
  <c r="O8" i="12"/>
  <c r="K8" i="12"/>
  <c r="L7" i="12"/>
  <c r="M7" i="12"/>
  <c r="N7" i="12"/>
  <c r="K7" i="12"/>
  <c r="F2" i="12"/>
  <c r="F3" i="12"/>
  <c r="F4" i="12"/>
  <c r="F5" i="12"/>
  <c r="F6" i="12"/>
  <c r="F7" i="12"/>
  <c r="L6" i="12"/>
  <c r="M6" i="12"/>
  <c r="N6" i="12"/>
  <c r="K6" i="12"/>
  <c r="L5" i="12"/>
  <c r="M5" i="12"/>
  <c r="N5" i="12"/>
  <c r="K5" i="12"/>
  <c r="L4" i="12"/>
  <c r="M4" i="12"/>
  <c r="N4" i="12"/>
  <c r="K4" i="12"/>
  <c r="L3" i="12"/>
  <c r="M3" i="12"/>
  <c r="N3" i="12"/>
  <c r="K3" i="12"/>
  <c r="L2" i="12"/>
  <c r="M2" i="12"/>
  <c r="N2" i="12"/>
  <c r="O2" i="12"/>
  <c r="K2" i="12"/>
  <c r="H3" i="11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F14" i="11"/>
  <c r="F15" i="11"/>
  <c r="F16" i="11"/>
  <c r="F17" i="11"/>
  <c r="F18" i="11"/>
  <c r="F19" i="11"/>
  <c r="A3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L19" i="11"/>
  <c r="M19" i="11"/>
  <c r="N19" i="11"/>
  <c r="K19" i="11"/>
  <c r="L18" i="11"/>
  <c r="M18" i="11"/>
  <c r="N18" i="11"/>
  <c r="K18" i="11"/>
  <c r="L17" i="11"/>
  <c r="M17" i="11"/>
  <c r="N17" i="11"/>
  <c r="K17" i="11"/>
  <c r="L16" i="11"/>
  <c r="M16" i="11"/>
  <c r="N16" i="11"/>
  <c r="K16" i="11"/>
  <c r="L15" i="11"/>
  <c r="M15" i="11"/>
  <c r="N15" i="11"/>
  <c r="K15" i="11"/>
  <c r="L14" i="11"/>
  <c r="M14" i="11"/>
  <c r="N14" i="11"/>
  <c r="O14" i="11"/>
  <c r="K14" i="11"/>
  <c r="L13" i="11"/>
  <c r="M13" i="11"/>
  <c r="N13" i="11"/>
  <c r="K13" i="11"/>
  <c r="F8" i="11"/>
  <c r="F9" i="11"/>
  <c r="F10" i="11"/>
  <c r="F11" i="11"/>
  <c r="F12" i="11"/>
  <c r="F13" i="11"/>
  <c r="L12" i="11"/>
  <c r="M12" i="11"/>
  <c r="N12" i="11"/>
  <c r="K12" i="11"/>
  <c r="L11" i="11"/>
  <c r="M11" i="11"/>
  <c r="N11" i="11"/>
  <c r="K11" i="11"/>
  <c r="L10" i="11"/>
  <c r="M10" i="11"/>
  <c r="N10" i="11"/>
  <c r="K10" i="11"/>
  <c r="L9" i="11"/>
  <c r="M9" i="11"/>
  <c r="N9" i="11"/>
  <c r="K9" i="11"/>
  <c r="L8" i="11"/>
  <c r="M8" i="11"/>
  <c r="N8" i="11"/>
  <c r="O8" i="11"/>
  <c r="K8" i="11"/>
  <c r="L7" i="11"/>
  <c r="M7" i="11"/>
  <c r="N7" i="11"/>
  <c r="K7" i="11"/>
  <c r="F2" i="11"/>
  <c r="F3" i="11"/>
  <c r="F4" i="11"/>
  <c r="F5" i="11"/>
  <c r="F6" i="11"/>
  <c r="F7" i="11"/>
  <c r="L6" i="11"/>
  <c r="M6" i="11"/>
  <c r="N6" i="11"/>
  <c r="K6" i="11"/>
  <c r="L5" i="11"/>
  <c r="M5" i="11"/>
  <c r="N5" i="11"/>
  <c r="K5" i="11"/>
  <c r="L4" i="11"/>
  <c r="M4" i="11"/>
  <c r="N4" i="11"/>
  <c r="K4" i="11"/>
  <c r="L3" i="11"/>
  <c r="M3" i="11"/>
  <c r="N3" i="11"/>
  <c r="K3" i="11"/>
  <c r="L2" i="11"/>
  <c r="M2" i="11"/>
  <c r="N2" i="11"/>
  <c r="O2" i="11"/>
  <c r="K2" i="11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F14" i="10"/>
  <c r="F15" i="10"/>
  <c r="F16" i="10"/>
  <c r="F17" i="10"/>
  <c r="F18" i="10"/>
  <c r="F19" i="10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L19" i="10"/>
  <c r="M19" i="10"/>
  <c r="N19" i="10"/>
  <c r="K19" i="10"/>
  <c r="L18" i="10"/>
  <c r="M18" i="10"/>
  <c r="N18" i="10"/>
  <c r="K18" i="10"/>
  <c r="L17" i="10"/>
  <c r="M17" i="10"/>
  <c r="N17" i="10"/>
  <c r="K17" i="10"/>
  <c r="L16" i="10"/>
  <c r="M16" i="10"/>
  <c r="N16" i="10"/>
  <c r="K16" i="10"/>
  <c r="L15" i="10"/>
  <c r="M15" i="10"/>
  <c r="N15" i="10"/>
  <c r="K15" i="10"/>
  <c r="L14" i="10"/>
  <c r="M14" i="10"/>
  <c r="N14" i="10"/>
  <c r="O14" i="10"/>
  <c r="K14" i="10"/>
  <c r="L13" i="10"/>
  <c r="M13" i="10"/>
  <c r="N13" i="10"/>
  <c r="K13" i="10"/>
  <c r="F8" i="10"/>
  <c r="F9" i="10"/>
  <c r="F10" i="10"/>
  <c r="F11" i="10"/>
  <c r="F12" i="10"/>
  <c r="F13" i="10"/>
  <c r="L12" i="10"/>
  <c r="M12" i="10"/>
  <c r="N12" i="10"/>
  <c r="K12" i="10"/>
  <c r="L11" i="10"/>
  <c r="M11" i="10"/>
  <c r="N11" i="10"/>
  <c r="K11" i="10"/>
  <c r="L10" i="10"/>
  <c r="M10" i="10"/>
  <c r="N10" i="10"/>
  <c r="K10" i="10"/>
  <c r="L9" i="10"/>
  <c r="M9" i="10"/>
  <c r="N9" i="10"/>
  <c r="K9" i="10"/>
  <c r="L8" i="10"/>
  <c r="M8" i="10"/>
  <c r="N8" i="10"/>
  <c r="O8" i="10"/>
  <c r="K8" i="10"/>
  <c r="L7" i="10"/>
  <c r="M7" i="10"/>
  <c r="N7" i="10"/>
  <c r="K7" i="10"/>
  <c r="F2" i="10"/>
  <c r="F3" i="10"/>
  <c r="F4" i="10"/>
  <c r="F5" i="10"/>
  <c r="F6" i="10"/>
  <c r="F7" i="10"/>
  <c r="L6" i="10"/>
  <c r="M6" i="10"/>
  <c r="N6" i="10"/>
  <c r="K6" i="10"/>
  <c r="L5" i="10"/>
  <c r="M5" i="10"/>
  <c r="N5" i="10"/>
  <c r="K5" i="10"/>
  <c r="L4" i="10"/>
  <c r="M4" i="10"/>
  <c r="N4" i="10"/>
  <c r="K4" i="10"/>
  <c r="L3" i="10"/>
  <c r="M3" i="10"/>
  <c r="N3" i="10"/>
  <c r="K3" i="10"/>
  <c r="L2" i="10"/>
  <c r="M2" i="10"/>
  <c r="N2" i="10"/>
  <c r="O2" i="10"/>
  <c r="K2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A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L19" i="9"/>
  <c r="M19" i="9"/>
  <c r="N19" i="9"/>
  <c r="K19" i="9"/>
  <c r="F14" i="9"/>
  <c r="F15" i="9"/>
  <c r="F16" i="9"/>
  <c r="F17" i="9"/>
  <c r="F18" i="9"/>
  <c r="F19" i="9"/>
  <c r="L18" i="9"/>
  <c r="M18" i="9"/>
  <c r="N18" i="9"/>
  <c r="K18" i="9"/>
  <c r="L17" i="9"/>
  <c r="M17" i="9"/>
  <c r="N17" i="9"/>
  <c r="K17" i="9"/>
  <c r="L16" i="9"/>
  <c r="M16" i="9"/>
  <c r="N16" i="9"/>
  <c r="K16" i="9"/>
  <c r="L15" i="9"/>
  <c r="M15" i="9"/>
  <c r="N15" i="9"/>
  <c r="K15" i="9"/>
  <c r="L14" i="9"/>
  <c r="M14" i="9"/>
  <c r="N14" i="9"/>
  <c r="O14" i="9"/>
  <c r="K14" i="9"/>
  <c r="L13" i="9"/>
  <c r="M13" i="9"/>
  <c r="N13" i="9"/>
  <c r="K13" i="9"/>
  <c r="F8" i="9"/>
  <c r="F9" i="9"/>
  <c r="F10" i="9"/>
  <c r="F11" i="9"/>
  <c r="F12" i="9"/>
  <c r="F13" i="9"/>
  <c r="L12" i="9"/>
  <c r="M12" i="9"/>
  <c r="N12" i="9"/>
  <c r="K12" i="9"/>
  <c r="L11" i="9"/>
  <c r="M11" i="9"/>
  <c r="N11" i="9"/>
  <c r="K11" i="9"/>
  <c r="L10" i="9"/>
  <c r="M10" i="9"/>
  <c r="N10" i="9"/>
  <c r="K10" i="9"/>
  <c r="L9" i="9"/>
  <c r="M9" i="9"/>
  <c r="N9" i="9"/>
  <c r="K9" i="9"/>
  <c r="L8" i="9"/>
  <c r="M8" i="9"/>
  <c r="N8" i="9"/>
  <c r="O8" i="9"/>
  <c r="K8" i="9"/>
  <c r="L7" i="9"/>
  <c r="M7" i="9"/>
  <c r="N7" i="9"/>
  <c r="K7" i="9"/>
  <c r="F2" i="9"/>
  <c r="F3" i="9"/>
  <c r="F4" i="9"/>
  <c r="F5" i="9"/>
  <c r="F6" i="9"/>
  <c r="F7" i="9"/>
  <c r="L6" i="9"/>
  <c r="M6" i="9"/>
  <c r="N6" i="9"/>
  <c r="K6" i="9"/>
  <c r="L5" i="9"/>
  <c r="M5" i="9"/>
  <c r="N5" i="9"/>
  <c r="K5" i="9"/>
  <c r="L4" i="9"/>
  <c r="M4" i="9"/>
  <c r="N4" i="9"/>
  <c r="K4" i="9"/>
  <c r="L3" i="9"/>
  <c r="M3" i="9"/>
  <c r="N3" i="9"/>
  <c r="K3" i="9"/>
  <c r="L2" i="9"/>
  <c r="M2" i="9"/>
  <c r="N2" i="9"/>
  <c r="O2" i="9"/>
  <c r="K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F14" i="8"/>
  <c r="F15" i="8"/>
  <c r="F16" i="8"/>
  <c r="F17" i="8"/>
  <c r="F18" i="8"/>
  <c r="F19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L19" i="8"/>
  <c r="M19" i="8"/>
  <c r="N19" i="8"/>
  <c r="K19" i="8"/>
  <c r="L18" i="8"/>
  <c r="M18" i="8"/>
  <c r="N18" i="8"/>
  <c r="K18" i="8"/>
  <c r="L17" i="8"/>
  <c r="M17" i="8"/>
  <c r="N17" i="8"/>
  <c r="K17" i="8"/>
  <c r="L16" i="8"/>
  <c r="M16" i="8"/>
  <c r="N16" i="8"/>
  <c r="K16" i="8"/>
  <c r="L15" i="8"/>
  <c r="M15" i="8"/>
  <c r="N15" i="8"/>
  <c r="K15" i="8"/>
  <c r="L14" i="8"/>
  <c r="M14" i="8"/>
  <c r="N14" i="8"/>
  <c r="O14" i="8"/>
  <c r="K14" i="8"/>
  <c r="L13" i="8"/>
  <c r="M13" i="8"/>
  <c r="N13" i="8"/>
  <c r="K13" i="8"/>
  <c r="F8" i="8"/>
  <c r="F9" i="8"/>
  <c r="F10" i="8"/>
  <c r="F11" i="8"/>
  <c r="F12" i="8"/>
  <c r="F13" i="8"/>
  <c r="L12" i="8"/>
  <c r="M12" i="8"/>
  <c r="N12" i="8"/>
  <c r="K12" i="8"/>
  <c r="L11" i="8"/>
  <c r="M11" i="8"/>
  <c r="N11" i="8"/>
  <c r="K11" i="8"/>
  <c r="L10" i="8"/>
  <c r="M10" i="8"/>
  <c r="N10" i="8"/>
  <c r="K10" i="8"/>
  <c r="L9" i="8"/>
  <c r="M9" i="8"/>
  <c r="N9" i="8"/>
  <c r="K9" i="8"/>
  <c r="L8" i="8"/>
  <c r="M8" i="8"/>
  <c r="N8" i="8"/>
  <c r="O8" i="8"/>
  <c r="K8" i="8"/>
  <c r="L7" i="8"/>
  <c r="M7" i="8"/>
  <c r="N7" i="8"/>
  <c r="K7" i="8"/>
  <c r="F2" i="8"/>
  <c r="F3" i="8"/>
  <c r="F4" i="8"/>
  <c r="F5" i="8"/>
  <c r="F6" i="8"/>
  <c r="F7" i="8"/>
  <c r="L6" i="8"/>
  <c r="M6" i="8"/>
  <c r="N6" i="8"/>
  <c r="K6" i="8"/>
  <c r="L5" i="8"/>
  <c r="M5" i="8"/>
  <c r="N5" i="8"/>
  <c r="K5" i="8"/>
  <c r="L4" i="8"/>
  <c r="M4" i="8"/>
  <c r="N4" i="8"/>
  <c r="K4" i="8"/>
  <c r="L3" i="8"/>
  <c r="M3" i="8"/>
  <c r="N3" i="8"/>
  <c r="K3" i="8"/>
  <c r="L2" i="8"/>
  <c r="M2" i="8"/>
  <c r="N2" i="8"/>
  <c r="O2" i="8"/>
  <c r="K2" i="8"/>
  <c r="A8" i="2"/>
  <c r="F5" i="7"/>
  <c r="G5" i="7"/>
  <c r="G11" i="7"/>
  <c r="F19" i="7"/>
  <c r="G19" i="7"/>
  <c r="H19" i="7"/>
  <c r="F18" i="7"/>
  <c r="G18" i="7"/>
  <c r="H18" i="7"/>
  <c r="F17" i="7"/>
  <c r="G17" i="7"/>
  <c r="H17" i="7"/>
  <c r="F16" i="7"/>
  <c r="G16" i="7"/>
  <c r="H16" i="7"/>
  <c r="F15" i="7"/>
  <c r="G15" i="7"/>
  <c r="H15" i="7"/>
  <c r="F10" i="7"/>
  <c r="G10" i="7"/>
  <c r="F9" i="7"/>
  <c r="G9" i="7"/>
  <c r="H9" i="7"/>
  <c r="F8" i="7"/>
  <c r="G8" i="7"/>
  <c r="H8" i="7"/>
  <c r="F7" i="7"/>
  <c r="G7" i="7"/>
  <c r="H7" i="7"/>
  <c r="F6" i="7"/>
  <c r="G6" i="7"/>
  <c r="H6" i="7"/>
  <c r="H5" i="7"/>
  <c r="L49" i="5"/>
  <c r="M49" i="5"/>
  <c r="N49" i="5"/>
  <c r="K49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L48" i="5"/>
  <c r="M48" i="5"/>
  <c r="N48" i="5"/>
  <c r="K48" i="5"/>
  <c r="L47" i="5"/>
  <c r="M47" i="5"/>
  <c r="N47" i="5"/>
  <c r="K47" i="5"/>
  <c r="L46" i="5"/>
  <c r="M46" i="5"/>
  <c r="N46" i="5"/>
  <c r="K46" i="5"/>
  <c r="L45" i="5"/>
  <c r="M45" i="5"/>
  <c r="N45" i="5"/>
  <c r="K45" i="5"/>
  <c r="L44" i="5"/>
  <c r="M44" i="5"/>
  <c r="N44" i="5"/>
  <c r="O44" i="5"/>
  <c r="K44" i="5"/>
  <c r="L43" i="5"/>
  <c r="M43" i="5"/>
  <c r="N43" i="5"/>
  <c r="K43" i="5"/>
  <c r="L42" i="5"/>
  <c r="M42" i="5"/>
  <c r="N42" i="5"/>
  <c r="K42" i="5"/>
  <c r="L41" i="5"/>
  <c r="M41" i="5"/>
  <c r="N41" i="5"/>
  <c r="K41" i="5"/>
  <c r="L40" i="5"/>
  <c r="M40" i="5"/>
  <c r="N40" i="5"/>
  <c r="K40" i="5"/>
  <c r="L39" i="5"/>
  <c r="M39" i="5"/>
  <c r="N39" i="5"/>
  <c r="K39" i="5"/>
  <c r="L38" i="5"/>
  <c r="M38" i="5"/>
  <c r="N38" i="5"/>
  <c r="K38" i="5"/>
  <c r="L37" i="5"/>
  <c r="M37" i="5"/>
  <c r="N37" i="5"/>
  <c r="K37" i="5"/>
  <c r="L36" i="5"/>
  <c r="M36" i="5"/>
  <c r="N36" i="5"/>
  <c r="K36" i="5"/>
  <c r="L35" i="5"/>
  <c r="M35" i="5"/>
  <c r="N35" i="5"/>
  <c r="K35" i="5"/>
  <c r="L34" i="5"/>
  <c r="M34" i="5"/>
  <c r="N34" i="5"/>
  <c r="K34" i="5"/>
  <c r="L33" i="5"/>
  <c r="M33" i="5"/>
  <c r="N33" i="5"/>
  <c r="K33" i="5"/>
  <c r="L32" i="5"/>
  <c r="M32" i="5"/>
  <c r="N32" i="5"/>
  <c r="K32" i="5"/>
  <c r="L31" i="5"/>
  <c r="M31" i="5"/>
  <c r="N31" i="5"/>
  <c r="K31" i="5"/>
  <c r="L30" i="5"/>
  <c r="M30" i="5"/>
  <c r="N30" i="5"/>
  <c r="K30" i="5"/>
  <c r="L29" i="5"/>
  <c r="M29" i="5"/>
  <c r="N29" i="5"/>
  <c r="K29" i="5"/>
  <c r="L28" i="5"/>
  <c r="M28" i="5"/>
  <c r="N28" i="5"/>
  <c r="K28" i="5"/>
  <c r="L27" i="5"/>
  <c r="M27" i="5"/>
  <c r="N27" i="5"/>
  <c r="K27" i="5"/>
  <c r="L26" i="5"/>
  <c r="M26" i="5"/>
  <c r="N26" i="5"/>
  <c r="K26" i="5"/>
  <c r="L25" i="5"/>
  <c r="M25" i="5"/>
  <c r="N25" i="5"/>
  <c r="K25" i="5"/>
  <c r="L24" i="5"/>
  <c r="M24" i="5"/>
  <c r="N24" i="5"/>
  <c r="K24" i="5"/>
  <c r="L23" i="5"/>
  <c r="M23" i="5"/>
  <c r="N23" i="5"/>
  <c r="K23" i="5"/>
  <c r="L22" i="5"/>
  <c r="M22" i="5"/>
  <c r="N22" i="5"/>
  <c r="K22" i="5"/>
  <c r="L21" i="5"/>
  <c r="M21" i="5"/>
  <c r="N21" i="5"/>
  <c r="K21" i="5"/>
  <c r="L20" i="5"/>
  <c r="M20" i="5"/>
  <c r="N20" i="5"/>
  <c r="K20" i="5"/>
  <c r="L19" i="5"/>
  <c r="M19" i="5"/>
  <c r="N19" i="5"/>
  <c r="K19" i="5"/>
  <c r="L18" i="5"/>
  <c r="M18" i="5"/>
  <c r="N18" i="5"/>
  <c r="K18" i="5"/>
  <c r="L17" i="5"/>
  <c r="M17" i="5"/>
  <c r="N17" i="5"/>
  <c r="K17" i="5"/>
  <c r="L16" i="5"/>
  <c r="M16" i="5"/>
  <c r="N16" i="5"/>
  <c r="K16" i="5"/>
  <c r="L15" i="5"/>
  <c r="M15" i="5"/>
  <c r="N15" i="5"/>
  <c r="K15" i="5"/>
  <c r="L14" i="5"/>
  <c r="M14" i="5"/>
  <c r="N14" i="5"/>
  <c r="K14" i="5"/>
  <c r="L13" i="5"/>
  <c r="M13" i="5"/>
  <c r="N13" i="5"/>
  <c r="K13" i="5"/>
  <c r="L12" i="5"/>
  <c r="M12" i="5"/>
  <c r="N12" i="5"/>
  <c r="K12" i="5"/>
  <c r="L11" i="5"/>
  <c r="M11" i="5"/>
  <c r="N11" i="5"/>
  <c r="K11" i="5"/>
  <c r="L10" i="5"/>
  <c r="M10" i="5"/>
  <c r="N10" i="5"/>
  <c r="K10" i="5"/>
  <c r="L9" i="5"/>
  <c r="M9" i="5"/>
  <c r="N9" i="5"/>
  <c r="K9" i="5"/>
  <c r="L8" i="5"/>
  <c r="M8" i="5"/>
  <c r="K8" i="5"/>
  <c r="L7" i="5"/>
  <c r="M7" i="5"/>
  <c r="N7" i="5"/>
  <c r="K7" i="5"/>
  <c r="L6" i="5"/>
  <c r="M6" i="5"/>
  <c r="N6" i="5"/>
  <c r="K6" i="5"/>
  <c r="L5" i="5"/>
  <c r="M5" i="5"/>
  <c r="N5" i="5"/>
  <c r="K5" i="5"/>
  <c r="L4" i="5"/>
  <c r="M4" i="5"/>
  <c r="N4" i="5"/>
  <c r="K4" i="5"/>
  <c r="L3" i="5"/>
  <c r="M3" i="5"/>
  <c r="N3" i="5"/>
  <c r="K3" i="5"/>
  <c r="L2" i="5"/>
  <c r="M2" i="5"/>
  <c r="N2" i="5"/>
  <c r="K2" i="5"/>
  <c r="L49" i="3"/>
  <c r="M49" i="3"/>
  <c r="N49" i="3"/>
  <c r="K49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F44" i="3"/>
  <c r="F45" i="3"/>
  <c r="F46" i="3"/>
  <c r="F47" i="3"/>
  <c r="F48" i="3"/>
  <c r="F49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L48" i="3"/>
  <c r="M48" i="3"/>
  <c r="N48" i="3"/>
  <c r="K48" i="3"/>
  <c r="L47" i="3"/>
  <c r="M47" i="3"/>
  <c r="N47" i="3"/>
  <c r="K47" i="3"/>
  <c r="L46" i="3"/>
  <c r="M46" i="3"/>
  <c r="N46" i="3"/>
  <c r="K46" i="3"/>
  <c r="L45" i="3"/>
  <c r="M45" i="3"/>
  <c r="N45" i="3"/>
  <c r="K45" i="3"/>
  <c r="L44" i="3"/>
  <c r="M44" i="3"/>
  <c r="N44" i="3"/>
  <c r="K44" i="3"/>
  <c r="L43" i="3"/>
  <c r="M43" i="3"/>
  <c r="N43" i="3"/>
  <c r="K43" i="3"/>
  <c r="F38" i="3"/>
  <c r="F39" i="3"/>
  <c r="F40" i="3"/>
  <c r="F41" i="3"/>
  <c r="F42" i="3"/>
  <c r="F43" i="3"/>
  <c r="L42" i="3"/>
  <c r="M42" i="3"/>
  <c r="N42" i="3"/>
  <c r="K42" i="3"/>
  <c r="L41" i="3"/>
  <c r="M41" i="3"/>
  <c r="N41" i="3"/>
  <c r="K41" i="3"/>
  <c r="L40" i="3"/>
  <c r="M40" i="3"/>
  <c r="N40" i="3"/>
  <c r="K40" i="3"/>
  <c r="L39" i="3"/>
  <c r="M39" i="3"/>
  <c r="N39" i="3"/>
  <c r="K39" i="3"/>
  <c r="L38" i="3"/>
  <c r="M38" i="3"/>
  <c r="N38" i="3"/>
  <c r="K38" i="3"/>
  <c r="L37" i="3"/>
  <c r="M37" i="3"/>
  <c r="N37" i="3"/>
  <c r="K37" i="3"/>
  <c r="F32" i="3"/>
  <c r="F33" i="3"/>
  <c r="F34" i="3"/>
  <c r="F35" i="3"/>
  <c r="F36" i="3"/>
  <c r="F37" i="3"/>
  <c r="L36" i="3"/>
  <c r="M36" i="3"/>
  <c r="N36" i="3"/>
  <c r="K36" i="3"/>
  <c r="L35" i="3"/>
  <c r="M35" i="3"/>
  <c r="N35" i="3"/>
  <c r="K35" i="3"/>
  <c r="L34" i="3"/>
  <c r="M34" i="3"/>
  <c r="N34" i="3"/>
  <c r="K34" i="3"/>
  <c r="L33" i="3"/>
  <c r="M33" i="3"/>
  <c r="N33" i="3"/>
  <c r="K33" i="3"/>
  <c r="L32" i="3"/>
  <c r="M32" i="3"/>
  <c r="N32" i="3"/>
  <c r="K32" i="3"/>
  <c r="L31" i="3"/>
  <c r="M31" i="3"/>
  <c r="N31" i="3"/>
  <c r="K31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L30" i="3"/>
  <c r="M30" i="3"/>
  <c r="N30" i="3"/>
  <c r="K30" i="3"/>
  <c r="L29" i="3"/>
  <c r="M29" i="3"/>
  <c r="N29" i="3"/>
  <c r="K29" i="3"/>
  <c r="L28" i="3"/>
  <c r="M28" i="3"/>
  <c r="N28" i="3"/>
  <c r="K28" i="3"/>
  <c r="L27" i="3"/>
  <c r="M27" i="3"/>
  <c r="N27" i="3"/>
  <c r="K27" i="3"/>
  <c r="L26" i="3"/>
  <c r="M26" i="3"/>
  <c r="N26" i="3"/>
  <c r="K26" i="3"/>
  <c r="L25" i="3"/>
  <c r="M25" i="3"/>
  <c r="N25" i="3"/>
  <c r="K25" i="3"/>
  <c r="L24" i="3"/>
  <c r="M24" i="3"/>
  <c r="N24" i="3"/>
  <c r="K24" i="3"/>
  <c r="L23" i="3"/>
  <c r="M23" i="3"/>
  <c r="N23" i="3"/>
  <c r="K23" i="3"/>
  <c r="L22" i="3"/>
  <c r="M22" i="3"/>
  <c r="N22" i="3"/>
  <c r="K22" i="3"/>
  <c r="L21" i="3"/>
  <c r="M21" i="3"/>
  <c r="N21" i="3"/>
  <c r="K21" i="3"/>
  <c r="L20" i="3"/>
  <c r="M20" i="3"/>
  <c r="N20" i="3"/>
  <c r="K20" i="3"/>
  <c r="L19" i="3"/>
  <c r="M19" i="3"/>
  <c r="N19" i="3"/>
  <c r="K19" i="3"/>
  <c r="L18" i="3"/>
  <c r="M18" i="3"/>
  <c r="N18" i="3"/>
  <c r="K18" i="3"/>
  <c r="L17" i="3"/>
  <c r="M17" i="3"/>
  <c r="N17" i="3"/>
  <c r="K17" i="3"/>
  <c r="L16" i="3"/>
  <c r="M16" i="3"/>
  <c r="N16" i="3"/>
  <c r="K16" i="3"/>
  <c r="L15" i="3"/>
  <c r="M15" i="3"/>
  <c r="N15" i="3"/>
  <c r="K15" i="3"/>
  <c r="L14" i="3"/>
  <c r="M14" i="3"/>
  <c r="N14" i="3"/>
  <c r="K14" i="3"/>
  <c r="L13" i="3"/>
  <c r="M13" i="3"/>
  <c r="N13" i="3"/>
  <c r="K13" i="3"/>
  <c r="L12" i="3"/>
  <c r="M12" i="3"/>
  <c r="N12" i="3"/>
  <c r="K12" i="3"/>
  <c r="L11" i="3"/>
  <c r="M11" i="3"/>
  <c r="N11" i="3"/>
  <c r="K11" i="3"/>
  <c r="L10" i="3"/>
  <c r="M10" i="3"/>
  <c r="N10" i="3"/>
  <c r="K10" i="3"/>
  <c r="L9" i="3"/>
  <c r="M9" i="3"/>
  <c r="N9" i="3"/>
  <c r="K9" i="3"/>
  <c r="L8" i="3"/>
  <c r="M8" i="3"/>
  <c r="N8" i="3"/>
  <c r="K8" i="3"/>
  <c r="L7" i="3"/>
  <c r="M7" i="3"/>
  <c r="N7" i="3"/>
  <c r="K7" i="3"/>
  <c r="F2" i="3"/>
  <c r="F3" i="3"/>
  <c r="F4" i="3"/>
  <c r="F5" i="3"/>
  <c r="F6" i="3"/>
  <c r="F7" i="3"/>
  <c r="L6" i="3"/>
  <c r="M6" i="3"/>
  <c r="N6" i="3"/>
  <c r="K6" i="3"/>
  <c r="L5" i="3"/>
  <c r="M5" i="3"/>
  <c r="N5" i="3"/>
  <c r="K5" i="3"/>
  <c r="L4" i="3"/>
  <c r="M4" i="3"/>
  <c r="N4" i="3"/>
  <c r="K4" i="3"/>
  <c r="L3" i="3"/>
  <c r="M3" i="3"/>
  <c r="N3" i="3"/>
  <c r="K3" i="3"/>
  <c r="L2" i="3"/>
  <c r="M2" i="3"/>
  <c r="N2" i="3"/>
  <c r="O2" i="3"/>
  <c r="K2" i="3"/>
  <c r="L37" i="2"/>
  <c r="M37" i="2"/>
  <c r="N37" i="2"/>
  <c r="K3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F32" i="2"/>
  <c r="F33" i="2"/>
  <c r="F34" i="2"/>
  <c r="F35" i="2"/>
  <c r="F36" i="2"/>
  <c r="F37" i="2"/>
  <c r="A3" i="2"/>
  <c r="A4" i="2"/>
  <c r="A5" i="2"/>
  <c r="A6" i="2"/>
  <c r="A7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L36" i="2"/>
  <c r="M36" i="2"/>
  <c r="N36" i="2"/>
  <c r="K36" i="2"/>
  <c r="L35" i="2"/>
  <c r="M35" i="2"/>
  <c r="N35" i="2"/>
  <c r="K35" i="2"/>
  <c r="L34" i="2"/>
  <c r="M34" i="2"/>
  <c r="N34" i="2"/>
  <c r="K34" i="2"/>
  <c r="L33" i="2"/>
  <c r="M33" i="2"/>
  <c r="N33" i="2"/>
  <c r="K33" i="2"/>
  <c r="L32" i="2"/>
  <c r="M32" i="2"/>
  <c r="N32" i="2"/>
  <c r="O32" i="2"/>
  <c r="K32" i="2"/>
  <c r="L31" i="2"/>
  <c r="M31" i="2"/>
  <c r="N31" i="2"/>
  <c r="K31" i="2"/>
  <c r="F26" i="2"/>
  <c r="F27" i="2"/>
  <c r="F28" i="2"/>
  <c r="F29" i="2"/>
  <c r="F30" i="2"/>
  <c r="F31" i="2"/>
  <c r="L30" i="2"/>
  <c r="M30" i="2"/>
  <c r="N30" i="2"/>
  <c r="K30" i="2"/>
  <c r="L29" i="2"/>
  <c r="M29" i="2"/>
  <c r="N29" i="2"/>
  <c r="K29" i="2"/>
  <c r="L28" i="2"/>
  <c r="M28" i="2"/>
  <c r="N28" i="2"/>
  <c r="K28" i="2"/>
  <c r="L27" i="2"/>
  <c r="M27" i="2"/>
  <c r="N27" i="2"/>
  <c r="K27" i="2"/>
  <c r="L26" i="2"/>
  <c r="M26" i="2"/>
  <c r="N26" i="2"/>
  <c r="O26" i="2"/>
  <c r="K26" i="2"/>
  <c r="L25" i="2"/>
  <c r="M25" i="2"/>
  <c r="N25" i="2"/>
  <c r="K25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L24" i="2"/>
  <c r="M24" i="2"/>
  <c r="N24" i="2"/>
  <c r="K24" i="2"/>
  <c r="L23" i="2"/>
  <c r="M23" i="2"/>
  <c r="N23" i="2"/>
  <c r="K23" i="2"/>
  <c r="L22" i="2"/>
  <c r="M22" i="2"/>
  <c r="N22" i="2"/>
  <c r="K22" i="2"/>
  <c r="L21" i="2"/>
  <c r="M21" i="2"/>
  <c r="N21" i="2"/>
  <c r="K21" i="2"/>
  <c r="L20" i="2"/>
  <c r="M20" i="2"/>
  <c r="N20" i="2"/>
  <c r="K20" i="2"/>
  <c r="L19" i="2"/>
  <c r="M19" i="2"/>
  <c r="N19" i="2"/>
  <c r="K19" i="2"/>
  <c r="L18" i="2"/>
  <c r="M18" i="2"/>
  <c r="N18" i="2"/>
  <c r="K18" i="2"/>
  <c r="L17" i="2"/>
  <c r="M17" i="2"/>
  <c r="N17" i="2"/>
  <c r="K17" i="2"/>
  <c r="L16" i="2"/>
  <c r="M16" i="2"/>
  <c r="N16" i="2"/>
  <c r="K16" i="2"/>
  <c r="L15" i="2"/>
  <c r="M15" i="2"/>
  <c r="N15" i="2"/>
  <c r="K15" i="2"/>
  <c r="L14" i="2"/>
  <c r="M14" i="2"/>
  <c r="N14" i="2"/>
  <c r="O14" i="2"/>
  <c r="K14" i="2"/>
  <c r="L13" i="2"/>
  <c r="M13" i="2"/>
  <c r="N13" i="2"/>
  <c r="K13" i="2"/>
  <c r="L12" i="2"/>
  <c r="M12" i="2"/>
  <c r="N12" i="2"/>
  <c r="K12" i="2"/>
  <c r="L11" i="2"/>
  <c r="M11" i="2"/>
  <c r="N11" i="2"/>
  <c r="K11" i="2"/>
  <c r="L10" i="2"/>
  <c r="M10" i="2"/>
  <c r="N10" i="2"/>
  <c r="K10" i="2"/>
  <c r="L9" i="2"/>
  <c r="M9" i="2"/>
  <c r="N9" i="2"/>
  <c r="K9" i="2"/>
  <c r="L8" i="2"/>
  <c r="M8" i="2"/>
  <c r="N8" i="2"/>
  <c r="K8" i="2"/>
  <c r="L7" i="2"/>
  <c r="M7" i="2"/>
  <c r="N7" i="2"/>
  <c r="K7" i="2"/>
  <c r="F2" i="2"/>
  <c r="F3" i="2"/>
  <c r="F4" i="2"/>
  <c r="F5" i="2"/>
  <c r="F6" i="2"/>
  <c r="F7" i="2"/>
  <c r="L6" i="2"/>
  <c r="M6" i="2"/>
  <c r="N6" i="2"/>
  <c r="K6" i="2"/>
  <c r="L5" i="2"/>
  <c r="M5" i="2"/>
  <c r="N5" i="2"/>
  <c r="K5" i="2"/>
  <c r="L4" i="2"/>
  <c r="M4" i="2"/>
  <c r="N4" i="2"/>
  <c r="K4" i="2"/>
  <c r="L3" i="2"/>
  <c r="M3" i="2"/>
  <c r="N3" i="2"/>
  <c r="K3" i="2"/>
  <c r="L2" i="2"/>
  <c r="M2" i="2"/>
  <c r="N2" i="2"/>
  <c r="O2" i="2"/>
  <c r="K2" i="2"/>
</calcChain>
</file>

<file path=xl/sharedStrings.xml><?xml version="1.0" encoding="utf-8"?>
<sst xmlns="http://schemas.openxmlformats.org/spreadsheetml/2006/main" count="1207" uniqueCount="54">
  <si>
    <t>Experiment #</t>
  </si>
  <si>
    <t>Fly Strain</t>
  </si>
  <si>
    <t>Test Arm</t>
  </si>
  <si>
    <t>Control Arm</t>
  </si>
  <si>
    <t>Test Side</t>
  </si>
  <si>
    <t>Time_Experiment</t>
  </si>
  <si>
    <t>Center Flies</t>
  </si>
  <si>
    <t>Left side</t>
  </si>
  <si>
    <t>right side</t>
  </si>
  <si>
    <t>Left Side RI</t>
  </si>
  <si>
    <t>Test Arm RI</t>
  </si>
  <si>
    <t>Canton-S (CR)</t>
  </si>
  <si>
    <t>Mock</t>
  </si>
  <si>
    <t>L</t>
  </si>
  <si>
    <t>R</t>
  </si>
  <si>
    <t>SCAP WT</t>
  </si>
  <si>
    <t>SCAP ADH</t>
  </si>
  <si>
    <t>SCAP ADH + esters (SCAM concentration)</t>
  </si>
  <si>
    <t>SCAP ADH + esters (SCAM concentration) + acid (1.5% final)</t>
  </si>
  <si>
    <t>SCAP WT + ethanol</t>
  </si>
  <si>
    <t>SCAP ADH + esters (SCAM concentration) + acetoin (7.5ul/500ul)</t>
  </si>
  <si>
    <t>SCAP WT 72 h</t>
  </si>
  <si>
    <t>ScAP ADH+ all esters (SCAM) + acid, ethyl lactate + acetald der (0.75ul)</t>
  </si>
  <si>
    <t>SCAP ADH + esters (SCAM concentration) no ethyl acetate</t>
  </si>
  <si>
    <t>ACV (25%)</t>
  </si>
  <si>
    <t>H20_4</t>
  </si>
  <si>
    <t>2-phenethyl acetate</t>
  </si>
  <si>
    <t>2-methylbutyl acetate</t>
  </si>
  <si>
    <t>methyl acetate</t>
  </si>
  <si>
    <t>Estimate 2_17, single</t>
  </si>
  <si>
    <t>Estimate 2_17, all</t>
  </si>
  <si>
    <t>Estimate 2_18, single</t>
  </si>
  <si>
    <t>Estimate 2_18, all</t>
  </si>
  <si>
    <t>Concentration_AVERAGE</t>
  </si>
  <si>
    <t>amount from 1e4 dilution</t>
  </si>
  <si>
    <t>MISC</t>
  </si>
  <si>
    <t xml:space="preserve">SCAM </t>
  </si>
  <si>
    <t>Isobutyl acetate</t>
  </si>
  <si>
    <t>Isoamyl acetate</t>
  </si>
  <si>
    <t>ethyl acetate (qualitative)</t>
  </si>
  <si>
    <t>NA</t>
  </si>
  <si>
    <t>5 ul of 1% solution</t>
  </si>
  <si>
    <t>SCAP</t>
  </si>
  <si>
    <t>acetic acid (previously estimated ~3%)</t>
  </si>
  <si>
    <t>Concentration_AVERAGE (%)</t>
  </si>
  <si>
    <t>amount in 250ul ((ul, % divided by 100X250 (total volume)</t>
  </si>
  <si>
    <t>SC + Ap Wt</t>
  </si>
  <si>
    <t>Sc + Ap WT</t>
  </si>
  <si>
    <t>SCAP PQQ-ADH</t>
  </si>
  <si>
    <t>Left Arm</t>
  </si>
  <si>
    <t>Right Arm</t>
  </si>
  <si>
    <t>SC + Ap</t>
  </si>
  <si>
    <t>SCAP PQQ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</si>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</sst>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.0000%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164" fontId="2" fillId="2" borderId="4" xfId="0" applyNumberFormat="1" applyFont="1" applyFill="1" applyBorder="1"/>
    <xf numFmtId="0" fontId="2" fillId="3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2" fillId="0" borderId="4" xfId="0" applyFont="1" applyFill="1" applyBorder="1"/>
    <xf numFmtId="0" fontId="3" fillId="0" borderId="4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164" fontId="2" fillId="3" borderId="4" xfId="0" applyNumberFormat="1" applyFont="1" applyFill="1" applyBorder="1"/>
    <xf numFmtId="0" fontId="3" fillId="0" borderId="3" xfId="0" applyFont="1" applyFill="1" applyBorder="1"/>
    <xf numFmtId="0" fontId="1" fillId="3" borderId="0" xfId="0" applyFont="1" applyFill="1"/>
    <xf numFmtId="164" fontId="3" fillId="0" borderId="4" xfId="0" applyNumberFormat="1" applyFont="1" applyFill="1" applyBorder="1"/>
    <xf numFmtId="0" fontId="0" fillId="0" borderId="0" xfId="0" applyFont="1" applyFill="1"/>
    <xf numFmtId="0" fontId="0" fillId="0" borderId="1" xfId="0" applyBorder="1"/>
    <xf numFmtId="18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2" fillId="0" borderId="4" xfId="0" applyFont="1" applyBorder="1"/>
    <xf numFmtId="0" fontId="1" fillId="0" borderId="0" xfId="0" applyFont="1"/>
    <xf numFmtId="0" fontId="0" fillId="0" borderId="0" xfId="0" applyFill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F1" workbookViewId="0">
      <selection activeCell="C8" sqref="C8:C13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TIME(8,30,0)</f>
        <v>0.35416666666666669</v>
      </c>
      <c r="G2" s="5">
        <v>9</v>
      </c>
      <c r="H2" s="4">
        <v>1</v>
      </c>
      <c r="I2" s="7">
        <v>38</v>
      </c>
      <c r="J2" s="7">
        <v>25</v>
      </c>
      <c r="K2" s="5">
        <f t="shared" ref="K2:K19" si="0">(I2-J2)/(G2+I2+J2)</f>
        <v>0.18055555555555555</v>
      </c>
      <c r="L2" s="5">
        <f>I2</f>
        <v>38</v>
      </c>
      <c r="M2" s="5">
        <f>J2</f>
        <v>25</v>
      </c>
      <c r="N2" s="5">
        <f t="shared" ref="N2:N19" si="1">(L2-M2)/(G2+L2+M2)</f>
        <v>0.18055555555555555</v>
      </c>
      <c r="O2" s="24">
        <f>(N2+N3+N5+N6+N7)/5</f>
        <v>2.7018916540975362E-2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0.3576388888888889</v>
      </c>
      <c r="G3" s="9">
        <v>6</v>
      </c>
      <c r="H3" s="8">
        <f t="shared" ref="H3:H19" si="4">H2+1</f>
        <v>2</v>
      </c>
      <c r="I3" s="11">
        <v>37</v>
      </c>
      <c r="J3" s="11">
        <v>25</v>
      </c>
      <c r="K3" s="12">
        <f t="shared" si="0"/>
        <v>0.17647058823529413</v>
      </c>
      <c r="L3" s="9">
        <f>J3</f>
        <v>25</v>
      </c>
      <c r="M3" s="9">
        <f>I3</f>
        <v>37</v>
      </c>
      <c r="N3" s="12">
        <f t="shared" si="1"/>
        <v>-0.17647058823529413</v>
      </c>
      <c r="O3" s="24"/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0.3611111111111111</v>
      </c>
      <c r="G4" s="9">
        <v>7</v>
      </c>
      <c r="H4" s="8">
        <f t="shared" si="4"/>
        <v>3</v>
      </c>
      <c r="I4" s="9">
        <v>27</v>
      </c>
      <c r="J4" s="9">
        <v>30</v>
      </c>
      <c r="K4" s="12">
        <f t="shared" si="0"/>
        <v>-4.6875E-2</v>
      </c>
      <c r="L4" s="12">
        <f>I4</f>
        <v>27</v>
      </c>
      <c r="M4" s="12">
        <f>J4</f>
        <v>30</v>
      </c>
      <c r="N4" s="12">
        <f t="shared" si="1"/>
        <v>-4.6875E-2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0.36458333333333331</v>
      </c>
      <c r="G5" s="9">
        <v>3</v>
      </c>
      <c r="H5" s="8">
        <f t="shared" si="4"/>
        <v>4</v>
      </c>
      <c r="I5" s="9">
        <v>28</v>
      </c>
      <c r="J5" s="9">
        <v>21</v>
      </c>
      <c r="K5" s="12">
        <f t="shared" si="0"/>
        <v>0.13461538461538461</v>
      </c>
      <c r="L5" s="12">
        <f>J5</f>
        <v>21</v>
      </c>
      <c r="M5" s="12">
        <f>I5</f>
        <v>28</v>
      </c>
      <c r="N5" s="12">
        <f t="shared" si="1"/>
        <v>-0.13461538461538461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0.36805555555555552</v>
      </c>
      <c r="G6" s="9">
        <v>9</v>
      </c>
      <c r="H6" s="8">
        <f t="shared" si="4"/>
        <v>5</v>
      </c>
      <c r="I6" s="9">
        <v>36</v>
      </c>
      <c r="J6" s="9">
        <v>19</v>
      </c>
      <c r="K6" s="12">
        <f t="shared" si="0"/>
        <v>0.265625</v>
      </c>
      <c r="L6" s="12">
        <f>I6</f>
        <v>36</v>
      </c>
      <c r="M6" s="12">
        <f>J6</f>
        <v>19</v>
      </c>
      <c r="N6" s="12">
        <f t="shared" si="1"/>
        <v>0.265625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0.37152777777777773</v>
      </c>
      <c r="G7" s="9">
        <v>7</v>
      </c>
      <c r="H7" s="8">
        <f t="shared" si="4"/>
        <v>6</v>
      </c>
      <c r="I7" s="9">
        <v>25</v>
      </c>
      <c r="J7" s="9">
        <v>25</v>
      </c>
      <c r="K7" s="12">
        <f t="shared" si="0"/>
        <v>0</v>
      </c>
      <c r="L7" s="12">
        <f>J7</f>
        <v>25</v>
      </c>
      <c r="M7" s="12">
        <f>I7</f>
        <v>25</v>
      </c>
      <c r="N7" s="12">
        <f t="shared" si="1"/>
        <v>0</v>
      </c>
      <c r="O7" s="24"/>
    </row>
    <row r="8" spans="1:15" s="17" customFormat="1">
      <c r="A8" s="13">
        <f t="shared" si="2"/>
        <v>7</v>
      </c>
      <c r="B8" s="14" t="s">
        <v>11</v>
      </c>
      <c r="C8" s="14" t="s">
        <v>15</v>
      </c>
      <c r="D8" s="5" t="s">
        <v>46</v>
      </c>
      <c r="E8" s="14" t="s">
        <v>13</v>
      </c>
      <c r="F8" s="15">
        <f>TIME(9,45,0)</f>
        <v>0.40625</v>
      </c>
      <c r="G8" s="14">
        <v>2</v>
      </c>
      <c r="H8" s="13">
        <f t="shared" si="4"/>
        <v>7</v>
      </c>
      <c r="I8" s="14">
        <v>46</v>
      </c>
      <c r="J8" s="14">
        <v>15</v>
      </c>
      <c r="K8" s="14">
        <f t="shared" si="0"/>
        <v>0.49206349206349204</v>
      </c>
      <c r="L8" s="14">
        <f>I8</f>
        <v>46</v>
      </c>
      <c r="M8" s="14">
        <f>J8</f>
        <v>15</v>
      </c>
      <c r="N8" s="14">
        <f t="shared" si="1"/>
        <v>0.49206349206349204</v>
      </c>
      <c r="O8" s="25">
        <f>(N8+N9+N10+N11+N12+N13)/6</f>
        <v>0.33375223049136088</v>
      </c>
    </row>
    <row r="9" spans="1:15">
      <c r="A9" s="8">
        <f t="shared" si="2"/>
        <v>8</v>
      </c>
      <c r="B9" s="9" t="s">
        <v>11</v>
      </c>
      <c r="C9" s="9" t="s">
        <v>15</v>
      </c>
      <c r="D9" s="9" t="s">
        <v>47</v>
      </c>
      <c r="E9" s="9" t="s">
        <v>14</v>
      </c>
      <c r="F9" s="10">
        <f t="shared" si="3"/>
        <v>0.40972222222222221</v>
      </c>
      <c r="G9" s="9">
        <v>1</v>
      </c>
      <c r="H9" s="8">
        <f t="shared" si="4"/>
        <v>8</v>
      </c>
      <c r="I9" s="9">
        <v>31</v>
      </c>
      <c r="J9" s="9">
        <v>42</v>
      </c>
      <c r="K9" s="12">
        <f t="shared" si="0"/>
        <v>-0.14864864864864866</v>
      </c>
      <c r="L9" s="12">
        <f>J9</f>
        <v>42</v>
      </c>
      <c r="M9" s="12">
        <f>I9</f>
        <v>31</v>
      </c>
      <c r="N9" s="12">
        <f t="shared" si="1"/>
        <v>0.14864864864864866</v>
      </c>
      <c r="O9" s="24"/>
    </row>
    <row r="10" spans="1:15" s="19" customFormat="1">
      <c r="A10" s="16">
        <f t="shared" si="2"/>
        <v>9</v>
      </c>
      <c r="B10" s="12" t="s">
        <v>11</v>
      </c>
      <c r="C10" s="9" t="s">
        <v>15</v>
      </c>
      <c r="D10" s="9" t="s">
        <v>47</v>
      </c>
      <c r="E10" s="12" t="s">
        <v>13</v>
      </c>
      <c r="F10" s="10">
        <f t="shared" si="3"/>
        <v>0.41319444444444442</v>
      </c>
      <c r="G10" s="12">
        <v>2</v>
      </c>
      <c r="H10" s="16">
        <f t="shared" si="4"/>
        <v>9</v>
      </c>
      <c r="I10" s="12">
        <v>39</v>
      </c>
      <c r="J10" s="12">
        <v>28</v>
      </c>
      <c r="K10" s="12">
        <f t="shared" si="0"/>
        <v>0.15942028985507245</v>
      </c>
      <c r="L10" s="12">
        <f>I10</f>
        <v>39</v>
      </c>
      <c r="M10" s="12">
        <f>J10</f>
        <v>28</v>
      </c>
      <c r="N10" s="12">
        <f t="shared" si="1"/>
        <v>0.15942028985507245</v>
      </c>
      <c r="O10" s="26"/>
    </row>
    <row r="11" spans="1:15">
      <c r="A11" s="8">
        <f t="shared" si="2"/>
        <v>10</v>
      </c>
      <c r="B11" s="9" t="s">
        <v>11</v>
      </c>
      <c r="C11" s="9" t="s">
        <v>15</v>
      </c>
      <c r="D11" s="9" t="s">
        <v>47</v>
      </c>
      <c r="E11" s="9" t="s">
        <v>14</v>
      </c>
      <c r="F11" s="10">
        <f>F10+TIME(0,5,0)</f>
        <v>0.41666666666666663</v>
      </c>
      <c r="G11" s="9">
        <v>4</v>
      </c>
      <c r="H11" s="8">
        <f t="shared" si="4"/>
        <v>10</v>
      </c>
      <c r="I11" s="9">
        <v>20</v>
      </c>
      <c r="J11" s="9">
        <v>48</v>
      </c>
      <c r="K11" s="12">
        <f t="shared" si="0"/>
        <v>-0.3888888888888889</v>
      </c>
      <c r="L11" s="9">
        <f>J11</f>
        <v>48</v>
      </c>
      <c r="M11" s="9">
        <f>I11</f>
        <v>20</v>
      </c>
      <c r="N11" s="12">
        <f t="shared" si="1"/>
        <v>0.3888888888888889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47</v>
      </c>
      <c r="E12" s="9" t="s">
        <v>13</v>
      </c>
      <c r="F12" s="10">
        <f>F11+TIME(0,5,0)</f>
        <v>0.42013888888888884</v>
      </c>
      <c r="G12" s="9">
        <v>6</v>
      </c>
      <c r="H12" s="8">
        <f t="shared" si="4"/>
        <v>11</v>
      </c>
      <c r="I12" s="9">
        <v>41</v>
      </c>
      <c r="J12" s="9">
        <v>16</v>
      </c>
      <c r="K12" s="12">
        <f t="shared" si="0"/>
        <v>0.3968253968253968</v>
      </c>
      <c r="L12" s="12">
        <f>I12</f>
        <v>41</v>
      </c>
      <c r="M12" s="12">
        <f>J12</f>
        <v>16</v>
      </c>
      <c r="N12" s="12">
        <f t="shared" si="1"/>
        <v>0.3968253968253968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47</v>
      </c>
      <c r="E13" s="9" t="s">
        <v>14</v>
      </c>
      <c r="F13" s="10">
        <f>F12+TIME(0,5,0)</f>
        <v>0.42361111111111105</v>
      </c>
      <c r="G13" s="9">
        <v>0</v>
      </c>
      <c r="H13" s="8">
        <f t="shared" si="4"/>
        <v>12</v>
      </c>
      <c r="I13" s="9">
        <v>21</v>
      </c>
      <c r="J13" s="9">
        <v>51</v>
      </c>
      <c r="K13" s="12">
        <f t="shared" si="0"/>
        <v>-0.41666666666666669</v>
      </c>
      <c r="L13" s="12">
        <f>J13</f>
        <v>51</v>
      </c>
      <c r="M13" s="12">
        <f>I13</f>
        <v>21</v>
      </c>
      <c r="N13" s="12">
        <f t="shared" si="1"/>
        <v>0.41666666666666669</v>
      </c>
      <c r="O13" s="24"/>
    </row>
    <row r="14" spans="1:15" s="17" customFormat="1">
      <c r="A14" s="13">
        <f t="shared" si="2"/>
        <v>13</v>
      </c>
      <c r="B14" s="14" t="s">
        <v>11</v>
      </c>
      <c r="C14" s="14" t="s">
        <v>48</v>
      </c>
      <c r="D14" s="5" t="s">
        <v>46</v>
      </c>
      <c r="E14" s="14" t="s">
        <v>13</v>
      </c>
      <c r="F14" s="15">
        <f>TIME(9,45,0)</f>
        <v>0.40625</v>
      </c>
      <c r="G14" s="14">
        <v>7</v>
      </c>
      <c r="H14" s="13">
        <f t="shared" si="4"/>
        <v>13</v>
      </c>
      <c r="I14" s="14">
        <v>32</v>
      </c>
      <c r="J14" s="14">
        <v>25</v>
      </c>
      <c r="K14" s="14">
        <f t="shared" si="0"/>
        <v>0.109375</v>
      </c>
      <c r="L14" s="14">
        <f>I14</f>
        <v>32</v>
      </c>
      <c r="M14" s="14">
        <f>J14</f>
        <v>25</v>
      </c>
      <c r="N14" s="14">
        <f t="shared" si="1"/>
        <v>0.109375</v>
      </c>
      <c r="O14" s="25">
        <f>(N14+N15+N16+N17+N18+N19)/6</f>
        <v>-7.6722381742665687E-3</v>
      </c>
    </row>
    <row r="15" spans="1:15">
      <c r="A15" s="8">
        <f t="shared" si="2"/>
        <v>14</v>
      </c>
      <c r="B15" s="9" t="s">
        <v>11</v>
      </c>
      <c r="C15" s="9" t="s">
        <v>48</v>
      </c>
      <c r="D15" s="9" t="s">
        <v>47</v>
      </c>
      <c r="E15" s="9" t="s">
        <v>14</v>
      </c>
      <c r="F15" s="10">
        <f t="shared" ref="F15:F16" si="5">F14+TIME(0,5,0)</f>
        <v>0.40972222222222221</v>
      </c>
      <c r="G15" s="9">
        <v>5</v>
      </c>
      <c r="H15" s="8">
        <f t="shared" si="4"/>
        <v>14</v>
      </c>
      <c r="I15" s="9">
        <v>29</v>
      </c>
      <c r="J15" s="9">
        <v>30</v>
      </c>
      <c r="K15" s="12">
        <f t="shared" si="0"/>
        <v>-1.5625E-2</v>
      </c>
      <c r="L15" s="12">
        <f>J15</f>
        <v>30</v>
      </c>
      <c r="M15" s="12">
        <f>I15</f>
        <v>29</v>
      </c>
      <c r="N15" s="12">
        <f t="shared" si="1"/>
        <v>1.5625E-2</v>
      </c>
      <c r="O15" s="24"/>
    </row>
    <row r="16" spans="1:15" s="19" customFormat="1">
      <c r="A16" s="16">
        <f t="shared" si="2"/>
        <v>15</v>
      </c>
      <c r="B16" s="12" t="s">
        <v>11</v>
      </c>
      <c r="C16" s="9" t="s">
        <v>48</v>
      </c>
      <c r="D16" s="9" t="s">
        <v>47</v>
      </c>
      <c r="E16" s="12" t="s">
        <v>13</v>
      </c>
      <c r="F16" s="10">
        <f t="shared" si="5"/>
        <v>0.41319444444444442</v>
      </c>
      <c r="G16" s="12">
        <v>9</v>
      </c>
      <c r="H16" s="16">
        <f t="shared" si="4"/>
        <v>15</v>
      </c>
      <c r="I16" s="12">
        <v>21</v>
      </c>
      <c r="J16" s="12">
        <v>28</v>
      </c>
      <c r="K16" s="12">
        <f t="shared" si="0"/>
        <v>-0.1206896551724138</v>
      </c>
      <c r="L16" s="12">
        <f>I16</f>
        <v>21</v>
      </c>
      <c r="M16" s="12">
        <f>J16</f>
        <v>28</v>
      </c>
      <c r="N16" s="12">
        <f t="shared" si="1"/>
        <v>-0.1206896551724138</v>
      </c>
      <c r="O16" s="26"/>
    </row>
    <row r="17" spans="1:15">
      <c r="A17" s="8">
        <f t="shared" si="2"/>
        <v>16</v>
      </c>
      <c r="B17" s="9" t="s">
        <v>11</v>
      </c>
      <c r="C17" s="9" t="s">
        <v>48</v>
      </c>
      <c r="D17" s="9" t="s">
        <v>47</v>
      </c>
      <c r="E17" s="9" t="s">
        <v>14</v>
      </c>
      <c r="F17" s="10">
        <f>F16+TIME(0,5,0)</f>
        <v>0.41666666666666663</v>
      </c>
      <c r="G17" s="9">
        <v>6</v>
      </c>
      <c r="H17" s="8">
        <f t="shared" si="4"/>
        <v>16</v>
      </c>
      <c r="I17" s="9">
        <v>26</v>
      </c>
      <c r="J17" s="9">
        <v>36</v>
      </c>
      <c r="K17" s="12">
        <f t="shared" si="0"/>
        <v>-0.14705882352941177</v>
      </c>
      <c r="L17" s="9">
        <f>J17</f>
        <v>36</v>
      </c>
      <c r="M17" s="9">
        <f>I17</f>
        <v>26</v>
      </c>
      <c r="N17" s="12">
        <f t="shared" si="1"/>
        <v>0.14705882352941177</v>
      </c>
      <c r="O17" s="24"/>
    </row>
    <row r="18" spans="1:15">
      <c r="A18" s="8">
        <f t="shared" si="2"/>
        <v>17</v>
      </c>
      <c r="B18" s="9" t="s">
        <v>11</v>
      </c>
      <c r="C18" s="9" t="s">
        <v>48</v>
      </c>
      <c r="D18" s="9" t="s">
        <v>47</v>
      </c>
      <c r="E18" s="9" t="s">
        <v>13</v>
      </c>
      <c r="F18" s="10">
        <f>F17+TIME(0,5,0)</f>
        <v>0.42013888888888884</v>
      </c>
      <c r="G18" s="9">
        <v>5</v>
      </c>
      <c r="H18" s="8">
        <f t="shared" si="4"/>
        <v>17</v>
      </c>
      <c r="I18" s="9">
        <v>24</v>
      </c>
      <c r="J18" s="9">
        <v>41</v>
      </c>
      <c r="K18" s="12">
        <f t="shared" si="0"/>
        <v>-0.24285714285714285</v>
      </c>
      <c r="L18" s="12">
        <f>I18</f>
        <v>24</v>
      </c>
      <c r="M18" s="12">
        <f>J18</f>
        <v>41</v>
      </c>
      <c r="N18" s="12">
        <f t="shared" si="1"/>
        <v>-0.24285714285714285</v>
      </c>
      <c r="O18" s="24"/>
    </row>
    <row r="19" spans="1:15">
      <c r="A19" s="8">
        <f t="shared" si="2"/>
        <v>18</v>
      </c>
      <c r="B19" s="9" t="s">
        <v>11</v>
      </c>
      <c r="C19" s="9" t="s">
        <v>48</v>
      </c>
      <c r="D19" s="9" t="s">
        <v>47</v>
      </c>
      <c r="E19" s="9" t="s">
        <v>14</v>
      </c>
      <c r="F19" s="10">
        <f>F18+TIME(0,5,0)</f>
        <v>0.42361111111111105</v>
      </c>
      <c r="G19" s="9">
        <v>6</v>
      </c>
      <c r="H19" s="8">
        <f t="shared" si="4"/>
        <v>18</v>
      </c>
      <c r="I19" s="9">
        <v>18</v>
      </c>
      <c r="J19" s="9">
        <v>20</v>
      </c>
      <c r="K19" s="12">
        <f t="shared" si="0"/>
        <v>-4.5454545454545456E-2</v>
      </c>
      <c r="L19" s="12">
        <f>J19</f>
        <v>20</v>
      </c>
      <c r="M19" s="12">
        <f>I19</f>
        <v>18</v>
      </c>
      <c r="N19" s="12">
        <f t="shared" si="1"/>
        <v>4.5454545454545456E-2</v>
      </c>
      <c r="O19" s="2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49"/>
  <sheetViews>
    <sheetView topLeftCell="E13" workbookViewId="0">
      <selection activeCell="S22" sqref="S22"/>
    </sheetView>
  </sheetViews>
  <sheetFormatPr baseColWidth="10" defaultRowHeight="15" x14ac:dyDescent="0"/>
  <cols>
    <col min="1" max="1" width="12" customWidth="1"/>
    <col min="2" max="2" width="12.83203125" customWidth="1"/>
    <col min="3" max="3" width="19" customWidth="1"/>
    <col min="4" max="4" width="60.83203125" customWidth="1"/>
    <col min="6" max="6" width="14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TIME(9,0,0)</f>
        <v>0.375</v>
      </c>
      <c r="G2" s="5">
        <v>4</v>
      </c>
      <c r="H2" s="4">
        <v>1</v>
      </c>
      <c r="I2" s="7">
        <v>50</v>
      </c>
      <c r="J2" s="7">
        <v>53</v>
      </c>
      <c r="K2" s="5">
        <f t="shared" ref="K2:K49" si="0">(I2-J2)/(G2+I2+J2)</f>
        <v>-2.8037383177570093E-2</v>
      </c>
      <c r="L2" s="5">
        <f>I2</f>
        <v>50</v>
      </c>
      <c r="M2" s="5">
        <f>J2</f>
        <v>53</v>
      </c>
      <c r="N2" s="5">
        <f t="shared" ref="N2:N49" si="1">(L2-M2)/(G2+L2+M2)</f>
        <v>-2.8037383177570093E-2</v>
      </c>
      <c r="O2">
        <f>AVERAGE(N2:N7)</f>
        <v>-1.2899829440047861E-2</v>
      </c>
    </row>
    <row r="3" spans="1:15">
      <c r="A3" s="8">
        <f t="shared" ref="A3:A4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0.37847222222222221</v>
      </c>
      <c r="G3" s="9">
        <v>9</v>
      </c>
      <c r="H3" s="8">
        <f t="shared" ref="H3:H49" si="4">H2+1</f>
        <v>2</v>
      </c>
      <c r="I3" s="11">
        <v>60</v>
      </c>
      <c r="J3" s="11">
        <v>41</v>
      </c>
      <c r="K3" s="12">
        <f t="shared" si="0"/>
        <v>0.17272727272727273</v>
      </c>
      <c r="L3" s="9">
        <f>J3</f>
        <v>41</v>
      </c>
      <c r="M3" s="9">
        <f>I3</f>
        <v>60</v>
      </c>
      <c r="N3" s="12">
        <f t="shared" si="1"/>
        <v>-0.17272727272727273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0.38194444444444442</v>
      </c>
      <c r="G4" s="9">
        <v>8</v>
      </c>
      <c r="H4" s="8">
        <f t="shared" si="4"/>
        <v>3</v>
      </c>
      <c r="I4" s="9">
        <v>51</v>
      </c>
      <c r="J4" s="9">
        <v>41</v>
      </c>
      <c r="K4" s="12">
        <f t="shared" si="0"/>
        <v>0.1</v>
      </c>
      <c r="L4" s="12">
        <f>I4</f>
        <v>51</v>
      </c>
      <c r="M4" s="12">
        <f>J4</f>
        <v>41</v>
      </c>
      <c r="N4" s="12">
        <f t="shared" si="1"/>
        <v>0.1</v>
      </c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0.38541666666666663</v>
      </c>
      <c r="G5" s="9">
        <v>16</v>
      </c>
      <c r="H5" s="8">
        <f t="shared" si="4"/>
        <v>4</v>
      </c>
      <c r="I5" s="9">
        <v>46</v>
      </c>
      <c r="J5" s="9">
        <v>37</v>
      </c>
      <c r="K5" s="12">
        <f t="shared" si="0"/>
        <v>9.0909090909090912E-2</v>
      </c>
      <c r="L5" s="12">
        <f>J5</f>
        <v>37</v>
      </c>
      <c r="M5" s="12">
        <f>I5</f>
        <v>46</v>
      </c>
      <c r="N5" s="12">
        <f t="shared" si="1"/>
        <v>-9.0909090909090912E-2</v>
      </c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0.38888888888888884</v>
      </c>
      <c r="G6" s="9">
        <v>9</v>
      </c>
      <c r="H6" s="8">
        <f t="shared" si="4"/>
        <v>5</v>
      </c>
      <c r="I6" s="9">
        <v>47</v>
      </c>
      <c r="J6" s="9">
        <v>32</v>
      </c>
      <c r="K6" s="12">
        <f t="shared" si="0"/>
        <v>0.17045454545454544</v>
      </c>
      <c r="L6" s="12">
        <f>I6</f>
        <v>47</v>
      </c>
      <c r="M6" s="12">
        <f>J6</f>
        <v>32</v>
      </c>
      <c r="N6" s="12">
        <f t="shared" si="1"/>
        <v>0.17045454545454544</v>
      </c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0.39236111111111105</v>
      </c>
      <c r="G7" s="9">
        <v>6</v>
      </c>
      <c r="H7" s="8">
        <f t="shared" si="4"/>
        <v>6</v>
      </c>
      <c r="I7" s="9">
        <v>44</v>
      </c>
      <c r="J7" s="9">
        <v>39</v>
      </c>
      <c r="K7" s="12">
        <f t="shared" si="0"/>
        <v>5.6179775280898875E-2</v>
      </c>
      <c r="L7" s="12">
        <f>J7</f>
        <v>39</v>
      </c>
      <c r="M7" s="12">
        <f>I7</f>
        <v>44</v>
      </c>
      <c r="N7" s="12">
        <f t="shared" si="1"/>
        <v>-5.6179775280898875E-2</v>
      </c>
    </row>
    <row r="8" spans="1:15">
      <c r="A8" s="13">
        <f t="shared" si="2"/>
        <v>7</v>
      </c>
      <c r="B8" s="14" t="s">
        <v>11</v>
      </c>
      <c r="C8" s="14" t="s">
        <v>21</v>
      </c>
      <c r="D8" s="5" t="s">
        <v>16</v>
      </c>
      <c r="E8" s="14" t="s">
        <v>13</v>
      </c>
      <c r="F8" s="15">
        <f>F7+TIME(0,30,0)</f>
        <v>0.41319444444444436</v>
      </c>
      <c r="G8" s="14">
        <v>2</v>
      </c>
      <c r="H8" s="13">
        <f t="shared" si="4"/>
        <v>7</v>
      </c>
      <c r="I8" s="14">
        <v>66</v>
      </c>
      <c r="J8" s="14">
        <v>22</v>
      </c>
      <c r="K8" s="14">
        <f t="shared" si="0"/>
        <v>0.48888888888888887</v>
      </c>
      <c r="L8" s="14">
        <f>I8</f>
        <v>66</v>
      </c>
      <c r="M8" s="14">
        <f>J8</f>
        <v>22</v>
      </c>
      <c r="N8" s="14">
        <f>(L8-M8)/(G8+L8+M8)</f>
        <v>0.48888888888888887</v>
      </c>
      <c r="O8">
        <f>AVERAGE(N8:N13)</f>
        <v>0.36446131304113383</v>
      </c>
    </row>
    <row r="9" spans="1:15">
      <c r="A9" s="8">
        <f t="shared" si="2"/>
        <v>8</v>
      </c>
      <c r="B9" s="9" t="s">
        <v>11</v>
      </c>
      <c r="C9" s="9" t="s">
        <v>21</v>
      </c>
      <c r="D9" s="9" t="s">
        <v>16</v>
      </c>
      <c r="E9" s="9" t="s">
        <v>14</v>
      </c>
      <c r="F9" s="10">
        <f t="shared" si="3"/>
        <v>0.41666666666666657</v>
      </c>
      <c r="G9" s="9">
        <v>6</v>
      </c>
      <c r="H9" s="8">
        <f t="shared" si="4"/>
        <v>8</v>
      </c>
      <c r="I9" s="9">
        <v>30</v>
      </c>
      <c r="J9" s="9">
        <v>59</v>
      </c>
      <c r="K9" s="12">
        <f t="shared" si="0"/>
        <v>-0.30526315789473685</v>
      </c>
      <c r="L9" s="12">
        <f>J9</f>
        <v>59</v>
      </c>
      <c r="M9" s="12">
        <f>I9</f>
        <v>30</v>
      </c>
      <c r="N9" s="12">
        <f t="shared" si="1"/>
        <v>0.30526315789473685</v>
      </c>
    </row>
    <row r="10" spans="1:15">
      <c r="A10" s="16">
        <f t="shared" si="2"/>
        <v>9</v>
      </c>
      <c r="B10" s="12" t="s">
        <v>11</v>
      </c>
      <c r="C10" s="9" t="s">
        <v>21</v>
      </c>
      <c r="D10" s="9" t="s">
        <v>16</v>
      </c>
      <c r="E10" s="12" t="s">
        <v>13</v>
      </c>
      <c r="F10" s="10">
        <f t="shared" si="3"/>
        <v>0.42013888888888878</v>
      </c>
      <c r="G10" s="12">
        <v>7</v>
      </c>
      <c r="H10" s="16">
        <f t="shared" si="4"/>
        <v>9</v>
      </c>
      <c r="I10" s="12">
        <v>67</v>
      </c>
      <c r="J10" s="12">
        <v>32</v>
      </c>
      <c r="K10" s="12">
        <f t="shared" si="0"/>
        <v>0.330188679245283</v>
      </c>
      <c r="L10" s="12">
        <f>I10</f>
        <v>67</v>
      </c>
      <c r="M10" s="12">
        <f>J10</f>
        <v>32</v>
      </c>
      <c r="N10" s="12">
        <f t="shared" si="1"/>
        <v>0.330188679245283</v>
      </c>
    </row>
    <row r="11" spans="1:15">
      <c r="A11" s="8">
        <f t="shared" si="2"/>
        <v>10</v>
      </c>
      <c r="B11" s="9" t="s">
        <v>11</v>
      </c>
      <c r="C11" s="9" t="s">
        <v>21</v>
      </c>
      <c r="D11" s="9" t="s">
        <v>16</v>
      </c>
      <c r="E11" s="9" t="s">
        <v>14</v>
      </c>
      <c r="F11" s="10">
        <f>F10+TIME(0,5,0)</f>
        <v>0.42361111111111099</v>
      </c>
      <c r="G11" s="9">
        <v>8</v>
      </c>
      <c r="H11" s="8">
        <f t="shared" si="4"/>
        <v>10</v>
      </c>
      <c r="I11" s="9">
        <v>30</v>
      </c>
      <c r="J11" s="9">
        <v>45</v>
      </c>
      <c r="K11" s="12">
        <f t="shared" si="0"/>
        <v>-0.18072289156626506</v>
      </c>
      <c r="L11" s="9">
        <f>J11</f>
        <v>45</v>
      </c>
      <c r="M11" s="9">
        <f>I11</f>
        <v>30</v>
      </c>
      <c r="N11" s="12">
        <f t="shared" si="1"/>
        <v>0.18072289156626506</v>
      </c>
    </row>
    <row r="12" spans="1:15">
      <c r="A12" s="8">
        <f t="shared" si="2"/>
        <v>11</v>
      </c>
      <c r="B12" s="9" t="s">
        <v>11</v>
      </c>
      <c r="C12" s="9" t="s">
        <v>21</v>
      </c>
      <c r="D12" s="9" t="s">
        <v>16</v>
      </c>
      <c r="E12" s="9" t="s">
        <v>13</v>
      </c>
      <c r="F12" s="10">
        <f>F11+TIME(0,5,0)</f>
        <v>0.4270833333333332</v>
      </c>
      <c r="G12" s="9">
        <v>8</v>
      </c>
      <c r="H12" s="8">
        <f t="shared" si="4"/>
        <v>11</v>
      </c>
      <c r="I12" s="9">
        <v>76</v>
      </c>
      <c r="J12" s="9">
        <v>21</v>
      </c>
      <c r="K12" s="12">
        <f t="shared" si="0"/>
        <v>0.52380952380952384</v>
      </c>
      <c r="L12" s="12">
        <f>I12</f>
        <v>76</v>
      </c>
      <c r="M12" s="12">
        <f>J12</f>
        <v>21</v>
      </c>
      <c r="N12" s="12">
        <f t="shared" si="1"/>
        <v>0.52380952380952384</v>
      </c>
    </row>
    <row r="13" spans="1:15">
      <c r="A13" s="8">
        <f t="shared" si="2"/>
        <v>12</v>
      </c>
      <c r="B13" s="9" t="s">
        <v>11</v>
      </c>
      <c r="C13" s="9" t="s">
        <v>21</v>
      </c>
      <c r="D13" s="9" t="s">
        <v>16</v>
      </c>
      <c r="E13" s="9" t="s">
        <v>14</v>
      </c>
      <c r="F13" s="10">
        <f>F12+TIME(0,5,0)</f>
        <v>0.43055555555555541</v>
      </c>
      <c r="G13" s="9">
        <v>11</v>
      </c>
      <c r="H13" s="8">
        <f t="shared" si="4"/>
        <v>12</v>
      </c>
      <c r="I13" s="9">
        <v>25</v>
      </c>
      <c r="J13" s="9">
        <v>59</v>
      </c>
      <c r="K13" s="12">
        <f t="shared" si="0"/>
        <v>-0.35789473684210527</v>
      </c>
      <c r="L13" s="12">
        <f>J13</f>
        <v>59</v>
      </c>
      <c r="M13" s="12">
        <f>I13</f>
        <v>25</v>
      </c>
      <c r="N13" s="12">
        <f t="shared" si="1"/>
        <v>0.35789473684210527</v>
      </c>
    </row>
    <row r="14" spans="1:15">
      <c r="A14" s="13">
        <f t="shared" si="2"/>
        <v>13</v>
      </c>
      <c r="B14" s="14" t="s">
        <v>11</v>
      </c>
      <c r="C14" s="14" t="s">
        <v>21</v>
      </c>
      <c r="D14" s="5" t="s">
        <v>23</v>
      </c>
      <c r="E14" s="14" t="s">
        <v>13</v>
      </c>
      <c r="F14" s="15">
        <f>F13+TIME(0,30,0)</f>
        <v>0.45138888888888873</v>
      </c>
      <c r="G14" s="14">
        <v>8</v>
      </c>
      <c r="H14" s="13">
        <f t="shared" si="4"/>
        <v>13</v>
      </c>
      <c r="I14" s="14">
        <v>62</v>
      </c>
      <c r="J14" s="14">
        <v>29</v>
      </c>
      <c r="K14" s="14">
        <f t="shared" si="0"/>
        <v>0.33333333333333331</v>
      </c>
      <c r="L14" s="14">
        <f>I14</f>
        <v>62</v>
      </c>
      <c r="M14" s="14">
        <f>J14</f>
        <v>29</v>
      </c>
      <c r="N14" s="14">
        <f t="shared" si="1"/>
        <v>0.33333333333333331</v>
      </c>
      <c r="O14">
        <f>AVERAGE(N14:N19)</f>
        <v>0.27058420400973021</v>
      </c>
    </row>
    <row r="15" spans="1:15">
      <c r="A15" s="8">
        <f t="shared" si="2"/>
        <v>14</v>
      </c>
      <c r="B15" s="9" t="s">
        <v>11</v>
      </c>
      <c r="C15" s="9" t="s">
        <v>21</v>
      </c>
      <c r="D15" s="12" t="s">
        <v>23</v>
      </c>
      <c r="E15" s="9" t="s">
        <v>14</v>
      </c>
      <c r="F15" s="10">
        <f t="shared" ref="F15:F16" si="5">F14+TIME(0,5,0)</f>
        <v>0.45486111111111094</v>
      </c>
      <c r="G15" s="9">
        <v>2</v>
      </c>
      <c r="H15" s="8">
        <f t="shared" si="4"/>
        <v>14</v>
      </c>
      <c r="I15" s="9">
        <v>34</v>
      </c>
      <c r="J15" s="9">
        <v>66</v>
      </c>
      <c r="K15" s="12">
        <f t="shared" si="0"/>
        <v>-0.31372549019607843</v>
      </c>
      <c r="L15" s="12">
        <f>J15</f>
        <v>66</v>
      </c>
      <c r="M15" s="12">
        <f>I15</f>
        <v>34</v>
      </c>
      <c r="N15" s="12">
        <f t="shared" si="1"/>
        <v>0.31372549019607843</v>
      </c>
    </row>
    <row r="16" spans="1:15">
      <c r="A16" s="16">
        <f t="shared" si="2"/>
        <v>15</v>
      </c>
      <c r="B16" s="12" t="s">
        <v>11</v>
      </c>
      <c r="C16" s="9" t="s">
        <v>21</v>
      </c>
      <c r="D16" s="12" t="s">
        <v>23</v>
      </c>
      <c r="E16" s="12" t="s">
        <v>13</v>
      </c>
      <c r="F16" s="10">
        <f t="shared" si="5"/>
        <v>0.45833333333333315</v>
      </c>
      <c r="G16" s="12">
        <v>9</v>
      </c>
      <c r="H16" s="16">
        <f t="shared" si="4"/>
        <v>15</v>
      </c>
      <c r="I16" s="12">
        <v>68</v>
      </c>
      <c r="J16" s="12">
        <v>43</v>
      </c>
      <c r="K16" s="12">
        <f t="shared" si="0"/>
        <v>0.20833333333333334</v>
      </c>
      <c r="L16" s="12">
        <f>I16</f>
        <v>68</v>
      </c>
      <c r="M16" s="12">
        <f>J16</f>
        <v>43</v>
      </c>
      <c r="N16" s="12">
        <f t="shared" si="1"/>
        <v>0.20833333333333334</v>
      </c>
    </row>
    <row r="17" spans="1:15">
      <c r="A17" s="8">
        <f t="shared" si="2"/>
        <v>16</v>
      </c>
      <c r="B17" s="9" t="s">
        <v>11</v>
      </c>
      <c r="C17" s="9" t="s">
        <v>21</v>
      </c>
      <c r="D17" s="12" t="s">
        <v>23</v>
      </c>
      <c r="E17" s="9" t="s">
        <v>14</v>
      </c>
      <c r="F17" s="10">
        <f>F16+TIME(0,5,0)</f>
        <v>0.46180555555555536</v>
      </c>
      <c r="G17" s="9">
        <v>7</v>
      </c>
      <c r="H17" s="8">
        <f t="shared" si="4"/>
        <v>16</v>
      </c>
      <c r="I17" s="9">
        <v>35</v>
      </c>
      <c r="J17" s="9">
        <v>63</v>
      </c>
      <c r="K17" s="12">
        <f t="shared" si="0"/>
        <v>-0.26666666666666666</v>
      </c>
      <c r="L17" s="12">
        <f>J17</f>
        <v>63</v>
      </c>
      <c r="M17" s="12">
        <f>I17</f>
        <v>35</v>
      </c>
      <c r="N17" s="12">
        <f t="shared" si="1"/>
        <v>0.26666666666666666</v>
      </c>
    </row>
    <row r="18" spans="1:15">
      <c r="A18" s="8">
        <f t="shared" si="2"/>
        <v>17</v>
      </c>
      <c r="B18" s="9" t="s">
        <v>11</v>
      </c>
      <c r="C18" s="9" t="s">
        <v>21</v>
      </c>
      <c r="D18" s="12" t="s">
        <v>23</v>
      </c>
      <c r="E18" s="9" t="s">
        <v>13</v>
      </c>
      <c r="F18" s="10">
        <f>F17+TIME(0,5,0)</f>
        <v>0.46527777777777757</v>
      </c>
      <c r="G18" s="9">
        <v>9</v>
      </c>
      <c r="H18" s="8">
        <f t="shared" si="4"/>
        <v>17</v>
      </c>
      <c r="I18" s="9">
        <v>68</v>
      </c>
      <c r="J18" s="9">
        <v>32</v>
      </c>
      <c r="K18" s="12">
        <f t="shared" si="0"/>
        <v>0.33027522935779818</v>
      </c>
      <c r="L18" s="12">
        <f>I18</f>
        <v>68</v>
      </c>
      <c r="M18" s="12">
        <f>J18</f>
        <v>32</v>
      </c>
      <c r="N18" s="12">
        <f t="shared" si="1"/>
        <v>0.33027522935779818</v>
      </c>
    </row>
    <row r="19" spans="1:15">
      <c r="A19" s="8">
        <f t="shared" si="2"/>
        <v>18</v>
      </c>
      <c r="B19" s="9" t="s">
        <v>11</v>
      </c>
      <c r="C19" s="9" t="s">
        <v>21</v>
      </c>
      <c r="D19" s="12" t="s">
        <v>23</v>
      </c>
      <c r="E19" s="9" t="s">
        <v>14</v>
      </c>
      <c r="F19" s="10">
        <f>F18+TIME(0,5,0)</f>
        <v>0.46874999999999978</v>
      </c>
      <c r="G19" s="9">
        <v>10</v>
      </c>
      <c r="H19" s="8">
        <f t="shared" si="4"/>
        <v>18</v>
      </c>
      <c r="I19" s="9">
        <v>41</v>
      </c>
      <c r="J19" s="9">
        <v>60</v>
      </c>
      <c r="K19" s="12">
        <f t="shared" si="0"/>
        <v>-0.17117117117117117</v>
      </c>
      <c r="L19" s="12">
        <f>J19</f>
        <v>60</v>
      </c>
      <c r="M19" s="12">
        <f>I19</f>
        <v>41</v>
      </c>
      <c r="N19" s="12">
        <f t="shared" si="1"/>
        <v>0.17117117117117117</v>
      </c>
    </row>
    <row r="20" spans="1:15">
      <c r="A20" s="13">
        <f t="shared" si="2"/>
        <v>19</v>
      </c>
      <c r="B20" s="14" t="s">
        <v>11</v>
      </c>
      <c r="C20" s="14" t="s">
        <v>21</v>
      </c>
      <c r="D20" s="5" t="s">
        <v>17</v>
      </c>
      <c r="E20" s="14" t="s">
        <v>13</v>
      </c>
      <c r="F20" s="15">
        <f>F19+TIME(0,30,0)</f>
        <v>0.48958333333333309</v>
      </c>
      <c r="G20" s="14">
        <v>10</v>
      </c>
      <c r="H20" s="13">
        <f t="shared" si="4"/>
        <v>19</v>
      </c>
      <c r="I20" s="14">
        <v>58</v>
      </c>
      <c r="J20" s="14">
        <v>50</v>
      </c>
      <c r="K20" s="14">
        <f t="shared" si="0"/>
        <v>6.7796610169491525E-2</v>
      </c>
      <c r="L20" s="14">
        <f>I20</f>
        <v>58</v>
      </c>
      <c r="M20" s="14">
        <f>J20</f>
        <v>50</v>
      </c>
      <c r="N20" s="14">
        <f t="shared" si="1"/>
        <v>6.7796610169491525E-2</v>
      </c>
      <c r="O20">
        <f>AVERAGE(N20:N25)</f>
        <v>7.2128969309110294E-2</v>
      </c>
    </row>
    <row r="21" spans="1:15">
      <c r="A21" s="8">
        <f t="shared" si="2"/>
        <v>20</v>
      </c>
      <c r="B21" s="9" t="s">
        <v>11</v>
      </c>
      <c r="C21" s="9" t="s">
        <v>21</v>
      </c>
      <c r="D21" s="12" t="s">
        <v>17</v>
      </c>
      <c r="E21" s="9" t="s">
        <v>14</v>
      </c>
      <c r="F21" s="10">
        <f t="shared" ref="F21:F22" si="6">F20+TIME(0,5,0)</f>
        <v>0.4930555555555553</v>
      </c>
      <c r="G21" s="9">
        <v>8</v>
      </c>
      <c r="H21" s="8">
        <f t="shared" si="4"/>
        <v>20</v>
      </c>
      <c r="I21" s="9">
        <v>39</v>
      </c>
      <c r="J21" s="9">
        <v>39</v>
      </c>
      <c r="K21" s="12">
        <f t="shared" si="0"/>
        <v>0</v>
      </c>
      <c r="L21" s="12">
        <f>J21</f>
        <v>39</v>
      </c>
      <c r="M21" s="12">
        <f>I21</f>
        <v>39</v>
      </c>
      <c r="N21" s="12">
        <f t="shared" si="1"/>
        <v>0</v>
      </c>
    </row>
    <row r="22" spans="1:15">
      <c r="A22" s="16">
        <f t="shared" si="2"/>
        <v>21</v>
      </c>
      <c r="B22" s="12" t="s">
        <v>11</v>
      </c>
      <c r="C22" s="9" t="s">
        <v>21</v>
      </c>
      <c r="D22" s="12" t="s">
        <v>17</v>
      </c>
      <c r="E22" s="12" t="s">
        <v>13</v>
      </c>
      <c r="F22" s="10">
        <f t="shared" si="6"/>
        <v>0.49652777777777751</v>
      </c>
      <c r="G22" s="12">
        <v>8</v>
      </c>
      <c r="H22" s="16">
        <f t="shared" si="4"/>
        <v>21</v>
      </c>
      <c r="I22" s="12">
        <v>46</v>
      </c>
      <c r="J22" s="12">
        <v>34</v>
      </c>
      <c r="K22" s="12">
        <f t="shared" si="0"/>
        <v>0.13636363636363635</v>
      </c>
      <c r="L22" s="12">
        <f>I22</f>
        <v>46</v>
      </c>
      <c r="M22" s="12">
        <f>J22</f>
        <v>34</v>
      </c>
      <c r="N22" s="12">
        <f t="shared" si="1"/>
        <v>0.13636363636363635</v>
      </c>
    </row>
    <row r="23" spans="1:15">
      <c r="A23" s="8">
        <f t="shared" si="2"/>
        <v>22</v>
      </c>
      <c r="B23" s="9" t="s">
        <v>11</v>
      </c>
      <c r="C23" s="9" t="s">
        <v>21</v>
      </c>
      <c r="D23" s="12" t="s">
        <v>17</v>
      </c>
      <c r="E23" s="9" t="s">
        <v>14</v>
      </c>
      <c r="F23" s="10">
        <f>F22+TIME(0,5,0)</f>
        <v>0.49999999999999972</v>
      </c>
      <c r="G23" s="9">
        <v>12</v>
      </c>
      <c r="H23" s="8">
        <f t="shared" si="4"/>
        <v>22</v>
      </c>
      <c r="I23" s="9">
        <v>47</v>
      </c>
      <c r="J23" s="9">
        <v>54</v>
      </c>
      <c r="K23" s="12">
        <f t="shared" si="0"/>
        <v>-6.1946902654867256E-2</v>
      </c>
      <c r="L23" s="9">
        <f>J23</f>
        <v>54</v>
      </c>
      <c r="M23" s="9">
        <f>I23</f>
        <v>47</v>
      </c>
      <c r="N23" s="12">
        <f t="shared" si="1"/>
        <v>6.1946902654867256E-2</v>
      </c>
    </row>
    <row r="24" spans="1:15">
      <c r="A24" s="8">
        <f t="shared" si="2"/>
        <v>23</v>
      </c>
      <c r="B24" s="9" t="s">
        <v>11</v>
      </c>
      <c r="C24" s="9" t="s">
        <v>21</v>
      </c>
      <c r="D24" s="12" t="s">
        <v>17</v>
      </c>
      <c r="E24" s="9" t="s">
        <v>13</v>
      </c>
      <c r="F24" s="10">
        <f>F23+TIME(0,5,0)</f>
        <v>0.50347222222222199</v>
      </c>
      <c r="G24" s="9">
        <v>9</v>
      </c>
      <c r="H24" s="8">
        <f t="shared" si="4"/>
        <v>23</v>
      </c>
      <c r="I24" s="9">
        <v>60</v>
      </c>
      <c r="J24" s="9">
        <v>39</v>
      </c>
      <c r="K24" s="12">
        <f t="shared" si="0"/>
        <v>0.19444444444444445</v>
      </c>
      <c r="L24" s="12">
        <f>I24</f>
        <v>60</v>
      </c>
      <c r="M24" s="12">
        <f>J24</f>
        <v>39</v>
      </c>
      <c r="N24" s="12">
        <f t="shared" si="1"/>
        <v>0.19444444444444445</v>
      </c>
    </row>
    <row r="25" spans="1:15">
      <c r="A25" s="8">
        <f t="shared" si="2"/>
        <v>24</v>
      </c>
      <c r="B25" s="9" t="s">
        <v>11</v>
      </c>
      <c r="C25" s="9" t="s">
        <v>21</v>
      </c>
      <c r="D25" s="12" t="s">
        <v>17</v>
      </c>
      <c r="E25" s="9" t="s">
        <v>14</v>
      </c>
      <c r="F25" s="10">
        <f>F24+TIME(0,5,0)</f>
        <v>0.5069444444444442</v>
      </c>
      <c r="G25" s="9">
        <v>11</v>
      </c>
      <c r="H25" s="8">
        <f t="shared" si="4"/>
        <v>24</v>
      </c>
      <c r="I25" s="9">
        <v>50</v>
      </c>
      <c r="J25" s="9">
        <v>47</v>
      </c>
      <c r="K25" s="12">
        <f t="shared" si="0"/>
        <v>2.7777777777777776E-2</v>
      </c>
      <c r="L25" s="12">
        <f>J25</f>
        <v>47</v>
      </c>
      <c r="M25" s="12">
        <f>I25</f>
        <v>50</v>
      </c>
      <c r="N25" s="12">
        <f t="shared" si="1"/>
        <v>-2.7777777777777776E-2</v>
      </c>
    </row>
    <row r="26" spans="1:15">
      <c r="A26" s="13">
        <f t="shared" si="2"/>
        <v>25</v>
      </c>
      <c r="B26" s="14" t="s">
        <v>11</v>
      </c>
      <c r="C26" s="14" t="s">
        <v>21</v>
      </c>
      <c r="D26" s="5" t="s">
        <v>18</v>
      </c>
      <c r="E26" s="14" t="s">
        <v>13</v>
      </c>
      <c r="F26" s="15">
        <f>F25+TIME(0,30,0)</f>
        <v>0.52777777777777757</v>
      </c>
      <c r="G26" s="14">
        <v>5</v>
      </c>
      <c r="H26" s="13">
        <f t="shared" si="4"/>
        <v>25</v>
      </c>
      <c r="I26" s="14">
        <v>51</v>
      </c>
      <c r="J26" s="14">
        <v>45</v>
      </c>
      <c r="K26" s="14">
        <f t="shared" si="0"/>
        <v>5.9405940594059403E-2</v>
      </c>
      <c r="L26" s="14">
        <f>I26</f>
        <v>51</v>
      </c>
      <c r="M26" s="14">
        <f>J26</f>
        <v>45</v>
      </c>
      <c r="N26" s="14">
        <f t="shared" si="1"/>
        <v>5.9405940594059403E-2</v>
      </c>
      <c r="O26">
        <f>AVERAGE(N26:N31)</f>
        <v>-4.441730482646658E-2</v>
      </c>
    </row>
    <row r="27" spans="1:15">
      <c r="A27" s="8">
        <f t="shared" si="2"/>
        <v>26</v>
      </c>
      <c r="B27" s="9" t="s">
        <v>11</v>
      </c>
      <c r="C27" s="9" t="s">
        <v>21</v>
      </c>
      <c r="D27" s="12" t="s">
        <v>18</v>
      </c>
      <c r="E27" s="9" t="s">
        <v>14</v>
      </c>
      <c r="F27" s="10">
        <f t="shared" ref="F27:F28" si="7">F26+TIME(0,5,0)</f>
        <v>0.53124999999999978</v>
      </c>
      <c r="G27" s="9">
        <v>7</v>
      </c>
      <c r="H27" s="8">
        <f t="shared" si="4"/>
        <v>26</v>
      </c>
      <c r="I27" s="9">
        <v>51</v>
      </c>
      <c r="J27" s="9">
        <v>49</v>
      </c>
      <c r="K27" s="12">
        <f t="shared" si="0"/>
        <v>1.8691588785046728E-2</v>
      </c>
      <c r="L27" s="12">
        <f>J27</f>
        <v>49</v>
      </c>
      <c r="M27" s="12">
        <f>I27</f>
        <v>51</v>
      </c>
      <c r="N27" s="12">
        <f t="shared" si="1"/>
        <v>-1.8691588785046728E-2</v>
      </c>
    </row>
    <row r="28" spans="1:15">
      <c r="A28" s="16">
        <f t="shared" si="2"/>
        <v>27</v>
      </c>
      <c r="B28" s="12" t="s">
        <v>11</v>
      </c>
      <c r="C28" s="9" t="s">
        <v>21</v>
      </c>
      <c r="D28" s="12" t="s">
        <v>18</v>
      </c>
      <c r="E28" s="12" t="s">
        <v>13</v>
      </c>
      <c r="F28" s="10">
        <f t="shared" si="7"/>
        <v>0.53472222222222199</v>
      </c>
      <c r="G28" s="12">
        <v>5</v>
      </c>
      <c r="H28" s="16">
        <f t="shared" si="4"/>
        <v>27</v>
      </c>
      <c r="I28" s="12">
        <v>60</v>
      </c>
      <c r="J28" s="12">
        <v>54</v>
      </c>
      <c r="K28" s="12">
        <f t="shared" si="0"/>
        <v>5.0420168067226892E-2</v>
      </c>
      <c r="L28" s="12">
        <f>I28</f>
        <v>60</v>
      </c>
      <c r="M28" s="12">
        <f>J28</f>
        <v>54</v>
      </c>
      <c r="N28" s="12">
        <f t="shared" si="1"/>
        <v>5.0420168067226892E-2</v>
      </c>
    </row>
    <row r="29" spans="1:15">
      <c r="A29" s="8">
        <f t="shared" si="2"/>
        <v>28</v>
      </c>
      <c r="B29" s="9" t="s">
        <v>11</v>
      </c>
      <c r="C29" s="9" t="s">
        <v>21</v>
      </c>
      <c r="D29" s="12" t="s">
        <v>18</v>
      </c>
      <c r="E29" s="9" t="s">
        <v>14</v>
      </c>
      <c r="F29" s="10">
        <f>F28+TIME(0,5,0)</f>
        <v>0.5381944444444442</v>
      </c>
      <c r="G29" s="9">
        <v>6</v>
      </c>
      <c r="H29" s="8">
        <f t="shared" si="4"/>
        <v>28</v>
      </c>
      <c r="I29" s="9">
        <v>65</v>
      </c>
      <c r="J29" s="9">
        <v>51</v>
      </c>
      <c r="K29" s="12">
        <f t="shared" si="0"/>
        <v>0.11475409836065574</v>
      </c>
      <c r="L29" s="9">
        <f>J29</f>
        <v>51</v>
      </c>
      <c r="M29" s="9">
        <f>I29</f>
        <v>65</v>
      </c>
      <c r="N29" s="12">
        <f t="shared" si="1"/>
        <v>-0.11475409836065574</v>
      </c>
    </row>
    <row r="30" spans="1:15">
      <c r="A30" s="8">
        <f t="shared" si="2"/>
        <v>29</v>
      </c>
      <c r="B30" s="9" t="s">
        <v>11</v>
      </c>
      <c r="C30" s="9" t="s">
        <v>21</v>
      </c>
      <c r="D30" s="12" t="s">
        <v>18</v>
      </c>
      <c r="E30" s="9" t="s">
        <v>13</v>
      </c>
      <c r="F30" s="10">
        <f>F29+TIME(0,5,0)</f>
        <v>0.54166666666666641</v>
      </c>
      <c r="G30" s="9">
        <v>5</v>
      </c>
      <c r="H30" s="8">
        <f t="shared" si="4"/>
        <v>29</v>
      </c>
      <c r="I30" s="9">
        <v>40</v>
      </c>
      <c r="J30" s="9">
        <v>48</v>
      </c>
      <c r="K30" s="12">
        <f t="shared" si="0"/>
        <v>-8.6021505376344093E-2</v>
      </c>
      <c r="L30" s="12">
        <f>I30</f>
        <v>40</v>
      </c>
      <c r="M30" s="12">
        <f>J30</f>
        <v>48</v>
      </c>
      <c r="N30" s="12">
        <f t="shared" si="1"/>
        <v>-8.6021505376344093E-2</v>
      </c>
    </row>
    <row r="31" spans="1:15">
      <c r="A31" s="8">
        <f t="shared" si="2"/>
        <v>30</v>
      </c>
      <c r="B31" s="9" t="s">
        <v>11</v>
      </c>
      <c r="C31" s="9" t="s">
        <v>21</v>
      </c>
      <c r="D31" s="12" t="s">
        <v>18</v>
      </c>
      <c r="E31" s="9" t="s">
        <v>14</v>
      </c>
      <c r="F31" s="10">
        <f>F30+TIME(0,5,0)</f>
        <v>0.54513888888888862</v>
      </c>
      <c r="G31" s="9">
        <v>8</v>
      </c>
      <c r="H31" s="8">
        <f t="shared" si="4"/>
        <v>30</v>
      </c>
      <c r="I31" s="9">
        <v>55</v>
      </c>
      <c r="J31" s="9">
        <v>39</v>
      </c>
      <c r="K31" s="12">
        <f t="shared" si="0"/>
        <v>0.15686274509803921</v>
      </c>
      <c r="L31" s="12">
        <f>J31</f>
        <v>39</v>
      </c>
      <c r="M31" s="12">
        <f>I31</f>
        <v>55</v>
      </c>
      <c r="N31" s="12">
        <f t="shared" si="1"/>
        <v>-0.15686274509803921</v>
      </c>
    </row>
    <row r="32" spans="1:15">
      <c r="A32" s="13">
        <f t="shared" si="2"/>
        <v>31</v>
      </c>
      <c r="B32" s="14" t="s">
        <v>11</v>
      </c>
      <c r="C32" s="14" t="s">
        <v>19</v>
      </c>
      <c r="D32" s="5" t="s">
        <v>18</v>
      </c>
      <c r="E32" s="14" t="s">
        <v>13</v>
      </c>
      <c r="F32" s="15">
        <f>F31+TIME(0,30,0)</f>
        <v>0.56597222222222199</v>
      </c>
      <c r="G32" s="14">
        <v>4</v>
      </c>
      <c r="H32" s="13">
        <f t="shared" si="4"/>
        <v>31</v>
      </c>
      <c r="I32" s="14">
        <v>53</v>
      </c>
      <c r="J32" s="14">
        <v>50</v>
      </c>
      <c r="K32" s="14">
        <f t="shared" si="0"/>
        <v>2.8037383177570093E-2</v>
      </c>
      <c r="L32" s="14">
        <f>I32</f>
        <v>53</v>
      </c>
      <c r="M32" s="14">
        <f>J32</f>
        <v>50</v>
      </c>
      <c r="N32" s="14">
        <f t="shared" si="1"/>
        <v>2.8037383177570093E-2</v>
      </c>
      <c r="O32">
        <f>AVERAGE(N32:N37)</f>
        <v>-6.6860407862525811E-2</v>
      </c>
    </row>
    <row r="33" spans="1:15">
      <c r="A33" s="8">
        <f t="shared" si="2"/>
        <v>32</v>
      </c>
      <c r="B33" s="9" t="s">
        <v>11</v>
      </c>
      <c r="C33" s="9" t="s">
        <v>19</v>
      </c>
      <c r="D33" s="12" t="s">
        <v>18</v>
      </c>
      <c r="E33" s="9" t="s">
        <v>14</v>
      </c>
      <c r="F33" s="10">
        <f t="shared" ref="F33:F34" si="8">F32+TIME(0,5,0)</f>
        <v>0.5694444444444442</v>
      </c>
      <c r="G33" s="9">
        <v>7</v>
      </c>
      <c r="H33" s="8">
        <f t="shared" si="4"/>
        <v>32</v>
      </c>
      <c r="I33" s="9">
        <v>48</v>
      </c>
      <c r="J33" s="9">
        <v>39</v>
      </c>
      <c r="K33" s="12">
        <f t="shared" si="0"/>
        <v>9.5744680851063829E-2</v>
      </c>
      <c r="L33" s="12">
        <f>J33</f>
        <v>39</v>
      </c>
      <c r="M33" s="12">
        <f>I33</f>
        <v>48</v>
      </c>
      <c r="N33" s="12">
        <f t="shared" si="1"/>
        <v>-9.5744680851063829E-2</v>
      </c>
    </row>
    <row r="34" spans="1:15">
      <c r="A34" s="16">
        <f t="shared" si="2"/>
        <v>33</v>
      </c>
      <c r="B34" s="12" t="s">
        <v>11</v>
      </c>
      <c r="C34" s="9" t="s">
        <v>19</v>
      </c>
      <c r="D34" s="12" t="s">
        <v>18</v>
      </c>
      <c r="E34" s="12" t="s">
        <v>13</v>
      </c>
      <c r="F34" s="10">
        <f t="shared" si="8"/>
        <v>0.57291666666666641</v>
      </c>
      <c r="G34" s="12">
        <v>7</v>
      </c>
      <c r="H34" s="16">
        <f t="shared" si="4"/>
        <v>33</v>
      </c>
      <c r="I34" s="12">
        <v>55</v>
      </c>
      <c r="J34" s="12">
        <v>55</v>
      </c>
      <c r="K34" s="12">
        <f t="shared" si="0"/>
        <v>0</v>
      </c>
      <c r="L34" s="12">
        <f>I34</f>
        <v>55</v>
      </c>
      <c r="M34" s="12">
        <f>J34</f>
        <v>55</v>
      </c>
      <c r="N34" s="12">
        <f t="shared" si="1"/>
        <v>0</v>
      </c>
    </row>
    <row r="35" spans="1:15">
      <c r="A35" s="8">
        <f t="shared" si="2"/>
        <v>34</v>
      </c>
      <c r="B35" s="9" t="s">
        <v>11</v>
      </c>
      <c r="C35" s="9" t="s">
        <v>19</v>
      </c>
      <c r="D35" s="12" t="s">
        <v>18</v>
      </c>
      <c r="E35" s="9" t="s">
        <v>14</v>
      </c>
      <c r="F35" s="10">
        <f>F34+TIME(0,5,0)</f>
        <v>0.57638888888888862</v>
      </c>
      <c r="G35" s="9">
        <v>5</v>
      </c>
      <c r="H35" s="8">
        <f t="shared" si="4"/>
        <v>34</v>
      </c>
      <c r="I35" s="9">
        <v>62</v>
      </c>
      <c r="J35" s="9">
        <v>38</v>
      </c>
      <c r="K35" s="12">
        <f t="shared" si="0"/>
        <v>0.22857142857142856</v>
      </c>
      <c r="L35" s="9">
        <f>J35</f>
        <v>38</v>
      </c>
      <c r="M35" s="9">
        <f>I35</f>
        <v>62</v>
      </c>
      <c r="N35" s="12">
        <f t="shared" si="1"/>
        <v>-0.22857142857142856</v>
      </c>
    </row>
    <row r="36" spans="1:15">
      <c r="A36" s="8">
        <f t="shared" si="2"/>
        <v>35</v>
      </c>
      <c r="B36" s="9" t="s">
        <v>11</v>
      </c>
      <c r="C36" s="9" t="s">
        <v>19</v>
      </c>
      <c r="D36" s="12" t="s">
        <v>18</v>
      </c>
      <c r="E36" s="9" t="s">
        <v>13</v>
      </c>
      <c r="F36" s="10">
        <f>F35+TIME(0,5,0)</f>
        <v>0.57986111111111083</v>
      </c>
      <c r="G36" s="9">
        <v>7</v>
      </c>
      <c r="H36" s="8">
        <f t="shared" si="4"/>
        <v>35</v>
      </c>
      <c r="I36" s="9">
        <v>38</v>
      </c>
      <c r="J36" s="9">
        <v>41</v>
      </c>
      <c r="K36" s="12">
        <f t="shared" si="0"/>
        <v>-3.4883720930232558E-2</v>
      </c>
      <c r="L36" s="12">
        <f>I36</f>
        <v>38</v>
      </c>
      <c r="M36" s="12">
        <f>J36</f>
        <v>41</v>
      </c>
      <c r="N36" s="12">
        <f t="shared" si="1"/>
        <v>-3.4883720930232558E-2</v>
      </c>
    </row>
    <row r="37" spans="1:15">
      <c r="A37" s="8">
        <f t="shared" si="2"/>
        <v>36</v>
      </c>
      <c r="B37" s="9" t="s">
        <v>11</v>
      </c>
      <c r="C37" s="9" t="s">
        <v>19</v>
      </c>
      <c r="D37" s="12" t="s">
        <v>18</v>
      </c>
      <c r="E37" s="9" t="s">
        <v>14</v>
      </c>
      <c r="F37" s="10">
        <f>F36+TIME(0,5,0)</f>
        <v>0.58333333333333304</v>
      </c>
      <c r="G37" s="9">
        <v>5</v>
      </c>
      <c r="H37" s="8">
        <f t="shared" si="4"/>
        <v>36</v>
      </c>
      <c r="I37" s="9">
        <v>51</v>
      </c>
      <c r="J37" s="9">
        <v>44</v>
      </c>
      <c r="K37" s="12">
        <f t="shared" si="0"/>
        <v>7.0000000000000007E-2</v>
      </c>
      <c r="L37" s="12">
        <f>J37</f>
        <v>44</v>
      </c>
      <c r="M37" s="12">
        <f>I37</f>
        <v>51</v>
      </c>
      <c r="N37" s="12">
        <f t="shared" si="1"/>
        <v>-7.0000000000000007E-2</v>
      </c>
    </row>
    <row r="38" spans="1:15">
      <c r="A38" s="13">
        <f t="shared" si="2"/>
        <v>37</v>
      </c>
      <c r="B38" s="14" t="s">
        <v>11</v>
      </c>
      <c r="C38" s="14" t="s">
        <v>15</v>
      </c>
      <c r="D38" s="5" t="s">
        <v>20</v>
      </c>
      <c r="E38" s="14" t="s">
        <v>13</v>
      </c>
      <c r="F38" s="15">
        <f>F37+TIME(0,30,0)</f>
        <v>0.60416666666666641</v>
      </c>
      <c r="G38" s="14">
        <v>7</v>
      </c>
      <c r="H38" s="13">
        <f t="shared" si="4"/>
        <v>37</v>
      </c>
      <c r="I38" s="14">
        <v>32</v>
      </c>
      <c r="J38" s="14">
        <v>50</v>
      </c>
      <c r="K38" s="14">
        <f t="shared" si="0"/>
        <v>-0.20224719101123595</v>
      </c>
      <c r="L38" s="14">
        <f>I38</f>
        <v>32</v>
      </c>
      <c r="M38" s="14">
        <f>J38</f>
        <v>50</v>
      </c>
      <c r="N38" s="14">
        <f t="shared" si="1"/>
        <v>-0.20224719101123595</v>
      </c>
      <c r="O38">
        <f>AVERAGE(N38:N41)</f>
        <v>8.7908514954759334E-3</v>
      </c>
    </row>
    <row r="39" spans="1:15">
      <c r="A39" s="8">
        <f t="shared" si="2"/>
        <v>38</v>
      </c>
      <c r="B39" s="9" t="s">
        <v>11</v>
      </c>
      <c r="C39" s="9" t="s">
        <v>15</v>
      </c>
      <c r="D39" s="12" t="s">
        <v>20</v>
      </c>
      <c r="E39" s="9" t="s">
        <v>14</v>
      </c>
      <c r="F39" s="10">
        <f t="shared" ref="F39:F40" si="9">F38+TIME(0,5,0)</f>
        <v>0.60763888888888862</v>
      </c>
      <c r="G39" s="9">
        <v>5</v>
      </c>
      <c r="H39" s="8">
        <f t="shared" si="4"/>
        <v>38</v>
      </c>
      <c r="I39" s="9">
        <v>35</v>
      </c>
      <c r="J39" s="9">
        <v>62</v>
      </c>
      <c r="K39" s="12">
        <f t="shared" si="0"/>
        <v>-0.26470588235294118</v>
      </c>
      <c r="L39" s="12">
        <f>J39</f>
        <v>62</v>
      </c>
      <c r="M39" s="12">
        <f>I39</f>
        <v>35</v>
      </c>
      <c r="N39" s="12">
        <f t="shared" si="1"/>
        <v>0.26470588235294118</v>
      </c>
    </row>
    <row r="40" spans="1:15">
      <c r="A40" s="16">
        <f t="shared" si="2"/>
        <v>39</v>
      </c>
      <c r="B40" s="12" t="s">
        <v>11</v>
      </c>
      <c r="C40" s="9" t="s">
        <v>15</v>
      </c>
      <c r="D40" s="12" t="s">
        <v>20</v>
      </c>
      <c r="E40" s="12" t="s">
        <v>13</v>
      </c>
      <c r="F40" s="10">
        <f t="shared" si="9"/>
        <v>0.61111111111111083</v>
      </c>
      <c r="G40" s="12">
        <v>6</v>
      </c>
      <c r="H40" s="16">
        <f t="shared" si="4"/>
        <v>39</v>
      </c>
      <c r="I40" s="12">
        <v>47</v>
      </c>
      <c r="J40" s="12">
        <v>40</v>
      </c>
      <c r="K40" s="12">
        <f t="shared" si="0"/>
        <v>7.5268817204301078E-2</v>
      </c>
      <c r="L40" s="12">
        <f>I40</f>
        <v>47</v>
      </c>
      <c r="M40" s="12">
        <f>J40</f>
        <v>40</v>
      </c>
      <c r="N40" s="12">
        <f t="shared" si="1"/>
        <v>7.5268817204301078E-2</v>
      </c>
    </row>
    <row r="41" spans="1:15">
      <c r="A41" s="8">
        <f t="shared" si="2"/>
        <v>40</v>
      </c>
      <c r="B41" s="9" t="s">
        <v>11</v>
      </c>
      <c r="C41" s="9" t="s">
        <v>15</v>
      </c>
      <c r="D41" s="12" t="s">
        <v>20</v>
      </c>
      <c r="E41" s="9" t="s">
        <v>14</v>
      </c>
      <c r="F41" s="10">
        <f>F40+TIME(0,5,0)</f>
        <v>0.61458333333333304</v>
      </c>
      <c r="G41" s="9">
        <v>9</v>
      </c>
      <c r="H41" s="8">
        <f t="shared" si="4"/>
        <v>40</v>
      </c>
      <c r="I41" s="9">
        <v>60</v>
      </c>
      <c r="J41" s="9">
        <v>48</v>
      </c>
      <c r="K41" s="12">
        <f t="shared" si="0"/>
        <v>0.10256410256410256</v>
      </c>
      <c r="L41" s="9">
        <f>J41</f>
        <v>48</v>
      </c>
      <c r="M41" s="9">
        <f>I41</f>
        <v>60</v>
      </c>
      <c r="N41" s="12">
        <f t="shared" si="1"/>
        <v>-0.10256410256410256</v>
      </c>
    </row>
    <row r="42" spans="1:15" s="17" customFormat="1">
      <c r="A42" s="13">
        <f t="shared" si="2"/>
        <v>41</v>
      </c>
      <c r="B42" s="14" t="s">
        <v>11</v>
      </c>
      <c r="C42" s="14" t="s">
        <v>15</v>
      </c>
      <c r="D42" s="5" t="s">
        <v>22</v>
      </c>
      <c r="E42" s="14" t="s">
        <v>13</v>
      </c>
      <c r="F42" s="15">
        <f>F41+TIME(0,5,0)</f>
        <v>0.61805555555555525</v>
      </c>
      <c r="G42" s="14">
        <v>7</v>
      </c>
      <c r="H42" s="13">
        <f t="shared" si="4"/>
        <v>41</v>
      </c>
      <c r="I42" s="14">
        <v>32</v>
      </c>
      <c r="J42" s="14">
        <v>66</v>
      </c>
      <c r="K42" s="14">
        <f t="shared" si="0"/>
        <v>-0.32380952380952382</v>
      </c>
      <c r="L42" s="14">
        <f>I42</f>
        <v>32</v>
      </c>
      <c r="M42" s="14">
        <f>J42</f>
        <v>66</v>
      </c>
      <c r="N42" s="14">
        <f t="shared" si="1"/>
        <v>-0.32380952380952382</v>
      </c>
    </row>
    <row r="43" spans="1:15">
      <c r="A43" s="8">
        <f t="shared" si="2"/>
        <v>42</v>
      </c>
      <c r="B43" s="9" t="s">
        <v>11</v>
      </c>
      <c r="C43" s="9" t="s">
        <v>15</v>
      </c>
      <c r="D43" s="9" t="s">
        <v>22</v>
      </c>
      <c r="E43" s="9" t="s">
        <v>14</v>
      </c>
      <c r="F43" s="10">
        <f>F42+TIME(0,5,0)</f>
        <v>0.62152777777777746</v>
      </c>
      <c r="G43" s="9">
        <v>6</v>
      </c>
      <c r="H43" s="8">
        <f t="shared" si="4"/>
        <v>42</v>
      </c>
      <c r="I43" s="9">
        <v>60</v>
      </c>
      <c r="J43" s="9">
        <v>26</v>
      </c>
      <c r="K43" s="12">
        <f t="shared" si="0"/>
        <v>0.36956521739130432</v>
      </c>
      <c r="L43" s="12">
        <f>J43</f>
        <v>26</v>
      </c>
      <c r="M43" s="12">
        <f>I43</f>
        <v>60</v>
      </c>
      <c r="N43" s="12">
        <f t="shared" si="1"/>
        <v>-0.36956521739130432</v>
      </c>
    </row>
    <row r="44" spans="1:15" s="19" customFormat="1">
      <c r="A44" s="16">
        <f t="shared" si="2"/>
        <v>43</v>
      </c>
      <c r="B44" s="12" t="s">
        <v>11</v>
      </c>
      <c r="C44" s="12" t="s">
        <v>15</v>
      </c>
      <c r="D44" s="12" t="s">
        <v>22</v>
      </c>
      <c r="E44" s="12" t="s">
        <v>13</v>
      </c>
      <c r="F44" s="18">
        <f>F43+TIME(0,30,0)</f>
        <v>0.64236111111111083</v>
      </c>
      <c r="G44" s="12">
        <v>8</v>
      </c>
      <c r="H44" s="16">
        <f t="shared" si="4"/>
        <v>43</v>
      </c>
      <c r="I44" s="12">
        <v>34</v>
      </c>
      <c r="J44" s="12">
        <v>65</v>
      </c>
      <c r="K44" s="12">
        <f t="shared" si="0"/>
        <v>-0.28971962616822428</v>
      </c>
      <c r="L44" s="12">
        <f>I44</f>
        <v>34</v>
      </c>
      <c r="M44" s="12">
        <f>J44</f>
        <v>65</v>
      </c>
      <c r="N44" s="12">
        <f t="shared" si="1"/>
        <v>-0.28971962616822428</v>
      </c>
      <c r="O44" s="19">
        <f>AVERAGE(N44:N49)</f>
        <v>-0.48097792128433897</v>
      </c>
    </row>
    <row r="45" spans="1:15">
      <c r="A45" s="8">
        <f t="shared" si="2"/>
        <v>44</v>
      </c>
      <c r="B45" s="9" t="s">
        <v>11</v>
      </c>
      <c r="C45" s="9" t="s">
        <v>15</v>
      </c>
      <c r="D45" s="9" t="s">
        <v>22</v>
      </c>
      <c r="E45" s="9" t="s">
        <v>14</v>
      </c>
      <c r="F45" s="10">
        <f t="shared" ref="F45:F46" si="10">F44+TIME(0,5,0)</f>
        <v>0.64583333333333304</v>
      </c>
      <c r="G45" s="9">
        <v>6</v>
      </c>
      <c r="H45" s="8">
        <f t="shared" si="4"/>
        <v>44</v>
      </c>
      <c r="I45" s="9">
        <v>77</v>
      </c>
      <c r="J45" s="9">
        <v>34</v>
      </c>
      <c r="K45" s="12">
        <f t="shared" si="0"/>
        <v>0.36752136752136755</v>
      </c>
      <c r="L45" s="12">
        <f>J45</f>
        <v>34</v>
      </c>
      <c r="M45" s="12">
        <f>I45</f>
        <v>77</v>
      </c>
      <c r="N45" s="12">
        <f t="shared" si="1"/>
        <v>-0.36752136752136755</v>
      </c>
    </row>
    <row r="46" spans="1:15" s="17" customFormat="1">
      <c r="A46" s="13">
        <f t="shared" si="2"/>
        <v>45</v>
      </c>
      <c r="B46" s="14" t="s">
        <v>11</v>
      </c>
      <c r="C46" s="14" t="s">
        <v>24</v>
      </c>
      <c r="D46" s="14" t="s">
        <v>25</v>
      </c>
      <c r="E46" s="14" t="s">
        <v>13</v>
      </c>
      <c r="F46" s="15">
        <f t="shared" si="10"/>
        <v>0.64930555555555525</v>
      </c>
      <c r="G46" s="14">
        <v>1</v>
      </c>
      <c r="H46" s="13">
        <f t="shared" si="4"/>
        <v>45</v>
      </c>
      <c r="I46" s="14">
        <v>16</v>
      </c>
      <c r="J46" s="14">
        <v>95</v>
      </c>
      <c r="K46" s="14">
        <f t="shared" si="0"/>
        <v>-0.7053571428571429</v>
      </c>
      <c r="L46" s="14">
        <f>I46</f>
        <v>16</v>
      </c>
      <c r="M46" s="14">
        <f>J46</f>
        <v>95</v>
      </c>
      <c r="N46" s="14">
        <f t="shared" si="1"/>
        <v>-0.7053571428571429</v>
      </c>
    </row>
    <row r="47" spans="1:15">
      <c r="A47" s="8">
        <f t="shared" si="2"/>
        <v>46</v>
      </c>
      <c r="B47" s="9" t="s">
        <v>11</v>
      </c>
      <c r="C47" s="9" t="s">
        <v>24</v>
      </c>
      <c r="D47" s="9" t="s">
        <v>25</v>
      </c>
      <c r="E47" s="9" t="s">
        <v>14</v>
      </c>
      <c r="F47" s="10">
        <f>F46+TIME(0,5,0)</f>
        <v>0.65277777777777746</v>
      </c>
      <c r="G47" s="9">
        <v>4</v>
      </c>
      <c r="H47" s="8">
        <f t="shared" si="4"/>
        <v>46</v>
      </c>
      <c r="I47" s="9">
        <v>83</v>
      </c>
      <c r="J47" s="9">
        <v>22</v>
      </c>
      <c r="K47" s="12">
        <f t="shared" si="0"/>
        <v>0.55963302752293576</v>
      </c>
      <c r="L47" s="9">
        <f>J47</f>
        <v>22</v>
      </c>
      <c r="M47" s="9">
        <f>I47</f>
        <v>83</v>
      </c>
      <c r="N47" s="12">
        <f t="shared" si="1"/>
        <v>-0.55963302752293576</v>
      </c>
    </row>
    <row r="48" spans="1:15">
      <c r="A48" s="8">
        <f t="shared" si="2"/>
        <v>47</v>
      </c>
      <c r="B48" s="9" t="s">
        <v>11</v>
      </c>
      <c r="C48" s="9" t="s">
        <v>24</v>
      </c>
      <c r="D48" s="9" t="s">
        <v>25</v>
      </c>
      <c r="E48" s="9" t="s">
        <v>13</v>
      </c>
      <c r="F48" s="10">
        <f>F47+TIME(0,5,0)</f>
        <v>0.65624999999999967</v>
      </c>
      <c r="G48" s="9">
        <v>10</v>
      </c>
      <c r="H48" s="8">
        <f t="shared" si="4"/>
        <v>47</v>
      </c>
      <c r="I48" s="9">
        <v>24</v>
      </c>
      <c r="J48" s="9">
        <v>76</v>
      </c>
      <c r="K48" s="12">
        <f t="shared" si="0"/>
        <v>-0.47272727272727272</v>
      </c>
      <c r="L48" s="12">
        <f>I48</f>
        <v>24</v>
      </c>
      <c r="M48" s="12">
        <f>J48</f>
        <v>76</v>
      </c>
      <c r="N48" s="12">
        <f t="shared" si="1"/>
        <v>-0.47272727272727272</v>
      </c>
    </row>
    <row r="49" spans="1:14">
      <c r="A49" s="8">
        <f t="shared" si="2"/>
        <v>48</v>
      </c>
      <c r="B49" s="9" t="s">
        <v>11</v>
      </c>
      <c r="C49" s="9" t="s">
        <v>24</v>
      </c>
      <c r="D49" s="9" t="s">
        <v>25</v>
      </c>
      <c r="E49" s="9" t="s">
        <v>14</v>
      </c>
      <c r="F49" s="10">
        <f>F48+TIME(0,5,0)</f>
        <v>0.65972222222222188</v>
      </c>
      <c r="G49" s="9">
        <v>10</v>
      </c>
      <c r="H49" s="8">
        <f t="shared" si="4"/>
        <v>48</v>
      </c>
      <c r="I49" s="9">
        <v>77</v>
      </c>
      <c r="J49" s="9">
        <v>23</v>
      </c>
      <c r="K49" s="12">
        <f t="shared" si="0"/>
        <v>0.49090909090909091</v>
      </c>
      <c r="L49" s="12">
        <f>J49</f>
        <v>23</v>
      </c>
      <c r="M49" s="12">
        <f>I49</f>
        <v>77</v>
      </c>
      <c r="N49" s="12">
        <f t="shared" si="1"/>
        <v>-0.49090909090909091</v>
      </c>
    </row>
  </sheetData>
  <pageMargins left="0.75" right="0.75" top="1" bottom="1" header="0.5" footer="0.5"/>
  <pageSetup scale="49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I40"/>
  <sheetViews>
    <sheetView workbookViewId="0">
      <selection activeCell="I11" sqref="I11"/>
    </sheetView>
  </sheetViews>
  <sheetFormatPr baseColWidth="10" defaultRowHeight="15" x14ac:dyDescent="0"/>
  <cols>
    <col min="1" max="1" width="50.5" customWidth="1"/>
    <col min="2" max="2" width="19.83203125" customWidth="1"/>
    <col min="3" max="3" width="21.5" customWidth="1"/>
    <col min="4" max="4" width="34.1640625" customWidth="1"/>
    <col min="5" max="5" width="16.1640625" customWidth="1"/>
    <col min="6" max="6" width="27" customWidth="1"/>
    <col min="7" max="7" width="48.83203125" customWidth="1"/>
    <col min="8" max="8" width="23.33203125" customWidth="1"/>
    <col min="9" max="9" width="17.6640625" customWidth="1"/>
    <col min="10" max="10" width="31.6640625" customWidth="1"/>
    <col min="11" max="11" width="15" customWidth="1"/>
  </cols>
  <sheetData>
    <row r="3" spans="1:9">
      <c r="A3" s="20"/>
      <c r="B3" s="20" t="s">
        <v>29</v>
      </c>
      <c r="C3" s="20" t="s">
        <v>30</v>
      </c>
      <c r="D3" s="20" t="s">
        <v>31</v>
      </c>
      <c r="E3" s="20" t="s">
        <v>32</v>
      </c>
      <c r="F3" s="20" t="s">
        <v>44</v>
      </c>
      <c r="G3" s="20" t="s">
        <v>45</v>
      </c>
      <c r="H3" s="20" t="s">
        <v>34</v>
      </c>
      <c r="I3" s="20" t="s">
        <v>35</v>
      </c>
    </row>
    <row r="4" spans="1:9">
      <c r="A4" s="20"/>
      <c r="B4" s="20" t="s">
        <v>36</v>
      </c>
      <c r="C4" s="20" t="s">
        <v>36</v>
      </c>
      <c r="D4" s="20" t="s">
        <v>36</v>
      </c>
      <c r="E4" s="20" t="s">
        <v>36</v>
      </c>
      <c r="F4" s="20"/>
      <c r="G4" s="20"/>
      <c r="H4" s="20"/>
      <c r="I4" s="20"/>
    </row>
    <row r="5" spans="1:9">
      <c r="A5" s="20" t="s">
        <v>37</v>
      </c>
      <c r="B5" s="20">
        <v>1.1208894655392593E-4</v>
      </c>
      <c r="C5" s="20">
        <v>3.7868959870848712E-4</v>
      </c>
      <c r="D5" s="20">
        <v>1.0212075504537872E-4</v>
      </c>
      <c r="E5" s="20">
        <v>3.1098255239701275E-4</v>
      </c>
      <c r="F5" s="20">
        <f>AVERAGE(B5:E5)</f>
        <v>2.2597046317620109E-4</v>
      </c>
      <c r="G5" s="20">
        <f>250*(F5/100)</f>
        <v>5.6492615794050268E-4</v>
      </c>
      <c r="H5" s="20">
        <f>G5*10000</f>
        <v>5.6492615794050272</v>
      </c>
      <c r="I5" s="20"/>
    </row>
    <row r="6" spans="1:9">
      <c r="A6" s="20" t="s">
        <v>38</v>
      </c>
      <c r="B6" s="20">
        <v>9.9371657905308081E-5</v>
      </c>
      <c r="C6" s="20">
        <v>4.832948044871794E-4</v>
      </c>
      <c r="D6" s="20">
        <v>1.4018671912533542E-5</v>
      </c>
      <c r="E6" s="20">
        <v>4.5453066710797284E-4</v>
      </c>
      <c r="F6" s="20">
        <f>AVERAGE(B6:E6)</f>
        <v>2.6280395035324845E-4</v>
      </c>
      <c r="G6" s="20">
        <f t="shared" ref="G6:G10" si="0">250*(F6/100)</f>
        <v>6.570098758831212E-4</v>
      </c>
      <c r="H6" s="20">
        <f>G6*10000</f>
        <v>6.5700987588312119</v>
      </c>
      <c r="I6" s="20"/>
    </row>
    <row r="7" spans="1:9">
      <c r="A7" s="20" t="s">
        <v>26</v>
      </c>
      <c r="B7" s="20">
        <v>2.0077379264405622E-4</v>
      </c>
      <c r="C7" s="20">
        <v>3.0719710986804358E-4</v>
      </c>
      <c r="D7" s="20">
        <v>2.3920937459823749E-4</v>
      </c>
      <c r="E7" s="20">
        <v>3.8615485474751413E-4</v>
      </c>
      <c r="F7" s="20">
        <f>AVERAGE(B7:E7)</f>
        <v>2.8333378296446288E-4</v>
      </c>
      <c r="G7" s="20">
        <f t="shared" si="0"/>
        <v>7.0833445741115726E-4</v>
      </c>
      <c r="H7" s="20">
        <f>G7*10000</f>
        <v>7.0833445741115728</v>
      </c>
      <c r="I7" s="20"/>
    </row>
    <row r="8" spans="1:9">
      <c r="A8" s="20" t="s">
        <v>27</v>
      </c>
      <c r="B8" s="20">
        <v>8.4830199521221525E-5</v>
      </c>
      <c r="C8" s="20">
        <v>4.0400636824533201E-4</v>
      </c>
      <c r="D8" s="20">
        <v>6.7342059313854196E-5</v>
      </c>
      <c r="E8" s="20">
        <v>3.5429899944413559E-4</v>
      </c>
      <c r="F8" s="20">
        <f>AVERAGE(B8:E8)</f>
        <v>2.276194066311358E-4</v>
      </c>
      <c r="G8" s="20">
        <f t="shared" si="0"/>
        <v>5.6904851657783948E-4</v>
      </c>
      <c r="H8" s="20">
        <f>G8*10000</f>
        <v>5.6904851657783952</v>
      </c>
      <c r="I8" s="20"/>
    </row>
    <row r="9" spans="1:9">
      <c r="A9" s="20" t="s">
        <v>28</v>
      </c>
      <c r="B9" s="20">
        <v>1.627061114909243E-4</v>
      </c>
      <c r="C9" s="20">
        <v>5.4189080817051505E-4</v>
      </c>
      <c r="D9" s="20">
        <v>1.8341337512548577E-4</v>
      </c>
      <c r="E9" s="20">
        <v>4.6722218160063806E-4</v>
      </c>
      <c r="F9" s="20">
        <f>AVERAGE(B9:E9)</f>
        <v>3.3880811909689078E-4</v>
      </c>
      <c r="G9" s="20">
        <f t="shared" si="0"/>
        <v>8.470202977422269E-4</v>
      </c>
      <c r="H9" s="20">
        <f>G9*10000</f>
        <v>8.4702029774222698</v>
      </c>
      <c r="I9" s="20"/>
    </row>
    <row r="10" spans="1:9">
      <c r="A10" s="20" t="s">
        <v>39</v>
      </c>
      <c r="B10" s="20"/>
      <c r="C10" s="20"/>
      <c r="D10" s="20"/>
      <c r="E10" s="20"/>
      <c r="F10" s="20">
        <f>1/5000*100</f>
        <v>0.02</v>
      </c>
      <c r="G10" s="20">
        <f t="shared" si="0"/>
        <v>0.05</v>
      </c>
      <c r="H10" s="20" t="s">
        <v>40</v>
      </c>
      <c r="I10" s="20" t="s">
        <v>41</v>
      </c>
    </row>
    <row r="11" spans="1:9">
      <c r="A11" s="20" t="s">
        <v>43</v>
      </c>
      <c r="B11" s="20"/>
      <c r="C11" s="20"/>
      <c r="D11" s="20"/>
      <c r="E11" s="20"/>
      <c r="F11" s="20"/>
      <c r="G11" s="20">
        <f>250*0.03</f>
        <v>7.5</v>
      </c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 t="s">
        <v>29</v>
      </c>
      <c r="C13" s="20" t="s">
        <v>30</v>
      </c>
      <c r="D13" s="20" t="s">
        <v>31</v>
      </c>
      <c r="E13" s="20" t="s">
        <v>32</v>
      </c>
      <c r="F13" s="20" t="s">
        <v>33</v>
      </c>
      <c r="G13" s="20"/>
      <c r="H13" s="20"/>
      <c r="I13" s="20"/>
    </row>
    <row r="14" spans="1:9">
      <c r="A14" s="20"/>
      <c r="B14" s="20" t="s">
        <v>42</v>
      </c>
      <c r="C14" s="20" t="s">
        <v>42</v>
      </c>
      <c r="D14" s="20" t="s">
        <v>42</v>
      </c>
      <c r="E14" s="20" t="s">
        <v>42</v>
      </c>
      <c r="F14" s="20"/>
      <c r="G14" s="20"/>
      <c r="H14" s="20"/>
      <c r="I14" s="20"/>
    </row>
    <row r="15" spans="1:9">
      <c r="A15" s="20" t="s">
        <v>37</v>
      </c>
      <c r="B15" s="20">
        <v>3.5459684226710806E-5</v>
      </c>
      <c r="C15" s="20">
        <v>1.2533176763017631E-4</v>
      </c>
      <c r="D15" s="20">
        <v>4.7442436199615766E-5</v>
      </c>
      <c r="E15" s="20">
        <v>1.1249552115955995E-4</v>
      </c>
      <c r="F15" s="20">
        <f>AVERAGE(B15:E15)</f>
        <v>8.0182352304015699E-5</v>
      </c>
      <c r="G15" s="20">
        <f>250*(F15/100)</f>
        <v>2.0045588076003925E-4</v>
      </c>
      <c r="H15" s="20">
        <f>G15*10000</f>
        <v>2.0045588076003926</v>
      </c>
      <c r="I15" s="20"/>
    </row>
    <row r="16" spans="1:9">
      <c r="A16" s="20" t="s">
        <v>38</v>
      </c>
      <c r="B16" s="20">
        <v>6.4109892760227905E-5</v>
      </c>
      <c r="C16" s="20">
        <v>3.6196859615384612E-4</v>
      </c>
      <c r="D16" s="20">
        <v>5.9749368656207083E-5</v>
      </c>
      <c r="E16" s="20">
        <v>2.8294021251319955E-4</v>
      </c>
      <c r="F16" s="20">
        <f>AVERAGE(B16:E16)</f>
        <v>1.9219201752087016E-4</v>
      </c>
      <c r="G16" s="20">
        <f>250*(F16/100)</f>
        <v>4.8048004380217535E-4</v>
      </c>
      <c r="H16" s="20">
        <f>G16*10000</f>
        <v>4.8048004380217533</v>
      </c>
      <c r="I16" s="20"/>
    </row>
    <row r="17" spans="1:9">
      <c r="A17" s="20" t="s">
        <v>26</v>
      </c>
      <c r="B17" s="20">
        <v>5.274615361445783E-5</v>
      </c>
      <c r="C17" s="20">
        <v>9.0652978580990626E-5</v>
      </c>
      <c r="D17" s="20">
        <v>1.3212838628262974E-4</v>
      </c>
      <c r="E17" s="20">
        <v>9.1800071488919204E-5</v>
      </c>
      <c r="F17" s="20">
        <f>AVERAGE(B17:E17)</f>
        <v>9.1831897491749358E-5</v>
      </c>
      <c r="G17" s="20">
        <f>250*(F17/100)</f>
        <v>2.2957974372937338E-4</v>
      </c>
      <c r="H17" s="20">
        <f>G17*10000</f>
        <v>2.295797437293734</v>
      </c>
      <c r="I17" s="20"/>
    </row>
    <row r="18" spans="1:9">
      <c r="A18" s="20" t="s">
        <v>27</v>
      </c>
      <c r="B18" s="20">
        <v>2.5766892402467017E-5</v>
      </c>
      <c r="C18" s="20">
        <v>6.6836603190305438E-5</v>
      </c>
      <c r="D18" s="20">
        <v>1.5101840665195747E-5</v>
      </c>
      <c r="E18" s="20">
        <v>5.1164826014452482E-5</v>
      </c>
      <c r="F18" s="20">
        <f>AVERAGE(B18:E18)</f>
        <v>3.971754056810517E-5</v>
      </c>
      <c r="G18" s="20">
        <f>250*(F18/100)</f>
        <v>9.9293851420262933E-5</v>
      </c>
      <c r="H18" s="20">
        <f>G18*10000</f>
        <v>0.99293851420262935</v>
      </c>
      <c r="I18" s="20"/>
    </row>
    <row r="19" spans="1:9">
      <c r="A19" s="20" t="s">
        <v>28</v>
      </c>
      <c r="B19" s="20">
        <v>1.8950658009290128E-5</v>
      </c>
      <c r="C19" s="20">
        <v>8.9711243830207322E-5</v>
      </c>
      <c r="D19" s="20">
        <v>0</v>
      </c>
      <c r="E19" s="20">
        <v>6.156273597447489E-5</v>
      </c>
      <c r="F19" s="20">
        <f>AVERAGE(B19:E19)</f>
        <v>4.2556159453493084E-5</v>
      </c>
      <c r="G19" s="20">
        <f>250*(F19/100)</f>
        <v>1.063903986337327E-4</v>
      </c>
      <c r="H19" s="20">
        <f>G19*10000</f>
        <v>1.063903986337327</v>
      </c>
      <c r="I19" s="20"/>
    </row>
    <row r="23" spans="1:9">
      <c r="B23" s="21"/>
    </row>
    <row r="24" spans="1:9">
      <c r="B24" s="21"/>
    </row>
    <row r="25" spans="1:9">
      <c r="B25" s="21"/>
    </row>
    <row r="26" spans="1:9">
      <c r="B26" s="21"/>
    </row>
    <row r="27" spans="1:9">
      <c r="B27" s="21"/>
    </row>
    <row r="28" spans="1:9">
      <c r="B28" s="21"/>
    </row>
    <row r="29" spans="1:9">
      <c r="B29" s="21"/>
    </row>
    <row r="30" spans="1:9">
      <c r="B30" s="21"/>
    </row>
    <row r="37" spans="2:2">
      <c r="B37" s="22"/>
    </row>
    <row r="38" spans="2:2">
      <c r="B38" s="22"/>
    </row>
    <row r="39" spans="2:2">
      <c r="B39" s="22"/>
    </row>
    <row r="40" spans="2:2">
      <c r="B40" s="23"/>
    </row>
  </sheetData>
  <phoneticPr fontId="4" type="noConversion"/>
  <pageMargins left="0.75" right="0.75" top="1" bottom="1" header="0.5" footer="0.5"/>
  <pageSetup scale="38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9"/>
  <sheetViews>
    <sheetView topLeftCell="D1" workbookViewId="0">
      <selection activeCell="C8" sqref="C8:C13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TIME(8,30,0)</f>
        <v>0.35416666666666669</v>
      </c>
      <c r="G2" s="5">
        <v>11</v>
      </c>
      <c r="H2" s="4">
        <v>1</v>
      </c>
      <c r="I2" s="7">
        <v>22</v>
      </c>
      <c r="J2" s="7">
        <v>34</v>
      </c>
      <c r="K2" s="5">
        <f t="shared" ref="K2:K19" si="0">(I2-J2)/(G2+I2+J2)</f>
        <v>-0.17910447761194029</v>
      </c>
      <c r="L2" s="5">
        <f>I2</f>
        <v>22</v>
      </c>
      <c r="M2" s="5">
        <f>J2</f>
        <v>34</v>
      </c>
      <c r="N2" s="5">
        <f t="shared" ref="N2:N19" si="1">(L2-M2)/(G2+L2+M2)</f>
        <v>-0.17910447761194029</v>
      </c>
      <c r="O2" s="24">
        <f>(N2+N3+N5+N6+N7)/5</f>
        <v>-4.6701609011797193E-2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0.3576388888888889</v>
      </c>
      <c r="G3" s="9">
        <v>9</v>
      </c>
      <c r="H3" s="8">
        <f t="shared" ref="H3:H19" si="4">H2+1</f>
        <v>2</v>
      </c>
      <c r="I3" s="11">
        <v>36</v>
      </c>
      <c r="J3" s="11">
        <v>20</v>
      </c>
      <c r="K3" s="12">
        <f t="shared" si="0"/>
        <v>0.24615384615384617</v>
      </c>
      <c r="L3" s="9">
        <f>J3</f>
        <v>20</v>
      </c>
      <c r="M3" s="9">
        <f>I3</f>
        <v>36</v>
      </c>
      <c r="N3" s="12">
        <f t="shared" si="1"/>
        <v>-0.24615384615384617</v>
      </c>
      <c r="O3" s="24"/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0.3611111111111111</v>
      </c>
      <c r="G4" s="9">
        <v>8</v>
      </c>
      <c r="H4" s="8">
        <f t="shared" si="4"/>
        <v>3</v>
      </c>
      <c r="I4" s="9">
        <v>36</v>
      </c>
      <c r="J4" s="9">
        <v>28</v>
      </c>
      <c r="K4" s="12">
        <f t="shared" si="0"/>
        <v>0.1111111111111111</v>
      </c>
      <c r="L4" s="12">
        <f>I4</f>
        <v>36</v>
      </c>
      <c r="M4" s="12">
        <f>J4</f>
        <v>28</v>
      </c>
      <c r="N4" s="12">
        <f t="shared" si="1"/>
        <v>0.1111111111111111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0.36458333333333331</v>
      </c>
      <c r="G5" s="9">
        <v>8</v>
      </c>
      <c r="H5" s="8">
        <f t="shared" si="4"/>
        <v>4</v>
      </c>
      <c r="I5" s="9">
        <v>29</v>
      </c>
      <c r="J5" s="9">
        <v>29</v>
      </c>
      <c r="K5" s="12">
        <f t="shared" si="0"/>
        <v>0</v>
      </c>
      <c r="L5" s="12">
        <f>J5</f>
        <v>29</v>
      </c>
      <c r="M5" s="12">
        <f>I5</f>
        <v>29</v>
      </c>
      <c r="N5" s="12">
        <f t="shared" si="1"/>
        <v>0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0.36805555555555552</v>
      </c>
      <c r="G6" s="9">
        <v>12</v>
      </c>
      <c r="H6" s="8">
        <f t="shared" si="4"/>
        <v>5</v>
      </c>
      <c r="I6" s="9">
        <v>36</v>
      </c>
      <c r="J6" s="9">
        <v>21</v>
      </c>
      <c r="K6" s="12">
        <f t="shared" si="0"/>
        <v>0.21739130434782608</v>
      </c>
      <c r="L6" s="12">
        <f>I6</f>
        <v>36</v>
      </c>
      <c r="M6" s="12">
        <f>J6</f>
        <v>21</v>
      </c>
      <c r="N6" s="12">
        <f t="shared" si="1"/>
        <v>0.21739130434782608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0.37152777777777773</v>
      </c>
      <c r="G7" s="9">
        <v>10</v>
      </c>
      <c r="H7" s="8">
        <f t="shared" si="4"/>
        <v>6</v>
      </c>
      <c r="I7" s="9">
        <v>35</v>
      </c>
      <c r="J7" s="9">
        <v>33</v>
      </c>
      <c r="K7" s="12">
        <f t="shared" si="0"/>
        <v>2.564102564102564E-2</v>
      </c>
      <c r="L7" s="12">
        <f>J7</f>
        <v>33</v>
      </c>
      <c r="M7" s="12">
        <f>I7</f>
        <v>35</v>
      </c>
      <c r="N7" s="12">
        <f t="shared" si="1"/>
        <v>-2.564102564102564E-2</v>
      </c>
      <c r="O7" s="24"/>
    </row>
    <row r="8" spans="1:15" s="17" customFormat="1">
      <c r="A8" s="13">
        <f t="shared" si="2"/>
        <v>7</v>
      </c>
      <c r="B8" s="14" t="s">
        <v>11</v>
      </c>
      <c r="C8" s="14" t="s">
        <v>15</v>
      </c>
      <c r="D8" s="5" t="s">
        <v>46</v>
      </c>
      <c r="E8" s="14" t="s">
        <v>13</v>
      </c>
      <c r="F8" s="15">
        <f>TIME(9,45,0)</f>
        <v>0.40625</v>
      </c>
      <c r="G8" s="14">
        <v>7</v>
      </c>
      <c r="H8" s="13">
        <f t="shared" si="4"/>
        <v>7</v>
      </c>
      <c r="I8" s="14">
        <v>45</v>
      </c>
      <c r="J8" s="14">
        <v>25</v>
      </c>
      <c r="K8" s="14">
        <f t="shared" si="0"/>
        <v>0.25974025974025972</v>
      </c>
      <c r="L8" s="14">
        <f>I8</f>
        <v>45</v>
      </c>
      <c r="M8" s="14">
        <f>J8</f>
        <v>25</v>
      </c>
      <c r="N8" s="14">
        <f t="shared" si="1"/>
        <v>0.25974025974025972</v>
      </c>
      <c r="O8" s="25">
        <f>(N8+N9+N10+N11+N12+N13)/6</f>
        <v>0.29318125152738855</v>
      </c>
    </row>
    <row r="9" spans="1:15">
      <c r="A9" s="8">
        <f t="shared" si="2"/>
        <v>8</v>
      </c>
      <c r="B9" s="9" t="s">
        <v>11</v>
      </c>
      <c r="C9" s="9" t="s">
        <v>15</v>
      </c>
      <c r="D9" s="9" t="s">
        <v>47</v>
      </c>
      <c r="E9" s="9" t="s">
        <v>14</v>
      </c>
      <c r="F9" s="10">
        <f t="shared" si="3"/>
        <v>0.40972222222222221</v>
      </c>
      <c r="G9" s="9">
        <v>6</v>
      </c>
      <c r="H9" s="8">
        <f t="shared" si="4"/>
        <v>8</v>
      </c>
      <c r="I9" s="9">
        <v>18</v>
      </c>
      <c r="J9" s="9">
        <v>43</v>
      </c>
      <c r="K9" s="12">
        <f t="shared" si="0"/>
        <v>-0.37313432835820898</v>
      </c>
      <c r="L9" s="12">
        <f>J9</f>
        <v>43</v>
      </c>
      <c r="M9" s="12">
        <f>I9</f>
        <v>18</v>
      </c>
      <c r="N9" s="12">
        <f t="shared" si="1"/>
        <v>0.37313432835820898</v>
      </c>
      <c r="O9" s="24"/>
    </row>
    <row r="10" spans="1:15" s="19" customFormat="1">
      <c r="A10" s="16">
        <f t="shared" si="2"/>
        <v>9</v>
      </c>
      <c r="B10" s="12" t="s">
        <v>11</v>
      </c>
      <c r="C10" s="9" t="s">
        <v>15</v>
      </c>
      <c r="D10" s="9" t="s">
        <v>47</v>
      </c>
      <c r="E10" s="12" t="s">
        <v>13</v>
      </c>
      <c r="F10" s="10">
        <f t="shared" si="3"/>
        <v>0.41319444444444442</v>
      </c>
      <c r="G10" s="12">
        <v>3</v>
      </c>
      <c r="H10" s="16">
        <f t="shared" si="4"/>
        <v>9</v>
      </c>
      <c r="I10" s="12">
        <v>45</v>
      </c>
      <c r="J10" s="12">
        <v>30</v>
      </c>
      <c r="K10" s="12">
        <f t="shared" si="0"/>
        <v>0.19230769230769232</v>
      </c>
      <c r="L10" s="12">
        <f>I10</f>
        <v>45</v>
      </c>
      <c r="M10" s="12">
        <f>J10</f>
        <v>30</v>
      </c>
      <c r="N10" s="12">
        <f t="shared" si="1"/>
        <v>0.19230769230769232</v>
      </c>
      <c r="O10" s="26"/>
    </row>
    <row r="11" spans="1:15">
      <c r="A11" s="8">
        <f t="shared" si="2"/>
        <v>10</v>
      </c>
      <c r="B11" s="9" t="s">
        <v>11</v>
      </c>
      <c r="C11" s="9" t="s">
        <v>15</v>
      </c>
      <c r="D11" s="9" t="s">
        <v>47</v>
      </c>
      <c r="E11" s="9" t="s">
        <v>14</v>
      </c>
      <c r="F11" s="10">
        <f>F10+TIME(0,5,0)</f>
        <v>0.41666666666666663</v>
      </c>
      <c r="G11" s="9">
        <v>6</v>
      </c>
      <c r="H11" s="8">
        <f t="shared" si="4"/>
        <v>10</v>
      </c>
      <c r="I11" s="9">
        <v>23</v>
      </c>
      <c r="J11" s="9">
        <v>39</v>
      </c>
      <c r="K11" s="12">
        <f t="shared" si="0"/>
        <v>-0.23529411764705882</v>
      </c>
      <c r="L11" s="9">
        <f>J11</f>
        <v>39</v>
      </c>
      <c r="M11" s="9">
        <f>I11</f>
        <v>23</v>
      </c>
      <c r="N11" s="12">
        <f t="shared" si="1"/>
        <v>0.23529411764705882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47</v>
      </c>
      <c r="E12" s="9" t="s">
        <v>13</v>
      </c>
      <c r="F12" s="10">
        <f>F11+TIME(0,5,0)</f>
        <v>0.42013888888888884</v>
      </c>
      <c r="G12" s="9">
        <v>6</v>
      </c>
      <c r="H12" s="8">
        <f t="shared" si="4"/>
        <v>11</v>
      </c>
      <c r="I12" s="9">
        <v>46</v>
      </c>
      <c r="J12" s="9">
        <v>20</v>
      </c>
      <c r="K12" s="12">
        <f t="shared" si="0"/>
        <v>0.3611111111111111</v>
      </c>
      <c r="L12" s="12">
        <f>I12</f>
        <v>46</v>
      </c>
      <c r="M12" s="12">
        <f>J12</f>
        <v>20</v>
      </c>
      <c r="N12" s="12">
        <f t="shared" si="1"/>
        <v>0.3611111111111111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47</v>
      </c>
      <c r="E13" s="9" t="s">
        <v>14</v>
      </c>
      <c r="F13" s="10">
        <f>F12+TIME(0,5,0)</f>
        <v>0.42361111111111105</v>
      </c>
      <c r="G13" s="9">
        <v>3</v>
      </c>
      <c r="H13" s="8">
        <f t="shared" si="4"/>
        <v>12</v>
      </c>
      <c r="I13" s="9">
        <v>25</v>
      </c>
      <c r="J13" s="9">
        <v>52</v>
      </c>
      <c r="K13" s="12">
        <f t="shared" si="0"/>
        <v>-0.33750000000000002</v>
      </c>
      <c r="L13" s="12">
        <f>J13</f>
        <v>52</v>
      </c>
      <c r="M13" s="12">
        <f>I13</f>
        <v>25</v>
      </c>
      <c r="N13" s="12">
        <f t="shared" si="1"/>
        <v>0.33750000000000002</v>
      </c>
      <c r="O13" s="24"/>
    </row>
    <row r="14" spans="1:15" s="17" customFormat="1">
      <c r="A14" s="13">
        <f t="shared" si="2"/>
        <v>13</v>
      </c>
      <c r="B14" s="14" t="s">
        <v>11</v>
      </c>
      <c r="C14" s="14" t="s">
        <v>48</v>
      </c>
      <c r="D14" s="5" t="s">
        <v>46</v>
      </c>
      <c r="E14" s="14" t="s">
        <v>13</v>
      </c>
      <c r="F14" s="15" t="e">
        <f>#REF!+TIME(0,25,0)</f>
        <v>#REF!</v>
      </c>
      <c r="G14" s="14">
        <v>8</v>
      </c>
      <c r="H14" s="13">
        <f t="shared" si="4"/>
        <v>13</v>
      </c>
      <c r="I14" s="14">
        <v>26</v>
      </c>
      <c r="J14" s="14">
        <v>35</v>
      </c>
      <c r="K14" s="14">
        <f t="shared" si="0"/>
        <v>-0.13043478260869565</v>
      </c>
      <c r="L14" s="14">
        <f>I14</f>
        <v>26</v>
      </c>
      <c r="M14" s="14">
        <f>J14</f>
        <v>35</v>
      </c>
      <c r="N14" s="14">
        <f t="shared" si="1"/>
        <v>-0.13043478260869565</v>
      </c>
      <c r="O14" s="25">
        <f>(N14+N15+N16+N17+N18+N19)/6</f>
        <v>-0.1240441827398349</v>
      </c>
    </row>
    <row r="15" spans="1:15">
      <c r="A15" s="8">
        <f t="shared" si="2"/>
        <v>14</v>
      </c>
      <c r="B15" s="9" t="s">
        <v>11</v>
      </c>
      <c r="C15" s="9" t="s">
        <v>48</v>
      </c>
      <c r="D15" s="9" t="s">
        <v>47</v>
      </c>
      <c r="E15" s="9" t="s">
        <v>14</v>
      </c>
      <c r="F15" s="10" t="e">
        <f t="shared" ref="F15:F16" si="5">F14+TIME(0,5,0)</f>
        <v>#REF!</v>
      </c>
      <c r="G15" s="9">
        <v>5</v>
      </c>
      <c r="H15" s="8">
        <f t="shared" si="4"/>
        <v>14</v>
      </c>
      <c r="I15" s="9">
        <v>25</v>
      </c>
      <c r="J15" s="9">
        <v>35</v>
      </c>
      <c r="K15" s="12">
        <f t="shared" si="0"/>
        <v>-0.15384615384615385</v>
      </c>
      <c r="L15" s="12">
        <f>J15</f>
        <v>35</v>
      </c>
      <c r="M15" s="12">
        <f>I15</f>
        <v>25</v>
      </c>
      <c r="N15" s="12">
        <f t="shared" si="1"/>
        <v>0.15384615384615385</v>
      </c>
      <c r="O15" s="24"/>
    </row>
    <row r="16" spans="1:15" s="19" customFormat="1">
      <c r="A16" s="16">
        <f t="shared" si="2"/>
        <v>15</v>
      </c>
      <c r="B16" s="12" t="s">
        <v>11</v>
      </c>
      <c r="C16" s="9" t="s">
        <v>48</v>
      </c>
      <c r="D16" s="9" t="s">
        <v>47</v>
      </c>
      <c r="E16" s="12" t="s">
        <v>13</v>
      </c>
      <c r="F16" s="10" t="e">
        <f t="shared" si="5"/>
        <v>#REF!</v>
      </c>
      <c r="G16" s="12">
        <v>5</v>
      </c>
      <c r="H16" s="16">
        <f t="shared" si="4"/>
        <v>15</v>
      </c>
      <c r="I16" s="12">
        <v>23</v>
      </c>
      <c r="J16" s="12">
        <v>35</v>
      </c>
      <c r="K16" s="12">
        <f t="shared" si="0"/>
        <v>-0.19047619047619047</v>
      </c>
      <c r="L16" s="12">
        <f>I16</f>
        <v>23</v>
      </c>
      <c r="M16" s="12">
        <f>J16</f>
        <v>35</v>
      </c>
      <c r="N16" s="12">
        <f t="shared" si="1"/>
        <v>-0.19047619047619047</v>
      </c>
      <c r="O16" s="26"/>
    </row>
    <row r="17" spans="1:15">
      <c r="A17" s="8">
        <f t="shared" si="2"/>
        <v>16</v>
      </c>
      <c r="B17" s="9" t="s">
        <v>11</v>
      </c>
      <c r="C17" s="9" t="s">
        <v>48</v>
      </c>
      <c r="D17" s="9" t="s">
        <v>47</v>
      </c>
      <c r="E17" s="9" t="s">
        <v>14</v>
      </c>
      <c r="F17" s="10" t="e">
        <f>F16+TIME(0,5,0)</f>
        <v>#REF!</v>
      </c>
      <c r="G17" s="9">
        <v>3</v>
      </c>
      <c r="H17" s="8">
        <f t="shared" si="4"/>
        <v>16</v>
      </c>
      <c r="I17" s="9">
        <v>42</v>
      </c>
      <c r="J17" s="9">
        <v>20</v>
      </c>
      <c r="K17" s="12">
        <f t="shared" si="0"/>
        <v>0.33846153846153848</v>
      </c>
      <c r="L17" s="9">
        <f>J17</f>
        <v>20</v>
      </c>
      <c r="M17" s="9">
        <f>I17</f>
        <v>42</v>
      </c>
      <c r="N17" s="12">
        <f t="shared" si="1"/>
        <v>-0.33846153846153848</v>
      </c>
      <c r="O17" s="24"/>
    </row>
    <row r="18" spans="1:15">
      <c r="A18" s="8">
        <f t="shared" si="2"/>
        <v>17</v>
      </c>
      <c r="B18" s="9" t="s">
        <v>11</v>
      </c>
      <c r="C18" s="9" t="s">
        <v>48</v>
      </c>
      <c r="D18" s="9" t="s">
        <v>47</v>
      </c>
      <c r="E18" s="9" t="s">
        <v>13</v>
      </c>
      <c r="F18" s="10" t="e">
        <f>F17+TIME(0,5,0)</f>
        <v>#REF!</v>
      </c>
      <c r="G18" s="9">
        <v>5</v>
      </c>
      <c r="H18" s="8">
        <f t="shared" si="4"/>
        <v>17</v>
      </c>
      <c r="I18" s="9">
        <v>38</v>
      </c>
      <c r="J18" s="9">
        <v>31</v>
      </c>
      <c r="K18" s="12">
        <f t="shared" si="0"/>
        <v>9.45945945945946E-2</v>
      </c>
      <c r="L18" s="12">
        <f>I18</f>
        <v>38</v>
      </c>
      <c r="M18" s="12">
        <f>J18</f>
        <v>31</v>
      </c>
      <c r="N18" s="12">
        <f t="shared" si="1"/>
        <v>9.45945945945946E-2</v>
      </c>
      <c r="O18" s="24"/>
    </row>
    <row r="19" spans="1:15">
      <c r="A19" s="8">
        <f t="shared" si="2"/>
        <v>18</v>
      </c>
      <c r="B19" s="9" t="s">
        <v>11</v>
      </c>
      <c r="C19" s="9" t="s">
        <v>48</v>
      </c>
      <c r="D19" s="9" t="s">
        <v>47</v>
      </c>
      <c r="E19" s="9" t="s">
        <v>14</v>
      </c>
      <c r="F19" s="10" t="e">
        <f>F18+TIME(0,5,0)</f>
        <v>#REF!</v>
      </c>
      <c r="G19" s="9">
        <v>8</v>
      </c>
      <c r="H19" s="8">
        <f t="shared" si="4"/>
        <v>18</v>
      </c>
      <c r="I19" s="9">
        <v>48</v>
      </c>
      <c r="J19" s="9">
        <v>22</v>
      </c>
      <c r="K19" s="12">
        <f t="shared" si="0"/>
        <v>0.33333333333333331</v>
      </c>
      <c r="L19" s="12">
        <f>J19</f>
        <v>22</v>
      </c>
      <c r="M19" s="12">
        <f>I19</f>
        <v>48</v>
      </c>
      <c r="N19" s="12">
        <f t="shared" si="1"/>
        <v>-0.33333333333333331</v>
      </c>
      <c r="O19" s="24"/>
    </row>
  </sheetData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9"/>
  <sheetViews>
    <sheetView topLeftCell="G1" workbookViewId="0">
      <selection activeCell="A20" sqref="A20:XFD43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TIME(8,30,0)</f>
        <v>0.35416666666666669</v>
      </c>
      <c r="G2" s="5">
        <v>8</v>
      </c>
      <c r="H2" s="4">
        <v>1</v>
      </c>
      <c r="I2" s="7">
        <v>30</v>
      </c>
      <c r="J2" s="7">
        <v>21</v>
      </c>
      <c r="K2" s="5">
        <f t="shared" ref="K2:K19" si="0">(I2-J2)/(G2+I2+J2)</f>
        <v>0.15254237288135594</v>
      </c>
      <c r="L2" s="5">
        <f>I2</f>
        <v>30</v>
      </c>
      <c r="M2" s="5">
        <f>J2</f>
        <v>21</v>
      </c>
      <c r="N2" s="5">
        <f t="shared" ref="N2:N19" si="1">(L2-M2)/(G2+L2+M2)</f>
        <v>0.15254237288135594</v>
      </c>
      <c r="O2" s="24">
        <f>(N2+N3+N4+N5+N6+N7)/6</f>
        <v>3.41111709234257E-2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0.3576388888888889</v>
      </c>
      <c r="G3" s="9">
        <v>5</v>
      </c>
      <c r="H3" s="8">
        <f t="shared" ref="H3:H19" si="4">H2+1</f>
        <v>2</v>
      </c>
      <c r="I3" s="11">
        <v>37</v>
      </c>
      <c r="J3" s="11">
        <v>33</v>
      </c>
      <c r="K3" s="12">
        <f t="shared" si="0"/>
        <v>5.3333333333333337E-2</v>
      </c>
      <c r="L3" s="9">
        <f>J3</f>
        <v>33</v>
      </c>
      <c r="M3" s="9">
        <f>I3</f>
        <v>37</v>
      </c>
      <c r="N3" s="12">
        <f t="shared" si="1"/>
        <v>-5.3333333333333337E-2</v>
      </c>
      <c r="O3" s="24"/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0.3611111111111111</v>
      </c>
      <c r="G4" s="9">
        <v>5</v>
      </c>
      <c r="H4" s="8">
        <f t="shared" si="4"/>
        <v>3</v>
      </c>
      <c r="I4" s="9">
        <v>47</v>
      </c>
      <c r="J4" s="9">
        <v>25</v>
      </c>
      <c r="K4" s="12">
        <f t="shared" si="0"/>
        <v>0.2857142857142857</v>
      </c>
      <c r="L4" s="12">
        <f>I4</f>
        <v>47</v>
      </c>
      <c r="M4" s="12">
        <f>J4</f>
        <v>25</v>
      </c>
      <c r="N4" s="12">
        <f t="shared" si="1"/>
        <v>0.2857142857142857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0.36458333333333331</v>
      </c>
      <c r="G5" s="9">
        <v>8</v>
      </c>
      <c r="H5" s="8">
        <f t="shared" si="4"/>
        <v>4</v>
      </c>
      <c r="I5" s="9">
        <v>45</v>
      </c>
      <c r="J5" s="9">
        <v>32</v>
      </c>
      <c r="K5" s="12">
        <f t="shared" si="0"/>
        <v>0.15294117647058825</v>
      </c>
      <c r="L5" s="12">
        <f>J5</f>
        <v>32</v>
      </c>
      <c r="M5" s="12">
        <f>I5</f>
        <v>45</v>
      </c>
      <c r="N5" s="12">
        <f t="shared" si="1"/>
        <v>-0.15294117647058825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0.36805555555555552</v>
      </c>
      <c r="G6" s="9">
        <v>2</v>
      </c>
      <c r="H6" s="8">
        <f t="shared" si="4"/>
        <v>5</v>
      </c>
      <c r="I6" s="9">
        <v>35</v>
      </c>
      <c r="J6" s="9">
        <v>39</v>
      </c>
      <c r="K6" s="12">
        <f t="shared" si="0"/>
        <v>-5.2631578947368418E-2</v>
      </c>
      <c r="L6" s="12">
        <f>I6</f>
        <v>35</v>
      </c>
      <c r="M6" s="12">
        <f>J6</f>
        <v>39</v>
      </c>
      <c r="N6" s="12">
        <f t="shared" si="1"/>
        <v>-5.2631578947368418E-2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0.37152777777777773</v>
      </c>
      <c r="G7" s="9">
        <v>9</v>
      </c>
      <c r="H7" s="8">
        <f t="shared" si="4"/>
        <v>6</v>
      </c>
      <c r="I7" s="9">
        <v>34</v>
      </c>
      <c r="J7" s="9">
        <v>36</v>
      </c>
      <c r="K7" s="12">
        <f t="shared" si="0"/>
        <v>-2.5316455696202531E-2</v>
      </c>
      <c r="L7" s="12">
        <f>J7</f>
        <v>36</v>
      </c>
      <c r="M7" s="12">
        <f>I7</f>
        <v>34</v>
      </c>
      <c r="N7" s="12">
        <f t="shared" si="1"/>
        <v>2.5316455696202531E-2</v>
      </c>
      <c r="O7" s="24"/>
    </row>
    <row r="8" spans="1:15" s="17" customFormat="1">
      <c r="A8" s="13">
        <f t="shared" si="2"/>
        <v>7</v>
      </c>
      <c r="B8" s="14" t="s">
        <v>11</v>
      </c>
      <c r="C8" s="14" t="s">
        <v>15</v>
      </c>
      <c r="D8" s="5" t="s">
        <v>46</v>
      </c>
      <c r="E8" s="14" t="s">
        <v>13</v>
      </c>
      <c r="F8" s="15">
        <f>TIME(9,45,0)</f>
        <v>0.40625</v>
      </c>
      <c r="G8" s="14">
        <v>4</v>
      </c>
      <c r="H8" s="13">
        <f t="shared" si="4"/>
        <v>7</v>
      </c>
      <c r="I8" s="14">
        <v>46</v>
      </c>
      <c r="J8" s="14">
        <v>34</v>
      </c>
      <c r="K8" s="14">
        <f t="shared" si="0"/>
        <v>0.14285714285714285</v>
      </c>
      <c r="L8" s="14">
        <f>I8</f>
        <v>46</v>
      </c>
      <c r="M8" s="14">
        <f>J8</f>
        <v>34</v>
      </c>
      <c r="N8" s="14">
        <f t="shared" si="1"/>
        <v>0.14285714285714285</v>
      </c>
      <c r="O8" s="24">
        <f>(N8+N9+N10+N11+N12+N13)/6</f>
        <v>0.19446300987154588</v>
      </c>
    </row>
    <row r="9" spans="1:15">
      <c r="A9" s="8">
        <f t="shared" si="2"/>
        <v>8</v>
      </c>
      <c r="B9" s="9" t="s">
        <v>11</v>
      </c>
      <c r="C9" s="9" t="s">
        <v>15</v>
      </c>
      <c r="D9" s="9" t="s">
        <v>47</v>
      </c>
      <c r="E9" s="9" t="s">
        <v>14</v>
      </c>
      <c r="F9" s="10">
        <f t="shared" si="3"/>
        <v>0.40972222222222221</v>
      </c>
      <c r="G9" s="9">
        <v>5</v>
      </c>
      <c r="H9" s="8">
        <f t="shared" si="4"/>
        <v>8</v>
      </c>
      <c r="I9" s="9">
        <v>28</v>
      </c>
      <c r="J9" s="9">
        <v>54</v>
      </c>
      <c r="K9" s="12">
        <f t="shared" si="0"/>
        <v>-0.2988505747126437</v>
      </c>
      <c r="L9" s="12">
        <f>J9</f>
        <v>54</v>
      </c>
      <c r="M9" s="12">
        <f>I9</f>
        <v>28</v>
      </c>
      <c r="N9" s="12">
        <f t="shared" si="1"/>
        <v>0.2988505747126437</v>
      </c>
      <c r="O9" s="24"/>
    </row>
    <row r="10" spans="1:15" s="19" customFormat="1">
      <c r="A10" s="16">
        <f t="shared" si="2"/>
        <v>9</v>
      </c>
      <c r="B10" s="12" t="s">
        <v>11</v>
      </c>
      <c r="C10" s="9" t="s">
        <v>15</v>
      </c>
      <c r="D10" s="9" t="s">
        <v>47</v>
      </c>
      <c r="E10" s="12" t="s">
        <v>13</v>
      </c>
      <c r="F10" s="10">
        <f t="shared" si="3"/>
        <v>0.41319444444444442</v>
      </c>
      <c r="G10" s="12">
        <v>6</v>
      </c>
      <c r="H10" s="16">
        <f t="shared" si="4"/>
        <v>9</v>
      </c>
      <c r="I10" s="12">
        <v>45</v>
      </c>
      <c r="J10" s="12">
        <v>21</v>
      </c>
      <c r="K10" s="12">
        <f t="shared" si="0"/>
        <v>0.33333333333333331</v>
      </c>
      <c r="L10" s="12">
        <f>I10</f>
        <v>45</v>
      </c>
      <c r="M10" s="12">
        <f>J10</f>
        <v>21</v>
      </c>
      <c r="N10" s="12">
        <f t="shared" si="1"/>
        <v>0.33333333333333331</v>
      </c>
      <c r="O10" s="26"/>
    </row>
    <row r="11" spans="1:15">
      <c r="A11" s="8">
        <f t="shared" si="2"/>
        <v>10</v>
      </c>
      <c r="B11" s="9" t="s">
        <v>11</v>
      </c>
      <c r="C11" s="9" t="s">
        <v>15</v>
      </c>
      <c r="D11" s="9" t="s">
        <v>47</v>
      </c>
      <c r="E11" s="9" t="s">
        <v>14</v>
      </c>
      <c r="F11" s="10">
        <f>F10+TIME(0,5,0)</f>
        <v>0.41666666666666663</v>
      </c>
      <c r="G11" s="9">
        <v>3</v>
      </c>
      <c r="H11" s="8">
        <f t="shared" si="4"/>
        <v>10</v>
      </c>
      <c r="I11" s="9">
        <v>27</v>
      </c>
      <c r="J11" s="9">
        <v>45</v>
      </c>
      <c r="K11" s="12">
        <f t="shared" si="0"/>
        <v>-0.24</v>
      </c>
      <c r="L11" s="9">
        <f>J11</f>
        <v>45</v>
      </c>
      <c r="M11" s="9">
        <f>I11</f>
        <v>27</v>
      </c>
      <c r="N11" s="12">
        <f t="shared" si="1"/>
        <v>0.24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47</v>
      </c>
      <c r="E12" s="9" t="s">
        <v>13</v>
      </c>
      <c r="F12" s="10">
        <f>F11+TIME(0,5,0)</f>
        <v>0.42013888888888884</v>
      </c>
      <c r="G12" s="9">
        <v>2</v>
      </c>
      <c r="H12" s="8">
        <f t="shared" si="4"/>
        <v>11</v>
      </c>
      <c r="I12" s="9">
        <v>48</v>
      </c>
      <c r="J12" s="9">
        <v>31</v>
      </c>
      <c r="K12" s="12">
        <f t="shared" si="0"/>
        <v>0.20987654320987653</v>
      </c>
      <c r="L12" s="12">
        <f>I12</f>
        <v>48</v>
      </c>
      <c r="M12" s="12">
        <f>J12</f>
        <v>31</v>
      </c>
      <c r="N12" s="12">
        <f t="shared" si="1"/>
        <v>0.20987654320987653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47</v>
      </c>
      <c r="E13" s="9" t="s">
        <v>14</v>
      </c>
      <c r="F13" s="10">
        <f>F12+TIME(0,5,0)</f>
        <v>0.42361111111111105</v>
      </c>
      <c r="G13" s="9">
        <v>5</v>
      </c>
      <c r="H13" s="8">
        <f t="shared" si="4"/>
        <v>12</v>
      </c>
      <c r="I13" s="9">
        <v>43</v>
      </c>
      <c r="J13" s="9">
        <v>38</v>
      </c>
      <c r="K13" s="12">
        <f t="shared" si="0"/>
        <v>5.8139534883720929E-2</v>
      </c>
      <c r="L13" s="12">
        <f>J13</f>
        <v>38</v>
      </c>
      <c r="M13" s="12">
        <f>I13</f>
        <v>43</v>
      </c>
      <c r="N13" s="12">
        <f t="shared" si="1"/>
        <v>-5.8139534883720929E-2</v>
      </c>
      <c r="O13" s="24"/>
    </row>
    <row r="14" spans="1:15" s="17" customFormat="1">
      <c r="A14" s="13">
        <f t="shared" si="2"/>
        <v>13</v>
      </c>
      <c r="B14" s="14" t="s">
        <v>11</v>
      </c>
      <c r="C14" s="14" t="s">
        <v>48</v>
      </c>
      <c r="D14" s="5" t="s">
        <v>46</v>
      </c>
      <c r="E14" s="14" t="s">
        <v>13</v>
      </c>
      <c r="F14" s="15">
        <f>TIME(9,45,0)</f>
        <v>0.40625</v>
      </c>
      <c r="G14" s="14">
        <v>4</v>
      </c>
      <c r="H14" s="13">
        <f t="shared" si="4"/>
        <v>13</v>
      </c>
      <c r="I14" s="14">
        <v>19</v>
      </c>
      <c r="J14" s="14">
        <v>43</v>
      </c>
      <c r="K14" s="14">
        <f t="shared" si="0"/>
        <v>-0.36363636363636365</v>
      </c>
      <c r="L14" s="14">
        <f>I14</f>
        <v>19</v>
      </c>
      <c r="M14" s="14">
        <f>J14</f>
        <v>43</v>
      </c>
      <c r="N14" s="14">
        <f t="shared" si="1"/>
        <v>-0.36363636363636365</v>
      </c>
      <c r="O14" s="24">
        <f>(N14+N15+N16+N17+N18+N19)/6</f>
        <v>-0.11598873289396866</v>
      </c>
    </row>
    <row r="15" spans="1:15">
      <c r="A15" s="8">
        <f t="shared" si="2"/>
        <v>14</v>
      </c>
      <c r="B15" s="9" t="s">
        <v>11</v>
      </c>
      <c r="C15" s="9" t="s">
        <v>48</v>
      </c>
      <c r="D15" s="9" t="s">
        <v>47</v>
      </c>
      <c r="E15" s="9" t="s">
        <v>14</v>
      </c>
      <c r="F15" s="10">
        <f t="shared" ref="F15:F16" si="5">F14+TIME(0,5,0)</f>
        <v>0.40972222222222221</v>
      </c>
      <c r="G15" s="9">
        <v>3</v>
      </c>
      <c r="H15" s="8">
        <f t="shared" si="4"/>
        <v>14</v>
      </c>
      <c r="I15" s="9">
        <v>33</v>
      </c>
      <c r="J15" s="9">
        <v>36</v>
      </c>
      <c r="K15" s="12">
        <f t="shared" si="0"/>
        <v>-4.1666666666666664E-2</v>
      </c>
      <c r="L15" s="12">
        <f>J15</f>
        <v>36</v>
      </c>
      <c r="M15" s="12">
        <f>I15</f>
        <v>33</v>
      </c>
      <c r="N15" s="12">
        <f t="shared" si="1"/>
        <v>4.1666666666666664E-2</v>
      </c>
      <c r="O15" s="24"/>
    </row>
    <row r="16" spans="1:15" s="19" customFormat="1">
      <c r="A16" s="16">
        <f t="shared" si="2"/>
        <v>15</v>
      </c>
      <c r="B16" s="12" t="s">
        <v>11</v>
      </c>
      <c r="C16" s="9" t="s">
        <v>48</v>
      </c>
      <c r="D16" s="9" t="s">
        <v>47</v>
      </c>
      <c r="E16" s="12" t="s">
        <v>13</v>
      </c>
      <c r="F16" s="10">
        <f t="shared" si="5"/>
        <v>0.41319444444444442</v>
      </c>
      <c r="G16" s="12">
        <v>3</v>
      </c>
      <c r="H16" s="16">
        <f t="shared" si="4"/>
        <v>15</v>
      </c>
      <c r="I16" s="12">
        <v>41</v>
      </c>
      <c r="J16" s="12">
        <v>36</v>
      </c>
      <c r="K16" s="12">
        <f t="shared" si="0"/>
        <v>6.25E-2</v>
      </c>
      <c r="L16" s="12">
        <f>I16</f>
        <v>41</v>
      </c>
      <c r="M16" s="12">
        <f>J16</f>
        <v>36</v>
      </c>
      <c r="N16" s="12">
        <f t="shared" si="1"/>
        <v>6.25E-2</v>
      </c>
      <c r="O16" s="26"/>
    </row>
    <row r="17" spans="1:15">
      <c r="A17" s="8">
        <f t="shared" si="2"/>
        <v>16</v>
      </c>
      <c r="B17" s="9" t="s">
        <v>11</v>
      </c>
      <c r="C17" s="9" t="s">
        <v>48</v>
      </c>
      <c r="D17" s="9" t="s">
        <v>47</v>
      </c>
      <c r="E17" s="9" t="s">
        <v>14</v>
      </c>
      <c r="F17" s="10">
        <f>F16+TIME(0,5,0)</f>
        <v>0.41666666666666663</v>
      </c>
      <c r="G17" s="9">
        <v>4</v>
      </c>
      <c r="H17" s="8">
        <f t="shared" si="4"/>
        <v>16</v>
      </c>
      <c r="I17" s="9">
        <v>41</v>
      </c>
      <c r="J17" s="9">
        <v>26</v>
      </c>
      <c r="K17" s="12">
        <f t="shared" si="0"/>
        <v>0.21126760563380281</v>
      </c>
      <c r="L17" s="9">
        <f>J17</f>
        <v>26</v>
      </c>
      <c r="M17" s="9">
        <f>I17</f>
        <v>41</v>
      </c>
      <c r="N17" s="12">
        <f t="shared" si="1"/>
        <v>-0.21126760563380281</v>
      </c>
      <c r="O17" s="24"/>
    </row>
    <row r="18" spans="1:15">
      <c r="A18" s="8">
        <f t="shared" si="2"/>
        <v>17</v>
      </c>
      <c r="B18" s="9" t="s">
        <v>11</v>
      </c>
      <c r="C18" s="9" t="s">
        <v>48</v>
      </c>
      <c r="D18" s="9" t="s">
        <v>47</v>
      </c>
      <c r="E18" s="9" t="s">
        <v>13</v>
      </c>
      <c r="F18" s="10">
        <f>F17+TIME(0,5,0)</f>
        <v>0.42013888888888884</v>
      </c>
      <c r="G18" s="9">
        <v>2</v>
      </c>
      <c r="H18" s="8">
        <f t="shared" si="4"/>
        <v>17</v>
      </c>
      <c r="I18" s="9">
        <v>36</v>
      </c>
      <c r="J18" s="9">
        <v>40</v>
      </c>
      <c r="K18" s="12">
        <f t="shared" si="0"/>
        <v>-5.128205128205128E-2</v>
      </c>
      <c r="L18" s="12">
        <f>I18</f>
        <v>36</v>
      </c>
      <c r="M18" s="12">
        <f>J18</f>
        <v>40</v>
      </c>
      <c r="N18" s="12">
        <f t="shared" si="1"/>
        <v>-5.128205128205128E-2</v>
      </c>
      <c r="O18" s="24"/>
    </row>
    <row r="19" spans="1:15">
      <c r="A19" s="8">
        <f t="shared" si="2"/>
        <v>18</v>
      </c>
      <c r="B19" s="9" t="s">
        <v>11</v>
      </c>
      <c r="C19" s="9" t="s">
        <v>48</v>
      </c>
      <c r="D19" s="9" t="s">
        <v>47</v>
      </c>
      <c r="E19" s="9" t="s">
        <v>14</v>
      </c>
      <c r="F19" s="10">
        <f>F18+TIME(0,5,0)</f>
        <v>0.42361111111111105</v>
      </c>
      <c r="G19" s="9">
        <v>3</v>
      </c>
      <c r="H19" s="8">
        <f t="shared" si="4"/>
        <v>18</v>
      </c>
      <c r="I19" s="9">
        <v>39</v>
      </c>
      <c r="J19" s="9">
        <v>27</v>
      </c>
      <c r="K19" s="12">
        <f t="shared" si="0"/>
        <v>0.17391304347826086</v>
      </c>
      <c r="L19" s="12">
        <f>J19</f>
        <v>27</v>
      </c>
      <c r="M19" s="12">
        <f>I19</f>
        <v>39</v>
      </c>
      <c r="N19" s="12">
        <f t="shared" si="1"/>
        <v>-0.17391304347826086</v>
      </c>
      <c r="O19" s="24"/>
    </row>
  </sheetData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9"/>
  <sheetViews>
    <sheetView topLeftCell="D1" workbookViewId="0">
      <selection activeCell="A20" sqref="A20:XFD37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TIME(8,30,0)</f>
        <v>0.35416666666666669</v>
      </c>
      <c r="G2" s="5">
        <v>10</v>
      </c>
      <c r="H2" s="4">
        <v>1</v>
      </c>
      <c r="I2" s="7">
        <v>29</v>
      </c>
      <c r="J2" s="7">
        <v>35</v>
      </c>
      <c r="K2" s="5">
        <f t="shared" ref="K2:K19" si="0">(I2-J2)/(G2+I2+J2)</f>
        <v>-8.1081081081081086E-2</v>
      </c>
      <c r="L2" s="5">
        <f>I2</f>
        <v>29</v>
      </c>
      <c r="M2" s="5">
        <f>J2</f>
        <v>35</v>
      </c>
      <c r="N2" s="5">
        <f t="shared" ref="N2:N19" si="1">(L2-M2)/(G2+L2+M2)</f>
        <v>-8.1081081081081086E-2</v>
      </c>
      <c r="O2" s="24">
        <f>(N2+N3+N5+N6+N7)/5</f>
        <v>-4.7144313263034719E-2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0.3576388888888889</v>
      </c>
      <c r="G3" s="9">
        <v>6</v>
      </c>
      <c r="H3" s="8">
        <f t="shared" ref="H3:H19" si="4">H2+1</f>
        <v>2</v>
      </c>
      <c r="I3" s="11">
        <v>33</v>
      </c>
      <c r="J3" s="11">
        <v>35</v>
      </c>
      <c r="K3" s="12">
        <f t="shared" si="0"/>
        <v>-2.7027027027027029E-2</v>
      </c>
      <c r="L3" s="9">
        <f>J3</f>
        <v>35</v>
      </c>
      <c r="M3" s="9">
        <f>I3</f>
        <v>33</v>
      </c>
      <c r="N3" s="12">
        <f t="shared" si="1"/>
        <v>2.7027027027027029E-2</v>
      </c>
      <c r="O3" s="24"/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0.3611111111111111</v>
      </c>
      <c r="G4" s="9">
        <v>7</v>
      </c>
      <c r="H4" s="8">
        <f t="shared" si="4"/>
        <v>3</v>
      </c>
      <c r="I4" s="9">
        <v>39</v>
      </c>
      <c r="J4" s="9">
        <v>25</v>
      </c>
      <c r="K4" s="12">
        <f t="shared" si="0"/>
        <v>0.19718309859154928</v>
      </c>
      <c r="L4" s="12">
        <f>I4</f>
        <v>39</v>
      </c>
      <c r="M4" s="12">
        <f>J4</f>
        <v>25</v>
      </c>
      <c r="N4" s="12">
        <f t="shared" si="1"/>
        <v>0.19718309859154928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0.36458333333333331</v>
      </c>
      <c r="G5" s="9">
        <v>6</v>
      </c>
      <c r="H5" s="8">
        <f t="shared" si="4"/>
        <v>4</v>
      </c>
      <c r="I5" s="9">
        <v>40</v>
      </c>
      <c r="J5" s="9">
        <v>35</v>
      </c>
      <c r="K5" s="12">
        <f t="shared" si="0"/>
        <v>6.1728395061728392E-2</v>
      </c>
      <c r="L5" s="12">
        <f>J5</f>
        <v>35</v>
      </c>
      <c r="M5" s="12">
        <f>I5</f>
        <v>40</v>
      </c>
      <c r="N5" s="12">
        <f t="shared" si="1"/>
        <v>-6.1728395061728392E-2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0.36805555555555552</v>
      </c>
      <c r="G6" s="9">
        <v>7</v>
      </c>
      <c r="H6" s="8">
        <f t="shared" si="4"/>
        <v>5</v>
      </c>
      <c r="I6" s="9">
        <v>20</v>
      </c>
      <c r="J6" s="9">
        <v>18</v>
      </c>
      <c r="K6" s="12">
        <f t="shared" si="0"/>
        <v>4.4444444444444446E-2</v>
      </c>
      <c r="L6" s="12">
        <f>I6</f>
        <v>20</v>
      </c>
      <c r="M6" s="12">
        <f>J6</f>
        <v>18</v>
      </c>
      <c r="N6" s="12">
        <f t="shared" si="1"/>
        <v>4.4444444444444446E-2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0.37152777777777773</v>
      </c>
      <c r="G7" s="9">
        <v>7</v>
      </c>
      <c r="H7" s="8">
        <f t="shared" si="4"/>
        <v>6</v>
      </c>
      <c r="I7" s="9">
        <v>39</v>
      </c>
      <c r="J7" s="9">
        <v>27</v>
      </c>
      <c r="K7" s="12">
        <f t="shared" si="0"/>
        <v>0.16438356164383561</v>
      </c>
      <c r="L7" s="12">
        <f>J7</f>
        <v>27</v>
      </c>
      <c r="M7" s="12">
        <f>I7</f>
        <v>39</v>
      </c>
      <c r="N7" s="12">
        <f t="shared" si="1"/>
        <v>-0.16438356164383561</v>
      </c>
      <c r="O7" s="24"/>
    </row>
    <row r="8" spans="1:15" s="17" customFormat="1">
      <c r="A8" s="13">
        <f t="shared" si="2"/>
        <v>7</v>
      </c>
      <c r="B8" s="14" t="s">
        <v>11</v>
      </c>
      <c r="C8" s="14" t="s">
        <v>15</v>
      </c>
      <c r="D8" s="5" t="s">
        <v>46</v>
      </c>
      <c r="E8" s="14" t="s">
        <v>13</v>
      </c>
      <c r="F8" s="15">
        <f>TIME(9,45,0)</f>
        <v>0.40625</v>
      </c>
      <c r="G8" s="14">
        <v>4</v>
      </c>
      <c r="H8" s="13">
        <f t="shared" si="4"/>
        <v>7</v>
      </c>
      <c r="I8" s="14">
        <v>46</v>
      </c>
      <c r="J8" s="14">
        <v>10</v>
      </c>
      <c r="K8" s="14">
        <f t="shared" si="0"/>
        <v>0.6</v>
      </c>
      <c r="L8" s="14">
        <f>I8</f>
        <v>46</v>
      </c>
      <c r="M8" s="14">
        <f>J8</f>
        <v>10</v>
      </c>
      <c r="N8" s="14">
        <f t="shared" si="1"/>
        <v>0.6</v>
      </c>
      <c r="O8" s="25">
        <f>(N8+N9+N10+N11+N12+N13)/6</f>
        <v>0.32946368171824791</v>
      </c>
    </row>
    <row r="9" spans="1:15">
      <c r="A9" s="8">
        <f t="shared" si="2"/>
        <v>8</v>
      </c>
      <c r="B9" s="9" t="s">
        <v>11</v>
      </c>
      <c r="C9" s="9" t="s">
        <v>15</v>
      </c>
      <c r="D9" s="9" t="s">
        <v>47</v>
      </c>
      <c r="E9" s="9" t="s">
        <v>14</v>
      </c>
      <c r="F9" s="10">
        <f t="shared" si="3"/>
        <v>0.40972222222222221</v>
      </c>
      <c r="G9" s="9">
        <v>5</v>
      </c>
      <c r="H9" s="8">
        <f t="shared" si="4"/>
        <v>8</v>
      </c>
      <c r="I9" s="9">
        <v>27</v>
      </c>
      <c r="J9" s="9">
        <v>48</v>
      </c>
      <c r="K9" s="12">
        <f t="shared" si="0"/>
        <v>-0.26250000000000001</v>
      </c>
      <c r="L9" s="12">
        <f>J9</f>
        <v>48</v>
      </c>
      <c r="M9" s="12">
        <f>I9</f>
        <v>27</v>
      </c>
      <c r="N9" s="12">
        <f t="shared" si="1"/>
        <v>0.26250000000000001</v>
      </c>
      <c r="O9" s="24"/>
    </row>
    <row r="10" spans="1:15" s="19" customFormat="1">
      <c r="A10" s="16">
        <f t="shared" si="2"/>
        <v>9</v>
      </c>
      <c r="B10" s="12" t="s">
        <v>11</v>
      </c>
      <c r="C10" s="9" t="s">
        <v>15</v>
      </c>
      <c r="D10" s="9" t="s">
        <v>47</v>
      </c>
      <c r="E10" s="12" t="s">
        <v>13</v>
      </c>
      <c r="F10" s="10">
        <f t="shared" si="3"/>
        <v>0.41319444444444442</v>
      </c>
      <c r="G10" s="12">
        <v>3</v>
      </c>
      <c r="H10" s="16">
        <f t="shared" si="4"/>
        <v>9</v>
      </c>
      <c r="I10" s="12">
        <v>51</v>
      </c>
      <c r="J10" s="12">
        <v>19</v>
      </c>
      <c r="K10" s="12">
        <f t="shared" si="0"/>
        <v>0.43835616438356162</v>
      </c>
      <c r="L10" s="12">
        <f>I10</f>
        <v>51</v>
      </c>
      <c r="M10" s="12">
        <f>J10</f>
        <v>19</v>
      </c>
      <c r="N10" s="12">
        <f t="shared" si="1"/>
        <v>0.43835616438356162</v>
      </c>
      <c r="O10" s="26"/>
    </row>
    <row r="11" spans="1:15">
      <c r="A11" s="8">
        <f t="shared" si="2"/>
        <v>10</v>
      </c>
      <c r="B11" s="9" t="s">
        <v>11</v>
      </c>
      <c r="C11" s="9" t="s">
        <v>15</v>
      </c>
      <c r="D11" s="9" t="s">
        <v>47</v>
      </c>
      <c r="E11" s="9" t="s">
        <v>14</v>
      </c>
      <c r="F11" s="10">
        <f>F10+TIME(0,5,0)</f>
        <v>0.41666666666666663</v>
      </c>
      <c r="G11" s="9">
        <v>3</v>
      </c>
      <c r="H11" s="8">
        <f t="shared" si="4"/>
        <v>10</v>
      </c>
      <c r="I11" s="9">
        <v>43</v>
      </c>
      <c r="J11" s="9">
        <v>62</v>
      </c>
      <c r="K11" s="12">
        <f t="shared" si="0"/>
        <v>-0.17592592592592593</v>
      </c>
      <c r="L11" s="9">
        <f>J11</f>
        <v>62</v>
      </c>
      <c r="M11" s="9">
        <f>I11</f>
        <v>43</v>
      </c>
      <c r="N11" s="12">
        <f t="shared" si="1"/>
        <v>0.17592592592592593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47</v>
      </c>
      <c r="E12" s="9" t="s">
        <v>13</v>
      </c>
      <c r="F12" s="10">
        <f>F11+TIME(0,5,0)</f>
        <v>0.42013888888888884</v>
      </c>
      <c r="G12" s="9">
        <v>7</v>
      </c>
      <c r="H12" s="8">
        <f t="shared" si="4"/>
        <v>11</v>
      </c>
      <c r="I12" s="9">
        <v>51</v>
      </c>
      <c r="J12" s="9">
        <v>18</v>
      </c>
      <c r="K12" s="12">
        <f t="shared" si="0"/>
        <v>0.43421052631578949</v>
      </c>
      <c r="L12" s="12">
        <f>I12</f>
        <v>51</v>
      </c>
      <c r="M12" s="12">
        <f>J12</f>
        <v>18</v>
      </c>
      <c r="N12" s="12">
        <f t="shared" si="1"/>
        <v>0.43421052631578949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47</v>
      </c>
      <c r="E13" s="9" t="s">
        <v>14</v>
      </c>
      <c r="F13" s="10">
        <f>F12+TIME(0,5,0)</f>
        <v>0.42361111111111105</v>
      </c>
      <c r="G13" s="9">
        <v>3</v>
      </c>
      <c r="H13" s="8">
        <f t="shared" si="4"/>
        <v>12</v>
      </c>
      <c r="I13" s="9">
        <v>34</v>
      </c>
      <c r="J13" s="9">
        <v>39</v>
      </c>
      <c r="K13" s="12">
        <f t="shared" si="0"/>
        <v>-6.5789473684210523E-2</v>
      </c>
      <c r="L13" s="12">
        <f>J13</f>
        <v>39</v>
      </c>
      <c r="M13" s="12">
        <f>I13</f>
        <v>34</v>
      </c>
      <c r="N13" s="12">
        <f t="shared" si="1"/>
        <v>6.5789473684210523E-2</v>
      </c>
      <c r="O13" s="24"/>
    </row>
    <row r="14" spans="1:15" s="17" customFormat="1">
      <c r="A14" s="13">
        <f t="shared" si="2"/>
        <v>13</v>
      </c>
      <c r="B14" s="14" t="s">
        <v>11</v>
      </c>
      <c r="C14" s="14" t="s">
        <v>48</v>
      </c>
      <c r="D14" s="5" t="s">
        <v>46</v>
      </c>
      <c r="E14" s="14" t="s">
        <v>13</v>
      </c>
      <c r="F14" s="15">
        <f>TIME(9,45,0)</f>
        <v>0.40625</v>
      </c>
      <c r="G14" s="14">
        <v>9</v>
      </c>
      <c r="H14" s="13">
        <f t="shared" si="4"/>
        <v>13</v>
      </c>
      <c r="I14" s="14">
        <v>32</v>
      </c>
      <c r="J14" s="14">
        <v>35</v>
      </c>
      <c r="K14" s="14">
        <f t="shared" si="0"/>
        <v>-3.9473684210526314E-2</v>
      </c>
      <c r="L14" s="14">
        <f>I14</f>
        <v>32</v>
      </c>
      <c r="M14" s="14">
        <f>J14</f>
        <v>35</v>
      </c>
      <c r="N14" s="14">
        <f t="shared" si="1"/>
        <v>-3.9473684210526314E-2</v>
      </c>
      <c r="O14" s="25">
        <f>(N14+N15+N16+N17+N18+N19)/6</f>
        <v>-7.1261092882432082E-3</v>
      </c>
    </row>
    <row r="15" spans="1:15">
      <c r="A15" s="8">
        <f t="shared" si="2"/>
        <v>14</v>
      </c>
      <c r="B15" s="9" t="s">
        <v>11</v>
      </c>
      <c r="C15" s="9" t="s">
        <v>48</v>
      </c>
      <c r="D15" s="9" t="s">
        <v>47</v>
      </c>
      <c r="E15" s="9" t="s">
        <v>14</v>
      </c>
      <c r="F15" s="10">
        <f t="shared" ref="F15:F16" si="5">F14+TIME(0,5,0)</f>
        <v>0.40972222222222221</v>
      </c>
      <c r="G15" s="9">
        <v>1</v>
      </c>
      <c r="H15" s="8">
        <f t="shared" si="4"/>
        <v>14</v>
      </c>
      <c r="I15" s="9">
        <v>32</v>
      </c>
      <c r="J15" s="9">
        <v>33</v>
      </c>
      <c r="K15" s="12">
        <f t="shared" si="0"/>
        <v>-1.5151515151515152E-2</v>
      </c>
      <c r="L15" s="12">
        <f>J15</f>
        <v>33</v>
      </c>
      <c r="M15" s="12">
        <f>I15</f>
        <v>32</v>
      </c>
      <c r="N15" s="12">
        <f t="shared" si="1"/>
        <v>1.5151515151515152E-2</v>
      </c>
      <c r="O15" s="24"/>
    </row>
    <row r="16" spans="1:15" s="19" customFormat="1">
      <c r="A16" s="16">
        <f t="shared" si="2"/>
        <v>15</v>
      </c>
      <c r="B16" s="12" t="s">
        <v>11</v>
      </c>
      <c r="C16" s="9" t="s">
        <v>48</v>
      </c>
      <c r="D16" s="9" t="s">
        <v>47</v>
      </c>
      <c r="E16" s="12" t="s">
        <v>13</v>
      </c>
      <c r="F16" s="10">
        <f t="shared" si="5"/>
        <v>0.41319444444444442</v>
      </c>
      <c r="G16" s="12">
        <v>1</v>
      </c>
      <c r="H16" s="16">
        <f t="shared" si="4"/>
        <v>15</v>
      </c>
      <c r="I16" s="12">
        <v>48</v>
      </c>
      <c r="J16" s="12">
        <v>37</v>
      </c>
      <c r="K16" s="12">
        <f t="shared" si="0"/>
        <v>0.12790697674418605</v>
      </c>
      <c r="L16" s="12">
        <f>I16</f>
        <v>48</v>
      </c>
      <c r="M16" s="12">
        <f>J16</f>
        <v>37</v>
      </c>
      <c r="N16" s="12">
        <f t="shared" si="1"/>
        <v>0.12790697674418605</v>
      </c>
      <c r="O16" s="26"/>
    </row>
    <row r="17" spans="1:15">
      <c r="A17" s="8">
        <f t="shared" si="2"/>
        <v>16</v>
      </c>
      <c r="B17" s="9" t="s">
        <v>11</v>
      </c>
      <c r="C17" s="9" t="s">
        <v>48</v>
      </c>
      <c r="D17" s="9" t="s">
        <v>47</v>
      </c>
      <c r="E17" s="9" t="s">
        <v>14</v>
      </c>
      <c r="F17" s="10">
        <f>F16+TIME(0,5,0)</f>
        <v>0.41666666666666663</v>
      </c>
      <c r="G17" s="9">
        <v>6</v>
      </c>
      <c r="H17" s="8">
        <f t="shared" si="4"/>
        <v>16</v>
      </c>
      <c r="I17" s="9">
        <v>44</v>
      </c>
      <c r="J17" s="9">
        <v>32</v>
      </c>
      <c r="K17" s="12">
        <f t="shared" si="0"/>
        <v>0.14634146341463414</v>
      </c>
      <c r="L17" s="9">
        <f>J17</f>
        <v>32</v>
      </c>
      <c r="M17" s="9">
        <f>I17</f>
        <v>44</v>
      </c>
      <c r="N17" s="12">
        <f t="shared" si="1"/>
        <v>-0.14634146341463414</v>
      </c>
      <c r="O17" s="24"/>
    </row>
    <row r="18" spans="1:15">
      <c r="A18" s="8">
        <f t="shared" si="2"/>
        <v>17</v>
      </c>
      <c r="B18" s="9" t="s">
        <v>11</v>
      </c>
      <c r="C18" s="9" t="s">
        <v>48</v>
      </c>
      <c r="D18" s="9" t="s">
        <v>47</v>
      </c>
      <c r="E18" s="9" t="s">
        <v>13</v>
      </c>
      <c r="F18" s="10">
        <f>F17+TIME(0,5,0)</f>
        <v>0.42013888888888884</v>
      </c>
      <c r="G18" s="9">
        <v>3</v>
      </c>
      <c r="H18" s="8">
        <f t="shared" si="4"/>
        <v>17</v>
      </c>
      <c r="I18" s="9">
        <v>38</v>
      </c>
      <c r="J18" s="9">
        <v>38</v>
      </c>
      <c r="K18" s="12">
        <f t="shared" si="0"/>
        <v>0</v>
      </c>
      <c r="L18" s="12">
        <f>I18</f>
        <v>38</v>
      </c>
      <c r="M18" s="12">
        <f>J18</f>
        <v>38</v>
      </c>
      <c r="N18" s="12">
        <f t="shared" si="1"/>
        <v>0</v>
      </c>
      <c r="O18" s="24"/>
    </row>
    <row r="19" spans="1:15">
      <c r="A19" s="8">
        <f t="shared" si="2"/>
        <v>18</v>
      </c>
      <c r="B19" s="9" t="s">
        <v>11</v>
      </c>
      <c r="C19" s="9" t="s">
        <v>48</v>
      </c>
      <c r="D19" s="9" t="s">
        <v>47</v>
      </c>
      <c r="E19" s="9" t="s">
        <v>14</v>
      </c>
      <c r="F19" s="10">
        <f>F18+TIME(0,5,0)</f>
        <v>0.42361111111111105</v>
      </c>
      <c r="G19" s="9">
        <v>0</v>
      </c>
      <c r="H19" s="8">
        <f t="shared" si="4"/>
        <v>18</v>
      </c>
      <c r="I19" s="9">
        <v>41</v>
      </c>
      <c r="J19" s="9">
        <v>41</v>
      </c>
      <c r="K19" s="12">
        <f t="shared" si="0"/>
        <v>0</v>
      </c>
      <c r="L19" s="12">
        <f>J19</f>
        <v>41</v>
      </c>
      <c r="M19" s="12">
        <f>I19</f>
        <v>41</v>
      </c>
      <c r="N19" s="12">
        <f t="shared" si="1"/>
        <v>0</v>
      </c>
      <c r="O19" s="24"/>
    </row>
  </sheetData>
  <pageMargins left="0.75" right="0.75" top="1" bottom="1" header="0.5" footer="0.5"/>
  <pageSetup scale="3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9"/>
  <sheetViews>
    <sheetView topLeftCell="G1" workbookViewId="0">
      <selection activeCell="A20" sqref="A20:XFD55"/>
    </sheetView>
  </sheetViews>
  <sheetFormatPr baseColWidth="10" defaultRowHeight="15" x14ac:dyDescent="0"/>
  <cols>
    <col min="2" max="2" width="15" customWidth="1"/>
    <col min="3" max="3" width="56.33203125" customWidth="1"/>
    <col min="4" max="4" width="25.3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TIME(8,30,0)</f>
        <v>0.35416666666666669</v>
      </c>
      <c r="G2" s="5">
        <v>3</v>
      </c>
      <c r="H2" s="4">
        <v>1</v>
      </c>
      <c r="I2" s="7">
        <v>34</v>
      </c>
      <c r="J2" s="7">
        <v>31</v>
      </c>
      <c r="K2" s="5">
        <f t="shared" ref="K2:K19" si="0">(I2-J2)/(G2+I2+J2)</f>
        <v>4.4117647058823532E-2</v>
      </c>
      <c r="L2" s="5">
        <f>I2</f>
        <v>34</v>
      </c>
      <c r="M2" s="5">
        <f>J2</f>
        <v>31</v>
      </c>
      <c r="N2" s="5">
        <f t="shared" ref="N2:N19" si="1">(L2-M2)/(G2+L2+M2)</f>
        <v>4.4117647058823532E-2</v>
      </c>
      <c r="O2" s="24" t="e">
        <f>(N2+N3+N5+N6+N7)/5</f>
        <v>#DIV/0!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0.3576388888888889</v>
      </c>
      <c r="G3" s="9">
        <v>2</v>
      </c>
      <c r="H3" s="8">
        <f t="shared" ref="H3:H19" si="4">H2+1</f>
        <v>2</v>
      </c>
      <c r="I3" s="11">
        <v>40</v>
      </c>
      <c r="J3" s="11">
        <v>38</v>
      </c>
      <c r="K3" s="12">
        <f t="shared" si="0"/>
        <v>2.5000000000000001E-2</v>
      </c>
      <c r="L3" s="9">
        <f>J3</f>
        <v>38</v>
      </c>
      <c r="M3" s="9">
        <f>I3</f>
        <v>40</v>
      </c>
      <c r="N3" s="12">
        <f t="shared" si="1"/>
        <v>-2.5000000000000001E-2</v>
      </c>
      <c r="O3" s="24"/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0.3611111111111111</v>
      </c>
      <c r="G4" s="9">
        <v>5</v>
      </c>
      <c r="H4" s="8">
        <f t="shared" si="4"/>
        <v>3</v>
      </c>
      <c r="I4" s="9">
        <v>30</v>
      </c>
      <c r="J4" s="9">
        <v>30</v>
      </c>
      <c r="K4" s="12">
        <f t="shared" si="0"/>
        <v>0</v>
      </c>
      <c r="L4" s="12">
        <f>I4</f>
        <v>30</v>
      </c>
      <c r="M4" s="12">
        <f>J4</f>
        <v>30</v>
      </c>
      <c r="N4" s="12">
        <f t="shared" si="1"/>
        <v>0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0.36458333333333331</v>
      </c>
      <c r="G5" s="9">
        <v>4</v>
      </c>
      <c r="H5" s="8">
        <f t="shared" si="4"/>
        <v>4</v>
      </c>
      <c r="I5" s="9">
        <v>30</v>
      </c>
      <c r="J5" s="9">
        <v>30</v>
      </c>
      <c r="K5" s="12">
        <f t="shared" si="0"/>
        <v>0</v>
      </c>
      <c r="L5" s="12">
        <f>J5</f>
        <v>30</v>
      </c>
      <c r="M5" s="12">
        <f>I5</f>
        <v>30</v>
      </c>
      <c r="N5" s="12">
        <f t="shared" si="1"/>
        <v>0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0.36805555555555552</v>
      </c>
      <c r="G6" s="9"/>
      <c r="H6" s="8">
        <f t="shared" si="4"/>
        <v>5</v>
      </c>
      <c r="I6" s="9"/>
      <c r="J6" s="9"/>
      <c r="K6" s="12" t="e">
        <f t="shared" si="0"/>
        <v>#DIV/0!</v>
      </c>
      <c r="L6" s="12">
        <f>I6</f>
        <v>0</v>
      </c>
      <c r="M6" s="12">
        <f>J6</f>
        <v>0</v>
      </c>
      <c r="N6" s="12" t="e">
        <f t="shared" si="1"/>
        <v>#DIV/0!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0.37152777777777773</v>
      </c>
      <c r="G7" s="9"/>
      <c r="H7" s="8">
        <f t="shared" si="4"/>
        <v>6</v>
      </c>
      <c r="I7" s="9"/>
      <c r="J7" s="9"/>
      <c r="K7" s="12" t="e">
        <f t="shared" si="0"/>
        <v>#DIV/0!</v>
      </c>
      <c r="L7" s="12">
        <f>J7</f>
        <v>0</v>
      </c>
      <c r="M7" s="12">
        <f>I7</f>
        <v>0</v>
      </c>
      <c r="N7" s="12" t="e">
        <f t="shared" si="1"/>
        <v>#DIV/0!</v>
      </c>
      <c r="O7" s="24"/>
    </row>
    <row r="8" spans="1:15" s="17" customFormat="1">
      <c r="A8" s="13">
        <f t="shared" si="2"/>
        <v>7</v>
      </c>
      <c r="B8" s="14" t="s">
        <v>11</v>
      </c>
      <c r="C8" s="14" t="s">
        <v>15</v>
      </c>
      <c r="D8" s="5" t="s">
        <v>46</v>
      </c>
      <c r="E8" s="14" t="s">
        <v>13</v>
      </c>
      <c r="F8" s="15">
        <f>TIME(9,45,0)</f>
        <v>0.40625</v>
      </c>
      <c r="G8" s="14">
        <v>4</v>
      </c>
      <c r="H8" s="13">
        <f t="shared" si="4"/>
        <v>7</v>
      </c>
      <c r="I8" s="14">
        <v>41</v>
      </c>
      <c r="J8" s="14">
        <v>44</v>
      </c>
      <c r="K8" s="14">
        <f t="shared" si="0"/>
        <v>-3.3707865168539325E-2</v>
      </c>
      <c r="L8" s="14">
        <f>I8</f>
        <v>41</v>
      </c>
      <c r="M8" s="14">
        <f>J8</f>
        <v>44</v>
      </c>
      <c r="N8" s="14">
        <f t="shared" si="1"/>
        <v>-3.3707865168539325E-2</v>
      </c>
      <c r="O8" s="25">
        <f>(N8+N9+N10+N11+N12+N13)/6</f>
        <v>0.35196762263328568</v>
      </c>
    </row>
    <row r="9" spans="1:15">
      <c r="A9" s="8">
        <f t="shared" si="2"/>
        <v>8</v>
      </c>
      <c r="B9" s="9" t="s">
        <v>11</v>
      </c>
      <c r="C9" s="9" t="s">
        <v>15</v>
      </c>
      <c r="D9" s="9" t="s">
        <v>47</v>
      </c>
      <c r="E9" s="9" t="s">
        <v>14</v>
      </c>
      <c r="F9" s="10">
        <f t="shared" si="3"/>
        <v>0.40972222222222221</v>
      </c>
      <c r="G9" s="9">
        <v>0</v>
      </c>
      <c r="H9" s="8">
        <f t="shared" si="4"/>
        <v>8</v>
      </c>
      <c r="I9" s="9">
        <v>20</v>
      </c>
      <c r="J9" s="9">
        <v>63</v>
      </c>
      <c r="K9" s="12">
        <f t="shared" si="0"/>
        <v>-0.51807228915662651</v>
      </c>
      <c r="L9" s="12">
        <f>J9</f>
        <v>63</v>
      </c>
      <c r="M9" s="12">
        <f>I9</f>
        <v>20</v>
      </c>
      <c r="N9" s="12">
        <f t="shared" si="1"/>
        <v>0.51807228915662651</v>
      </c>
      <c r="O9" s="24"/>
    </row>
    <row r="10" spans="1:15" s="19" customFormat="1">
      <c r="A10" s="16">
        <f t="shared" si="2"/>
        <v>9</v>
      </c>
      <c r="B10" s="12" t="s">
        <v>11</v>
      </c>
      <c r="C10" s="9" t="s">
        <v>15</v>
      </c>
      <c r="D10" s="9" t="s">
        <v>47</v>
      </c>
      <c r="E10" s="12" t="s">
        <v>13</v>
      </c>
      <c r="F10" s="10">
        <f t="shared" si="3"/>
        <v>0.41319444444444442</v>
      </c>
      <c r="G10" s="12">
        <v>1</v>
      </c>
      <c r="H10" s="16">
        <f t="shared" si="4"/>
        <v>9</v>
      </c>
      <c r="I10" s="12">
        <v>39</v>
      </c>
      <c r="J10" s="12">
        <v>30</v>
      </c>
      <c r="K10" s="12">
        <f t="shared" si="0"/>
        <v>0.12857142857142856</v>
      </c>
      <c r="L10" s="12">
        <f>I10</f>
        <v>39</v>
      </c>
      <c r="M10" s="12">
        <f>J10</f>
        <v>30</v>
      </c>
      <c r="N10" s="12">
        <f t="shared" si="1"/>
        <v>0.12857142857142856</v>
      </c>
      <c r="O10" s="26"/>
    </row>
    <row r="11" spans="1:15">
      <c r="A11" s="8">
        <f t="shared" si="2"/>
        <v>10</v>
      </c>
      <c r="B11" s="9" t="s">
        <v>11</v>
      </c>
      <c r="C11" s="9" t="s">
        <v>15</v>
      </c>
      <c r="D11" s="9" t="s">
        <v>47</v>
      </c>
      <c r="E11" s="9" t="s">
        <v>14</v>
      </c>
      <c r="F11" s="10">
        <f>F10+TIME(0,5,0)</f>
        <v>0.41666666666666663</v>
      </c>
      <c r="G11" s="9">
        <v>3</v>
      </c>
      <c r="H11" s="8">
        <f t="shared" si="4"/>
        <v>10</v>
      </c>
      <c r="I11" s="9">
        <v>14</v>
      </c>
      <c r="J11" s="9">
        <v>52</v>
      </c>
      <c r="K11" s="12">
        <f t="shared" si="0"/>
        <v>-0.55072463768115942</v>
      </c>
      <c r="L11" s="9">
        <f>J11</f>
        <v>52</v>
      </c>
      <c r="M11" s="9">
        <f>I11</f>
        <v>14</v>
      </c>
      <c r="N11" s="12">
        <f t="shared" si="1"/>
        <v>0.55072463768115942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47</v>
      </c>
      <c r="E12" s="9" t="s">
        <v>13</v>
      </c>
      <c r="F12" s="10">
        <f>F11+TIME(0,5,0)</f>
        <v>0.42013888888888884</v>
      </c>
      <c r="G12" s="9">
        <v>1</v>
      </c>
      <c r="H12" s="8">
        <f t="shared" si="4"/>
        <v>11</v>
      </c>
      <c r="I12" s="9">
        <v>62</v>
      </c>
      <c r="J12" s="9">
        <v>24</v>
      </c>
      <c r="K12" s="12">
        <f t="shared" si="0"/>
        <v>0.43678160919540232</v>
      </c>
      <c r="L12" s="12">
        <f>I12</f>
        <v>62</v>
      </c>
      <c r="M12" s="12">
        <f>J12</f>
        <v>24</v>
      </c>
      <c r="N12" s="12">
        <f t="shared" si="1"/>
        <v>0.43678160919540232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47</v>
      </c>
      <c r="E13" s="9" t="s">
        <v>14</v>
      </c>
      <c r="F13" s="10">
        <f>F12+TIME(0,5,0)</f>
        <v>0.42361111111111105</v>
      </c>
      <c r="G13" s="9">
        <v>1</v>
      </c>
      <c r="H13" s="8">
        <f t="shared" si="4"/>
        <v>12</v>
      </c>
      <c r="I13" s="9">
        <v>21</v>
      </c>
      <c r="J13" s="9">
        <v>66</v>
      </c>
      <c r="K13" s="12">
        <f t="shared" si="0"/>
        <v>-0.51136363636363635</v>
      </c>
      <c r="L13" s="12">
        <f>J13</f>
        <v>66</v>
      </c>
      <c r="M13" s="12">
        <f>I13</f>
        <v>21</v>
      </c>
      <c r="N13" s="12">
        <f t="shared" si="1"/>
        <v>0.51136363636363635</v>
      </c>
      <c r="O13" s="24"/>
    </row>
    <row r="14" spans="1:15" s="17" customFormat="1">
      <c r="A14" s="13">
        <f t="shared" si="2"/>
        <v>13</v>
      </c>
      <c r="B14" s="14" t="s">
        <v>11</v>
      </c>
      <c r="C14" s="14" t="s">
        <v>48</v>
      </c>
      <c r="D14" s="5" t="s">
        <v>46</v>
      </c>
      <c r="E14" s="14" t="s">
        <v>13</v>
      </c>
      <c r="F14" s="15">
        <f>TIME(9,45,0)</f>
        <v>0.40625</v>
      </c>
      <c r="G14" s="14">
        <v>8</v>
      </c>
      <c r="H14" s="13">
        <f t="shared" si="4"/>
        <v>13</v>
      </c>
      <c r="I14" s="14">
        <v>43</v>
      </c>
      <c r="J14" s="14">
        <v>28</v>
      </c>
      <c r="K14" s="14">
        <f t="shared" si="0"/>
        <v>0.189873417721519</v>
      </c>
      <c r="L14" s="14">
        <f>I14</f>
        <v>43</v>
      </c>
      <c r="M14" s="14">
        <f>J14</f>
        <v>28</v>
      </c>
      <c r="N14" s="14">
        <f t="shared" si="1"/>
        <v>0.189873417721519</v>
      </c>
      <c r="O14" s="25">
        <f>(N14+N15+N16+N17+N18+N19)/6</f>
        <v>8.8929034800391882E-2</v>
      </c>
    </row>
    <row r="15" spans="1:15">
      <c r="A15" s="8">
        <f t="shared" si="2"/>
        <v>14</v>
      </c>
      <c r="B15" s="9" t="s">
        <v>11</v>
      </c>
      <c r="C15" s="9" t="s">
        <v>48</v>
      </c>
      <c r="D15" s="9" t="s">
        <v>47</v>
      </c>
      <c r="E15" s="9" t="s">
        <v>14</v>
      </c>
      <c r="F15" s="10">
        <f t="shared" ref="F15:F16" si="5">F14+TIME(0,5,0)</f>
        <v>0.40972222222222221</v>
      </c>
      <c r="G15" s="9">
        <v>5</v>
      </c>
      <c r="H15" s="8">
        <f t="shared" si="4"/>
        <v>14</v>
      </c>
      <c r="I15" s="9">
        <v>27</v>
      </c>
      <c r="J15" s="9">
        <v>31</v>
      </c>
      <c r="K15" s="12">
        <f t="shared" si="0"/>
        <v>-6.3492063492063489E-2</v>
      </c>
      <c r="L15" s="12">
        <f>J15</f>
        <v>31</v>
      </c>
      <c r="M15" s="12">
        <f>I15</f>
        <v>27</v>
      </c>
      <c r="N15" s="12">
        <f t="shared" si="1"/>
        <v>6.3492063492063489E-2</v>
      </c>
      <c r="O15" s="24"/>
    </row>
    <row r="16" spans="1:15" s="19" customFormat="1">
      <c r="A16" s="16">
        <f t="shared" si="2"/>
        <v>15</v>
      </c>
      <c r="B16" s="12" t="s">
        <v>11</v>
      </c>
      <c r="C16" s="9" t="s">
        <v>48</v>
      </c>
      <c r="D16" s="9" t="s">
        <v>47</v>
      </c>
      <c r="E16" s="12" t="s">
        <v>13</v>
      </c>
      <c r="F16" s="10">
        <f t="shared" si="5"/>
        <v>0.41319444444444442</v>
      </c>
      <c r="G16" s="12">
        <v>7</v>
      </c>
      <c r="H16" s="16">
        <f t="shared" si="4"/>
        <v>15</v>
      </c>
      <c r="I16" s="12">
        <v>48</v>
      </c>
      <c r="J16" s="12">
        <v>29</v>
      </c>
      <c r="K16" s="12">
        <f t="shared" si="0"/>
        <v>0.22619047619047619</v>
      </c>
      <c r="L16" s="12">
        <f>I16</f>
        <v>48</v>
      </c>
      <c r="M16" s="12">
        <f>J16</f>
        <v>29</v>
      </c>
      <c r="N16" s="12">
        <f t="shared" si="1"/>
        <v>0.22619047619047619</v>
      </c>
      <c r="O16" s="26"/>
    </row>
    <row r="17" spans="1:15">
      <c r="A17" s="8">
        <f t="shared" si="2"/>
        <v>16</v>
      </c>
      <c r="B17" s="9" t="s">
        <v>11</v>
      </c>
      <c r="C17" s="9" t="s">
        <v>48</v>
      </c>
      <c r="D17" s="9" t="s">
        <v>47</v>
      </c>
      <c r="E17" s="9" t="s">
        <v>14</v>
      </c>
      <c r="F17" s="10">
        <f>F16+TIME(0,5,0)</f>
        <v>0.41666666666666663</v>
      </c>
      <c r="G17" s="9">
        <v>4</v>
      </c>
      <c r="H17" s="8">
        <f t="shared" si="4"/>
        <v>16</v>
      </c>
      <c r="I17" s="9">
        <v>38</v>
      </c>
      <c r="J17" s="9">
        <v>37</v>
      </c>
      <c r="K17" s="12">
        <f t="shared" si="0"/>
        <v>1.2658227848101266E-2</v>
      </c>
      <c r="L17" s="9">
        <f>J17</f>
        <v>37</v>
      </c>
      <c r="M17" s="9">
        <f>I17</f>
        <v>38</v>
      </c>
      <c r="N17" s="12">
        <f t="shared" si="1"/>
        <v>-1.2658227848101266E-2</v>
      </c>
      <c r="O17" s="24"/>
    </row>
    <row r="18" spans="1:15">
      <c r="A18" s="8">
        <f t="shared" si="2"/>
        <v>17</v>
      </c>
      <c r="B18" s="9" t="s">
        <v>11</v>
      </c>
      <c r="C18" s="9" t="s">
        <v>48</v>
      </c>
      <c r="D18" s="9" t="s">
        <v>47</v>
      </c>
      <c r="E18" s="9" t="s">
        <v>13</v>
      </c>
      <c r="F18" s="10">
        <f>F17+TIME(0,5,0)</f>
        <v>0.42013888888888884</v>
      </c>
      <c r="G18" s="9">
        <v>6</v>
      </c>
      <c r="H18" s="8">
        <f t="shared" si="4"/>
        <v>17</v>
      </c>
      <c r="I18" s="9">
        <v>35</v>
      </c>
      <c r="J18" s="9">
        <v>38</v>
      </c>
      <c r="K18" s="12">
        <f t="shared" si="0"/>
        <v>-3.7974683544303799E-2</v>
      </c>
      <c r="L18" s="12">
        <f>I18</f>
        <v>35</v>
      </c>
      <c r="M18" s="12">
        <f>J18</f>
        <v>38</v>
      </c>
      <c r="N18" s="12">
        <f t="shared" si="1"/>
        <v>-3.7974683544303799E-2</v>
      </c>
      <c r="O18" s="24"/>
    </row>
    <row r="19" spans="1:15">
      <c r="A19" s="8">
        <f t="shared" si="2"/>
        <v>18</v>
      </c>
      <c r="B19" s="9" t="s">
        <v>11</v>
      </c>
      <c r="C19" s="9" t="s">
        <v>48</v>
      </c>
      <c r="D19" s="9" t="s">
        <v>47</v>
      </c>
      <c r="E19" s="9" t="s">
        <v>14</v>
      </c>
      <c r="F19" s="10">
        <f>F18+TIME(0,5,0)</f>
        <v>0.42361111111111105</v>
      </c>
      <c r="G19" s="9">
        <v>7</v>
      </c>
      <c r="H19" s="8">
        <f t="shared" si="4"/>
        <v>18</v>
      </c>
      <c r="I19" s="9">
        <v>35</v>
      </c>
      <c r="J19" s="9">
        <v>44</v>
      </c>
      <c r="K19" s="12">
        <f t="shared" si="0"/>
        <v>-0.10465116279069768</v>
      </c>
      <c r="L19" s="12">
        <f>J19</f>
        <v>44</v>
      </c>
      <c r="M19" s="12">
        <f>I19</f>
        <v>35</v>
      </c>
      <c r="N19" s="12">
        <f t="shared" si="1"/>
        <v>0.10465116279069768</v>
      </c>
      <c r="O19" s="24"/>
    </row>
  </sheetData>
  <pageMargins left="0.75" right="0.75" top="1" bottom="1" header="0.5" footer="0.5"/>
  <pageSetup scale="48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D1" workbookViewId="0">
      <selection activeCell="A20" sqref="A20:XFD25"/>
    </sheetView>
  </sheetViews>
  <sheetFormatPr baseColWidth="10" defaultRowHeight="15" x14ac:dyDescent="0"/>
  <cols>
    <col min="2" max="2" width="19.5" customWidth="1"/>
    <col min="3" max="3" width="39.6640625" customWidth="1"/>
    <col min="4" max="4" width="20.8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49</v>
      </c>
      <c r="J1" s="2" t="s">
        <v>50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TIME(11,,0)</f>
        <v>0.45833333333333331</v>
      </c>
      <c r="G2" s="5">
        <v>16</v>
      </c>
      <c r="H2" s="4">
        <v>1</v>
      </c>
      <c r="I2" s="5">
        <v>26</v>
      </c>
      <c r="J2" s="5">
        <v>18</v>
      </c>
      <c r="K2" s="5">
        <f t="shared" ref="K2:K19" si="0">(I2-J2)/(G2+I2+J2)</f>
        <v>0.13333333333333333</v>
      </c>
      <c r="L2" s="5">
        <f>I2</f>
        <v>26</v>
      </c>
      <c r="M2" s="5">
        <f>J2</f>
        <v>18</v>
      </c>
      <c r="N2" s="5">
        <f t="shared" ref="N2:N19" si="1">(L2-M2)/(G2+L2+M2)</f>
        <v>0.13333333333333333</v>
      </c>
      <c r="O2" s="24">
        <f>(K2+K3+K4+K5)/6</f>
        <v>-1.1122819341997474E-4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9" si="3">F2+TIME(0,5,0)</f>
        <v>0.46180555555555552</v>
      </c>
      <c r="G3" s="9">
        <v>4</v>
      </c>
      <c r="H3" s="8">
        <f t="shared" ref="H3:H19" si="4">H2+1</f>
        <v>2</v>
      </c>
      <c r="I3" s="9">
        <v>18</v>
      </c>
      <c r="J3" s="9">
        <v>26</v>
      </c>
      <c r="K3" s="12">
        <f t="shared" si="0"/>
        <v>-0.16666666666666666</v>
      </c>
      <c r="L3" s="9">
        <f>J3</f>
        <v>26</v>
      </c>
      <c r="M3" s="9">
        <f>I3</f>
        <v>18</v>
      </c>
      <c r="N3" s="12">
        <f t="shared" si="1"/>
        <v>0.16666666666666666</v>
      </c>
      <c r="O3" s="24">
        <f>(N2+N3+N4+N5+N6+N7)/6</f>
        <v>5.6219291973578188E-2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0.46527777777777773</v>
      </c>
      <c r="G4" s="9">
        <v>13</v>
      </c>
      <c r="H4" s="8">
        <f t="shared" si="4"/>
        <v>3</v>
      </c>
      <c r="I4" s="9">
        <v>34</v>
      </c>
      <c r="J4" s="9">
        <v>26</v>
      </c>
      <c r="K4" s="12">
        <f t="shared" si="0"/>
        <v>0.1095890410958904</v>
      </c>
      <c r="L4" s="12">
        <f>I4</f>
        <v>34</v>
      </c>
      <c r="M4" s="12">
        <f>J4</f>
        <v>26</v>
      </c>
      <c r="N4" s="12">
        <f t="shared" si="1"/>
        <v>0.1095890410958904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0.46874999999999994</v>
      </c>
      <c r="G5" s="9">
        <v>6</v>
      </c>
      <c r="H5" s="8">
        <f t="shared" si="4"/>
        <v>4</v>
      </c>
      <c r="I5" s="9">
        <v>21</v>
      </c>
      <c r="J5" s="9">
        <v>25</v>
      </c>
      <c r="K5" s="12">
        <f t="shared" si="0"/>
        <v>-7.6923076923076927E-2</v>
      </c>
      <c r="L5" s="12">
        <f>J5</f>
        <v>25</v>
      </c>
      <c r="M5" s="12">
        <f>I5</f>
        <v>21</v>
      </c>
      <c r="N5" s="12">
        <f t="shared" si="1"/>
        <v>7.6923076923076927E-2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0.47222222222222215</v>
      </c>
      <c r="G6" s="9">
        <v>11</v>
      </c>
      <c r="H6" s="8">
        <f t="shared" si="4"/>
        <v>5</v>
      </c>
      <c r="I6" s="27">
        <v>19</v>
      </c>
      <c r="J6" s="27">
        <v>24</v>
      </c>
      <c r="K6" s="12">
        <f t="shared" si="0"/>
        <v>-9.2592592592592587E-2</v>
      </c>
      <c r="L6" s="12">
        <f>I6</f>
        <v>19</v>
      </c>
      <c r="M6" s="12">
        <f>J6</f>
        <v>24</v>
      </c>
      <c r="N6" s="12">
        <f t="shared" si="1"/>
        <v>-9.2592592592592587E-2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0.47569444444444436</v>
      </c>
      <c r="G7" s="9">
        <v>12</v>
      </c>
      <c r="H7" s="8">
        <f t="shared" si="4"/>
        <v>6</v>
      </c>
      <c r="I7" s="9">
        <v>22</v>
      </c>
      <c r="J7" s="9">
        <v>19</v>
      </c>
      <c r="K7" s="12">
        <f t="shared" si="0"/>
        <v>5.6603773584905662E-2</v>
      </c>
      <c r="L7" s="12">
        <f>J7</f>
        <v>19</v>
      </c>
      <c r="M7" s="12">
        <f>I7</f>
        <v>22</v>
      </c>
      <c r="N7" s="12">
        <f t="shared" si="1"/>
        <v>-5.6603773584905662E-2</v>
      </c>
      <c r="O7" s="24"/>
    </row>
    <row r="8" spans="1:15" s="28" customFormat="1">
      <c r="A8" s="13">
        <f>A7+1</f>
        <v>7</v>
      </c>
      <c r="B8" s="5" t="s">
        <v>11</v>
      </c>
      <c r="C8" s="5" t="s">
        <v>15</v>
      </c>
      <c r="D8" s="5" t="s">
        <v>51</v>
      </c>
      <c r="E8" s="5" t="s">
        <v>13</v>
      </c>
      <c r="F8" s="15">
        <f>F7+TIME(0,5,0)</f>
        <v>0.47916666666666657</v>
      </c>
      <c r="G8" s="5">
        <v>8</v>
      </c>
      <c r="H8" s="13">
        <f>H7+1</f>
        <v>7</v>
      </c>
      <c r="I8" s="5">
        <v>38</v>
      </c>
      <c r="J8" s="5">
        <v>21</v>
      </c>
      <c r="K8" s="5">
        <f>(I8-J8)/(G8+I8+J8)</f>
        <v>0.2537313432835821</v>
      </c>
      <c r="L8" s="5">
        <f>I8</f>
        <v>38</v>
      </c>
      <c r="M8" s="5">
        <f>J8</f>
        <v>21</v>
      </c>
      <c r="N8" s="5">
        <f>(L8-M8)/(G8+L8+M8)</f>
        <v>0.2537313432835821</v>
      </c>
      <c r="O8" s="25">
        <f>(N8+N9+N10+N11+N12+N13)/6</f>
        <v>0.34596132560444065</v>
      </c>
    </row>
    <row r="9" spans="1:15">
      <c r="A9" s="8">
        <f>A8+1</f>
        <v>8</v>
      </c>
      <c r="B9" s="9" t="s">
        <v>11</v>
      </c>
      <c r="C9" s="9" t="s">
        <v>15</v>
      </c>
      <c r="D9" s="9" t="s">
        <v>51</v>
      </c>
      <c r="E9" s="9" t="s">
        <v>14</v>
      </c>
      <c r="F9" s="10">
        <f t="shared" si="3"/>
        <v>0.48263888888888878</v>
      </c>
      <c r="G9" s="9">
        <v>7</v>
      </c>
      <c r="H9" s="8">
        <f>H8+1</f>
        <v>8</v>
      </c>
      <c r="I9" s="9">
        <v>15</v>
      </c>
      <c r="J9" s="9">
        <v>41</v>
      </c>
      <c r="K9" s="12">
        <f>(I9-J9)/(G9+I9+J9)</f>
        <v>-0.41269841269841268</v>
      </c>
      <c r="L9" s="9">
        <f>J9</f>
        <v>41</v>
      </c>
      <c r="M9" s="9">
        <f>I9</f>
        <v>15</v>
      </c>
      <c r="N9" s="12">
        <f>(L9-M9)/(G9+L9+M9)</f>
        <v>0.41269841269841268</v>
      </c>
      <c r="O9" s="24"/>
    </row>
    <row r="10" spans="1:15">
      <c r="A10" s="8">
        <f>A9+1</f>
        <v>9</v>
      </c>
      <c r="B10" s="9" t="s">
        <v>11</v>
      </c>
      <c r="C10" s="9" t="s">
        <v>15</v>
      </c>
      <c r="D10" s="9" t="s">
        <v>51</v>
      </c>
      <c r="E10" s="9" t="s">
        <v>13</v>
      </c>
      <c r="F10" s="10">
        <f t="shared" si="3"/>
        <v>0.48611111111111099</v>
      </c>
      <c r="G10" s="9">
        <v>3</v>
      </c>
      <c r="H10" s="8">
        <f>H9+1</f>
        <v>9</v>
      </c>
      <c r="I10" s="9">
        <v>29</v>
      </c>
      <c r="J10" s="9">
        <v>16</v>
      </c>
      <c r="K10" s="12">
        <f>(I10-J10)/(G10+I10+J10)</f>
        <v>0.27083333333333331</v>
      </c>
      <c r="L10" s="12">
        <f>I10</f>
        <v>29</v>
      </c>
      <c r="M10" s="12">
        <f>J10</f>
        <v>16</v>
      </c>
      <c r="N10" s="12">
        <f>(L10-M10)/(G10+L10+M10)</f>
        <v>0.27083333333333331</v>
      </c>
      <c r="O10" s="24"/>
    </row>
    <row r="11" spans="1:15">
      <c r="A11" s="8">
        <f>A10+1</f>
        <v>10</v>
      </c>
      <c r="B11" s="9" t="s">
        <v>11</v>
      </c>
      <c r="C11" s="9" t="s">
        <v>15</v>
      </c>
      <c r="D11" s="9" t="s">
        <v>51</v>
      </c>
      <c r="E11" s="9" t="s">
        <v>14</v>
      </c>
      <c r="F11" s="10">
        <f t="shared" si="3"/>
        <v>0.4895833333333332</v>
      </c>
      <c r="G11" s="9">
        <v>10</v>
      </c>
      <c r="H11" s="8">
        <f>H10+1</f>
        <v>10</v>
      </c>
      <c r="I11" s="9">
        <v>17</v>
      </c>
      <c r="J11" s="9">
        <v>35</v>
      </c>
      <c r="K11" s="12">
        <f>(I11-J11)/(G11+I11+J11)</f>
        <v>-0.29032258064516131</v>
      </c>
      <c r="L11" s="12">
        <f>J11</f>
        <v>35</v>
      </c>
      <c r="M11" s="12">
        <f>I11</f>
        <v>17</v>
      </c>
      <c r="N11" s="12">
        <f>(L11-M11)/(G11+L11+M11)</f>
        <v>0.29032258064516131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51</v>
      </c>
      <c r="E12" s="9" t="s">
        <v>13</v>
      </c>
      <c r="F12" s="10">
        <f t="shared" si="3"/>
        <v>0.49305555555555541</v>
      </c>
      <c r="G12" s="9">
        <v>3</v>
      </c>
      <c r="H12" s="8">
        <f t="shared" si="4"/>
        <v>11</v>
      </c>
      <c r="I12" s="27">
        <v>43</v>
      </c>
      <c r="J12" s="27">
        <v>16</v>
      </c>
      <c r="K12" s="12">
        <f t="shared" ref="K12:K13" si="5">(I12-J12)/(G12+I12+J12)</f>
        <v>0.43548387096774194</v>
      </c>
      <c r="L12" s="12">
        <f>I12</f>
        <v>43</v>
      </c>
      <c r="M12" s="12">
        <f>J12</f>
        <v>16</v>
      </c>
      <c r="N12" s="12">
        <f t="shared" ref="N12:N13" si="6">(L12-M12)/(G12+L12+M12)</f>
        <v>0.43548387096774194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51</v>
      </c>
      <c r="E13" s="9" t="s">
        <v>14</v>
      </c>
      <c r="F13" s="10">
        <f t="shared" si="3"/>
        <v>0.49652777777777762</v>
      </c>
      <c r="G13" s="9">
        <v>5</v>
      </c>
      <c r="H13" s="8">
        <f t="shared" si="4"/>
        <v>12</v>
      </c>
      <c r="I13" s="9">
        <v>16</v>
      </c>
      <c r="J13" s="9">
        <v>42</v>
      </c>
      <c r="K13" s="12">
        <f t="shared" si="5"/>
        <v>-0.41269841269841268</v>
      </c>
      <c r="L13" s="12">
        <f>J13</f>
        <v>42</v>
      </c>
      <c r="M13" s="12">
        <f>I13</f>
        <v>16</v>
      </c>
      <c r="N13" s="12">
        <f t="shared" si="6"/>
        <v>0.41269841269841268</v>
      </c>
      <c r="O13" s="24"/>
    </row>
    <row r="14" spans="1:15" s="28" customFormat="1">
      <c r="A14" s="13">
        <f>A13+1</f>
        <v>13</v>
      </c>
      <c r="B14" s="5" t="s">
        <v>11</v>
      </c>
      <c r="C14" s="5" t="s">
        <v>52</v>
      </c>
      <c r="D14" s="5" t="s">
        <v>51</v>
      </c>
      <c r="E14" s="5" t="s">
        <v>13</v>
      </c>
      <c r="F14" s="15">
        <f>F13+TIME(0,30,0)</f>
        <v>0.51736111111111094</v>
      </c>
      <c r="G14" s="5">
        <v>10</v>
      </c>
      <c r="H14" s="13">
        <f>H13+1</f>
        <v>13</v>
      </c>
      <c r="I14" s="5">
        <v>17</v>
      </c>
      <c r="J14" s="5">
        <v>23</v>
      </c>
      <c r="K14" s="5">
        <f t="shared" si="0"/>
        <v>-0.12</v>
      </c>
      <c r="L14" s="5">
        <f>I14</f>
        <v>17</v>
      </c>
      <c r="M14" s="5">
        <f>J14</f>
        <v>23</v>
      </c>
      <c r="N14" s="5">
        <f t="shared" si="1"/>
        <v>-0.12</v>
      </c>
      <c r="O14" s="25">
        <f>(N14+N15+N16+N17+N18+N19)/6</f>
        <v>-4.4330397508146879E-2</v>
      </c>
    </row>
    <row r="15" spans="1:15">
      <c r="A15" s="8">
        <f t="shared" si="2"/>
        <v>14</v>
      </c>
      <c r="B15" s="9" t="s">
        <v>11</v>
      </c>
      <c r="C15" s="9" t="s">
        <v>52</v>
      </c>
      <c r="D15" s="9" t="s">
        <v>51</v>
      </c>
      <c r="E15" s="9" t="s">
        <v>14</v>
      </c>
      <c r="F15" s="10">
        <f t="shared" si="3"/>
        <v>0.52083333333333315</v>
      </c>
      <c r="G15" s="9">
        <v>7</v>
      </c>
      <c r="H15" s="8">
        <f t="shared" si="4"/>
        <v>14</v>
      </c>
      <c r="I15" s="9">
        <v>25</v>
      </c>
      <c r="J15" s="9">
        <v>23</v>
      </c>
      <c r="K15" s="12">
        <f t="shared" si="0"/>
        <v>3.6363636363636362E-2</v>
      </c>
      <c r="L15" s="9">
        <f>J15</f>
        <v>23</v>
      </c>
      <c r="M15" s="9">
        <f>I15</f>
        <v>25</v>
      </c>
      <c r="N15" s="12">
        <f t="shared" si="1"/>
        <v>-3.6363636363636362E-2</v>
      </c>
      <c r="O15" s="24"/>
    </row>
    <row r="16" spans="1:15" s="29" customFormat="1">
      <c r="A16" s="16">
        <f t="shared" si="2"/>
        <v>15</v>
      </c>
      <c r="B16" s="12" t="s">
        <v>11</v>
      </c>
      <c r="C16" s="9" t="s">
        <v>52</v>
      </c>
      <c r="D16" s="9" t="s">
        <v>51</v>
      </c>
      <c r="E16" s="11" t="s">
        <v>53</v>
      </c>
      <c r="F16" s="10">
        <f t="shared" si="3"/>
        <v>0.52430555555555536</v>
      </c>
      <c r="G16" s="11">
        <v>6</v>
      </c>
      <c r="H16" s="16">
        <f t="shared" si="4"/>
        <v>15</v>
      </c>
      <c r="I16" s="11">
        <v>17</v>
      </c>
      <c r="J16" s="11">
        <v>21</v>
      </c>
      <c r="K16" s="11">
        <f t="shared" si="0"/>
        <v>-9.0909090909090912E-2</v>
      </c>
      <c r="L16" s="11">
        <f>I16</f>
        <v>17</v>
      </c>
      <c r="M16" s="11">
        <f>J16</f>
        <v>21</v>
      </c>
      <c r="N16" s="11">
        <f t="shared" si="1"/>
        <v>-9.0909090909090912E-2</v>
      </c>
      <c r="O16" s="26"/>
    </row>
    <row r="17" spans="1:15">
      <c r="A17" s="8">
        <f t="shared" si="2"/>
        <v>16</v>
      </c>
      <c r="B17" s="9" t="s">
        <v>11</v>
      </c>
      <c r="C17" s="9" t="s">
        <v>52</v>
      </c>
      <c r="D17" s="9" t="s">
        <v>51</v>
      </c>
      <c r="E17" s="9" t="s">
        <v>14</v>
      </c>
      <c r="F17" s="10">
        <f t="shared" si="3"/>
        <v>0.52777777777777757</v>
      </c>
      <c r="G17" s="9">
        <v>5</v>
      </c>
      <c r="H17" s="8">
        <f t="shared" si="4"/>
        <v>16</v>
      </c>
      <c r="I17" s="9">
        <v>26</v>
      </c>
      <c r="J17" s="9">
        <v>25</v>
      </c>
      <c r="K17" s="12">
        <f t="shared" si="0"/>
        <v>1.7857142857142856E-2</v>
      </c>
      <c r="L17" s="9">
        <f>J17</f>
        <v>25</v>
      </c>
      <c r="M17" s="9">
        <f>I17</f>
        <v>26</v>
      </c>
      <c r="N17" s="12">
        <f t="shared" si="1"/>
        <v>-1.7857142857142856E-2</v>
      </c>
      <c r="O17" s="24"/>
    </row>
    <row r="18" spans="1:15">
      <c r="A18" s="8">
        <f t="shared" si="2"/>
        <v>17</v>
      </c>
      <c r="B18" s="9" t="s">
        <v>11</v>
      </c>
      <c r="C18" s="9" t="s">
        <v>52</v>
      </c>
      <c r="D18" s="9" t="s">
        <v>51</v>
      </c>
      <c r="E18" s="9" t="s">
        <v>13</v>
      </c>
      <c r="F18" s="10">
        <f t="shared" si="3"/>
        <v>0.53124999999999978</v>
      </c>
      <c r="G18" s="9">
        <v>8</v>
      </c>
      <c r="H18" s="8">
        <f t="shared" si="4"/>
        <v>17</v>
      </c>
      <c r="I18" s="9">
        <v>28</v>
      </c>
      <c r="J18" s="9">
        <v>32</v>
      </c>
      <c r="K18" s="12">
        <f t="shared" si="0"/>
        <v>-5.8823529411764705E-2</v>
      </c>
      <c r="L18" s="12">
        <f>I18</f>
        <v>28</v>
      </c>
      <c r="M18" s="12">
        <f>J18</f>
        <v>32</v>
      </c>
      <c r="N18" s="12">
        <f t="shared" si="1"/>
        <v>-5.8823529411764705E-2</v>
      </c>
      <c r="O18" s="24"/>
    </row>
    <row r="19" spans="1:15">
      <c r="A19" s="8">
        <f t="shared" si="2"/>
        <v>18</v>
      </c>
      <c r="B19" s="9" t="s">
        <v>11</v>
      </c>
      <c r="C19" s="9" t="s">
        <v>52</v>
      </c>
      <c r="D19" s="9" t="s">
        <v>51</v>
      </c>
      <c r="E19" s="9" t="s">
        <v>14</v>
      </c>
      <c r="F19" s="10">
        <f t="shared" si="3"/>
        <v>0.53472222222222199</v>
      </c>
      <c r="G19" s="9">
        <v>15</v>
      </c>
      <c r="H19" s="8">
        <f t="shared" si="4"/>
        <v>18</v>
      </c>
      <c r="I19" s="9">
        <v>25</v>
      </c>
      <c r="J19" s="9">
        <v>29</v>
      </c>
      <c r="K19" s="12">
        <f t="shared" si="0"/>
        <v>-5.7971014492753624E-2</v>
      </c>
      <c r="L19" s="12">
        <f>J19</f>
        <v>29</v>
      </c>
      <c r="M19" s="12">
        <f>I19</f>
        <v>25</v>
      </c>
      <c r="N19" s="12">
        <f t="shared" si="1"/>
        <v>5.7971014492753624E-2</v>
      </c>
      <c r="O19" s="2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E1" workbookViewId="0">
      <selection activeCell="A20" sqref="A20:XFD25"/>
    </sheetView>
  </sheetViews>
  <sheetFormatPr baseColWidth="10" defaultRowHeight="15" x14ac:dyDescent="0"/>
  <cols>
    <col min="2" max="2" width="19.5" customWidth="1"/>
    <col min="3" max="3" width="54.33203125" customWidth="1"/>
    <col min="4" max="4" width="20.83203125" customWidth="1"/>
    <col min="6" max="6" width="11.83203125" bestFit="1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49</v>
      </c>
      <c r="J1" s="2" t="s">
        <v>50</v>
      </c>
      <c r="K1" s="2" t="s">
        <v>9</v>
      </c>
      <c r="L1" s="2" t="s">
        <v>2</v>
      </c>
      <c r="M1" s="2" t="s">
        <v>3</v>
      </c>
      <c r="N1" s="2" t="s">
        <v>10</v>
      </c>
      <c r="O1" s="24"/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TIME(11,,0)</f>
        <v>0.45833333333333331</v>
      </c>
      <c r="G2" s="5">
        <v>11</v>
      </c>
      <c r="H2" s="4">
        <v>1</v>
      </c>
      <c r="I2" s="5">
        <v>38</v>
      </c>
      <c r="J2" s="5">
        <v>28</v>
      </c>
      <c r="K2" s="5">
        <f t="shared" ref="K2:K19" si="0">(I2-J2)/(G2+I2+J2)</f>
        <v>0.12987012987012986</v>
      </c>
      <c r="L2" s="5">
        <f>I2</f>
        <v>38</v>
      </c>
      <c r="M2" s="5">
        <f>J2</f>
        <v>28</v>
      </c>
      <c r="N2" s="5">
        <f t="shared" ref="N2:N19" si="1">(L2-M2)/(G2+L2+M2)</f>
        <v>0.12987012987012986</v>
      </c>
      <c r="O2" s="24">
        <f>(K2+K3+K4+K5)/6</f>
        <v>3.4603647718401818E-2</v>
      </c>
    </row>
    <row r="3" spans="1:15">
      <c r="A3" s="8">
        <f t="shared" ref="A3:A1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9" si="3">F2+TIME(0,5,0)</f>
        <v>0.46180555555555552</v>
      </c>
      <c r="G3" s="9">
        <v>12</v>
      </c>
      <c r="H3" s="8">
        <f t="shared" ref="H3:H19" si="4">H2+1</f>
        <v>2</v>
      </c>
      <c r="I3" s="9">
        <v>30</v>
      </c>
      <c r="J3" s="9">
        <v>28</v>
      </c>
      <c r="K3" s="12">
        <f t="shared" si="0"/>
        <v>2.8571428571428571E-2</v>
      </c>
      <c r="L3" s="9">
        <f>J3</f>
        <v>28</v>
      </c>
      <c r="M3" s="9">
        <f>I3</f>
        <v>30</v>
      </c>
      <c r="N3" s="12">
        <f t="shared" si="1"/>
        <v>-2.8571428571428571E-2</v>
      </c>
      <c r="O3" s="24">
        <f>(N2+N3+N4+N5+N6+N7)/6</f>
        <v>-9.5844277326614469E-4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0.46527777777777773</v>
      </c>
      <c r="G4" s="9">
        <v>10</v>
      </c>
      <c r="H4" s="8">
        <f t="shared" si="4"/>
        <v>3</v>
      </c>
      <c r="I4" s="9">
        <v>27</v>
      </c>
      <c r="J4" s="9">
        <v>24</v>
      </c>
      <c r="K4" s="12">
        <f t="shared" si="0"/>
        <v>4.9180327868852458E-2</v>
      </c>
      <c r="L4" s="12">
        <f>I4</f>
        <v>27</v>
      </c>
      <c r="M4" s="12">
        <f>J4</f>
        <v>24</v>
      </c>
      <c r="N4" s="12">
        <f t="shared" si="1"/>
        <v>4.9180327868852458E-2</v>
      </c>
      <c r="O4" s="24"/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0.46874999999999994</v>
      </c>
      <c r="G5" s="9">
        <v>14</v>
      </c>
      <c r="H5" s="8">
        <f t="shared" si="4"/>
        <v>4</v>
      </c>
      <c r="I5" s="9">
        <v>26</v>
      </c>
      <c r="J5" s="9">
        <v>26</v>
      </c>
      <c r="K5" s="12">
        <f t="shared" si="0"/>
        <v>0</v>
      </c>
      <c r="L5" s="12">
        <f>J5</f>
        <v>26</v>
      </c>
      <c r="M5" s="12">
        <f>I5</f>
        <v>26</v>
      </c>
      <c r="N5" s="12">
        <f t="shared" si="1"/>
        <v>0</v>
      </c>
      <c r="O5" s="24"/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0.47222222222222215</v>
      </c>
      <c r="G6" s="9">
        <v>6</v>
      </c>
      <c r="H6" s="8">
        <f t="shared" si="4"/>
        <v>5</v>
      </c>
      <c r="I6" s="27">
        <v>29</v>
      </c>
      <c r="J6" s="27">
        <v>30</v>
      </c>
      <c r="K6" s="12">
        <f t="shared" si="0"/>
        <v>-1.5384615384615385E-2</v>
      </c>
      <c r="L6" s="12">
        <f>I6</f>
        <v>29</v>
      </c>
      <c r="M6" s="12">
        <f>J6</f>
        <v>30</v>
      </c>
      <c r="N6" s="12">
        <f t="shared" si="1"/>
        <v>-1.5384615384615385E-2</v>
      </c>
      <c r="O6" s="24"/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0.47569444444444436</v>
      </c>
      <c r="G7" s="9">
        <v>5</v>
      </c>
      <c r="H7" s="8">
        <f t="shared" si="4"/>
        <v>6</v>
      </c>
      <c r="I7" s="9">
        <v>38</v>
      </c>
      <c r="J7" s="9">
        <v>28</v>
      </c>
      <c r="K7" s="12">
        <f t="shared" si="0"/>
        <v>0.14084507042253522</v>
      </c>
      <c r="L7" s="12">
        <f>J7</f>
        <v>28</v>
      </c>
      <c r="M7" s="12">
        <f>I7</f>
        <v>38</v>
      </c>
      <c r="N7" s="12">
        <f t="shared" si="1"/>
        <v>-0.14084507042253522</v>
      </c>
      <c r="O7" s="24"/>
    </row>
    <row r="8" spans="1:15" s="28" customFormat="1">
      <c r="A8" s="13">
        <f>A7+1</f>
        <v>7</v>
      </c>
      <c r="B8" s="5" t="s">
        <v>11</v>
      </c>
      <c r="C8" s="5" t="s">
        <v>15</v>
      </c>
      <c r="D8" s="5" t="s">
        <v>51</v>
      </c>
      <c r="E8" s="5" t="s">
        <v>13</v>
      </c>
      <c r="F8" s="15">
        <f>F7+TIME(0,5,0)</f>
        <v>0.47916666666666657</v>
      </c>
      <c r="G8" s="5">
        <v>4</v>
      </c>
      <c r="H8" s="13">
        <f>H7+1</f>
        <v>7</v>
      </c>
      <c r="I8" s="5">
        <v>40</v>
      </c>
      <c r="J8" s="5">
        <v>19</v>
      </c>
      <c r="K8" s="5">
        <f>(I8-J8)/(G8+I8+J8)</f>
        <v>0.33333333333333331</v>
      </c>
      <c r="L8" s="5">
        <f>I8</f>
        <v>40</v>
      </c>
      <c r="M8" s="5">
        <f>J8</f>
        <v>19</v>
      </c>
      <c r="N8" s="5">
        <f>(L8-M8)/(G8+L8+M8)</f>
        <v>0.33333333333333331</v>
      </c>
      <c r="O8" s="25">
        <f>(N8+N9+N10+N11+N12+N13)/6</f>
        <v>0.35893789371620805</v>
      </c>
    </row>
    <row r="9" spans="1:15">
      <c r="A9" s="8">
        <f>A8+1</f>
        <v>8</v>
      </c>
      <c r="B9" s="9" t="s">
        <v>11</v>
      </c>
      <c r="C9" s="9" t="s">
        <v>15</v>
      </c>
      <c r="D9" s="9" t="s">
        <v>51</v>
      </c>
      <c r="E9" s="9" t="s">
        <v>14</v>
      </c>
      <c r="F9" s="10">
        <f t="shared" si="3"/>
        <v>0.48263888888888878</v>
      </c>
      <c r="G9" s="9">
        <v>4</v>
      </c>
      <c r="H9" s="8">
        <f>H8+1</f>
        <v>8</v>
      </c>
      <c r="I9" s="9">
        <v>18</v>
      </c>
      <c r="J9" s="9">
        <v>46</v>
      </c>
      <c r="K9" s="12">
        <f>(I9-J9)/(G9+I9+J9)</f>
        <v>-0.41176470588235292</v>
      </c>
      <c r="L9" s="9">
        <f>J9</f>
        <v>46</v>
      </c>
      <c r="M9" s="9">
        <f>I9</f>
        <v>18</v>
      </c>
      <c r="N9" s="12">
        <f>(L9-M9)/(G9+L9+M9)</f>
        <v>0.41176470588235292</v>
      </c>
      <c r="O9" s="24"/>
    </row>
    <row r="10" spans="1:15">
      <c r="A10" s="8">
        <f>A9+1</f>
        <v>9</v>
      </c>
      <c r="B10" s="9" t="s">
        <v>11</v>
      </c>
      <c r="C10" s="9" t="s">
        <v>15</v>
      </c>
      <c r="D10" s="9" t="s">
        <v>51</v>
      </c>
      <c r="E10" s="9" t="s">
        <v>13</v>
      </c>
      <c r="F10" s="10">
        <f t="shared" si="3"/>
        <v>0.48611111111111099</v>
      </c>
      <c r="G10" s="9">
        <v>2</v>
      </c>
      <c r="H10" s="8">
        <f>H9+1</f>
        <v>9</v>
      </c>
      <c r="I10" s="9">
        <v>56</v>
      </c>
      <c r="J10" s="9">
        <v>22</v>
      </c>
      <c r="K10" s="12">
        <f>(I10-J10)/(G10+I10+J10)</f>
        <v>0.42499999999999999</v>
      </c>
      <c r="L10" s="12">
        <f>I10</f>
        <v>56</v>
      </c>
      <c r="M10" s="12">
        <f>J10</f>
        <v>22</v>
      </c>
      <c r="N10" s="12">
        <f>(L10-M10)/(G10+L10+M10)</f>
        <v>0.42499999999999999</v>
      </c>
      <c r="O10" s="24"/>
    </row>
    <row r="11" spans="1:15">
      <c r="A11" s="8">
        <f>A10+1</f>
        <v>10</v>
      </c>
      <c r="B11" s="9" t="s">
        <v>11</v>
      </c>
      <c r="C11" s="9" t="s">
        <v>15</v>
      </c>
      <c r="D11" s="9" t="s">
        <v>51</v>
      </c>
      <c r="E11" s="9" t="s">
        <v>14</v>
      </c>
      <c r="F11" s="10">
        <f t="shared" si="3"/>
        <v>0.4895833333333332</v>
      </c>
      <c r="G11" s="9">
        <v>6</v>
      </c>
      <c r="H11" s="8">
        <f>H10+1</f>
        <v>10</v>
      </c>
      <c r="I11" s="9">
        <v>22</v>
      </c>
      <c r="J11" s="9">
        <v>44</v>
      </c>
      <c r="K11" s="12">
        <f>(I11-J11)/(G11+I11+J11)</f>
        <v>-0.30555555555555558</v>
      </c>
      <c r="L11" s="12">
        <f>J11</f>
        <v>44</v>
      </c>
      <c r="M11" s="12">
        <f>I11</f>
        <v>22</v>
      </c>
      <c r="N11" s="12">
        <f>(L11-M11)/(G11+L11+M11)</f>
        <v>0.30555555555555558</v>
      </c>
      <c r="O11" s="24"/>
    </row>
    <row r="12" spans="1:15">
      <c r="A12" s="8">
        <f t="shared" si="2"/>
        <v>11</v>
      </c>
      <c r="B12" s="9" t="s">
        <v>11</v>
      </c>
      <c r="C12" s="9" t="s">
        <v>15</v>
      </c>
      <c r="D12" s="9" t="s">
        <v>51</v>
      </c>
      <c r="E12" s="9" t="s">
        <v>13</v>
      </c>
      <c r="F12" s="10">
        <f t="shared" si="3"/>
        <v>0.49305555555555541</v>
      </c>
      <c r="G12" s="9">
        <v>6</v>
      </c>
      <c r="H12" s="8">
        <f t="shared" si="4"/>
        <v>11</v>
      </c>
      <c r="I12" s="27">
        <v>44</v>
      </c>
      <c r="J12" s="27">
        <v>16</v>
      </c>
      <c r="K12" s="12">
        <f t="shared" ref="K12:K13" si="5">(I12-J12)/(G12+I12+J12)</f>
        <v>0.42424242424242425</v>
      </c>
      <c r="L12" s="12">
        <f>I12</f>
        <v>44</v>
      </c>
      <c r="M12" s="12">
        <f>J12</f>
        <v>16</v>
      </c>
      <c r="N12" s="12">
        <f t="shared" ref="N12:N13" si="6">(L12-M12)/(G12+L12+M12)</f>
        <v>0.42424242424242425</v>
      </c>
      <c r="O12" s="24"/>
    </row>
    <row r="13" spans="1:15">
      <c r="A13" s="8">
        <f t="shared" si="2"/>
        <v>12</v>
      </c>
      <c r="B13" s="9" t="s">
        <v>11</v>
      </c>
      <c r="C13" s="9" t="s">
        <v>15</v>
      </c>
      <c r="D13" s="9" t="s">
        <v>51</v>
      </c>
      <c r="E13" s="9" t="s">
        <v>14</v>
      </c>
      <c r="F13" s="10">
        <f t="shared" si="3"/>
        <v>0.49652777777777762</v>
      </c>
      <c r="G13" s="9">
        <v>6</v>
      </c>
      <c r="H13" s="8">
        <f t="shared" si="4"/>
        <v>12</v>
      </c>
      <c r="I13" s="9">
        <v>22</v>
      </c>
      <c r="J13" s="9">
        <v>39</v>
      </c>
      <c r="K13" s="12">
        <f t="shared" si="5"/>
        <v>-0.2537313432835821</v>
      </c>
      <c r="L13" s="12">
        <f>J13</f>
        <v>39</v>
      </c>
      <c r="M13" s="12">
        <f>I13</f>
        <v>22</v>
      </c>
      <c r="N13" s="12">
        <f t="shared" si="6"/>
        <v>0.2537313432835821</v>
      </c>
      <c r="O13" s="24"/>
    </row>
    <row r="14" spans="1:15" s="28" customFormat="1">
      <c r="A14" s="13">
        <f>A13+1</f>
        <v>13</v>
      </c>
      <c r="B14" s="5" t="s">
        <v>11</v>
      </c>
      <c r="C14" s="5" t="s">
        <v>52</v>
      </c>
      <c r="D14" s="5" t="s">
        <v>51</v>
      </c>
      <c r="E14" s="5" t="s">
        <v>13</v>
      </c>
      <c r="F14" s="15">
        <f>F13+TIME(0,30,0)</f>
        <v>0.51736111111111094</v>
      </c>
      <c r="G14" s="5">
        <v>4</v>
      </c>
      <c r="H14" s="13">
        <f>H13+1</f>
        <v>13</v>
      </c>
      <c r="I14" s="5">
        <v>34</v>
      </c>
      <c r="J14" s="5">
        <v>33</v>
      </c>
      <c r="K14" s="5">
        <f t="shared" si="0"/>
        <v>1.4084507042253521E-2</v>
      </c>
      <c r="L14" s="5">
        <f>I14</f>
        <v>34</v>
      </c>
      <c r="M14" s="5">
        <f>J14</f>
        <v>33</v>
      </c>
      <c r="N14" s="5">
        <f t="shared" si="1"/>
        <v>1.4084507042253521E-2</v>
      </c>
      <c r="O14" s="25">
        <f>(N14+N15+N16+N17+N18+N19)/6</f>
        <v>-9.301269927181717E-2</v>
      </c>
    </row>
    <row r="15" spans="1:15">
      <c r="A15" s="8">
        <f t="shared" si="2"/>
        <v>14</v>
      </c>
      <c r="B15" s="9" t="s">
        <v>11</v>
      </c>
      <c r="C15" s="9" t="s">
        <v>52</v>
      </c>
      <c r="D15" s="9" t="s">
        <v>51</v>
      </c>
      <c r="E15" s="9" t="s">
        <v>14</v>
      </c>
      <c r="F15" s="10">
        <f t="shared" si="3"/>
        <v>0.52083333333333315</v>
      </c>
      <c r="G15" s="9">
        <v>6</v>
      </c>
      <c r="H15" s="8">
        <f t="shared" si="4"/>
        <v>14</v>
      </c>
      <c r="I15" s="9">
        <v>37</v>
      </c>
      <c r="J15" s="9">
        <v>19</v>
      </c>
      <c r="K15" s="12">
        <f t="shared" si="0"/>
        <v>0.29032258064516131</v>
      </c>
      <c r="L15" s="9">
        <f>J15</f>
        <v>19</v>
      </c>
      <c r="M15" s="9">
        <f>I15</f>
        <v>37</v>
      </c>
      <c r="N15" s="12">
        <f t="shared" si="1"/>
        <v>-0.29032258064516131</v>
      </c>
      <c r="O15" s="24"/>
    </row>
    <row r="16" spans="1:15" s="29" customFormat="1">
      <c r="A16" s="16">
        <f t="shared" si="2"/>
        <v>15</v>
      </c>
      <c r="B16" s="12" t="s">
        <v>11</v>
      </c>
      <c r="C16" s="9" t="s">
        <v>52</v>
      </c>
      <c r="D16" s="9" t="s">
        <v>51</v>
      </c>
      <c r="E16" s="11" t="s">
        <v>53</v>
      </c>
      <c r="F16" s="10">
        <f t="shared" si="3"/>
        <v>0.52430555555555536</v>
      </c>
      <c r="G16" s="11">
        <v>7</v>
      </c>
      <c r="H16" s="16">
        <f t="shared" si="4"/>
        <v>15</v>
      </c>
      <c r="I16" s="11">
        <v>21</v>
      </c>
      <c r="J16" s="11">
        <v>44</v>
      </c>
      <c r="K16" s="11">
        <f t="shared" si="0"/>
        <v>-0.31944444444444442</v>
      </c>
      <c r="L16" s="11">
        <f>I16</f>
        <v>21</v>
      </c>
      <c r="M16" s="11">
        <f>J16</f>
        <v>44</v>
      </c>
      <c r="N16" s="11">
        <f t="shared" si="1"/>
        <v>-0.31944444444444442</v>
      </c>
      <c r="O16" s="26"/>
    </row>
    <row r="17" spans="1:15">
      <c r="A17" s="8">
        <f t="shared" si="2"/>
        <v>16</v>
      </c>
      <c r="B17" s="9" t="s">
        <v>11</v>
      </c>
      <c r="C17" s="9" t="s">
        <v>52</v>
      </c>
      <c r="D17" s="9" t="s">
        <v>51</v>
      </c>
      <c r="E17" s="9" t="s">
        <v>14</v>
      </c>
      <c r="F17" s="10">
        <f t="shared" si="3"/>
        <v>0.52777777777777757</v>
      </c>
      <c r="G17" s="9">
        <v>2</v>
      </c>
      <c r="H17" s="8">
        <f t="shared" si="4"/>
        <v>16</v>
      </c>
      <c r="I17" s="9">
        <v>33</v>
      </c>
      <c r="J17" s="9">
        <v>28</v>
      </c>
      <c r="K17" s="12">
        <f t="shared" si="0"/>
        <v>7.9365079365079361E-2</v>
      </c>
      <c r="L17" s="9">
        <f>J17</f>
        <v>28</v>
      </c>
      <c r="M17" s="9">
        <f>I17</f>
        <v>33</v>
      </c>
      <c r="N17" s="12">
        <f t="shared" si="1"/>
        <v>-7.9365079365079361E-2</v>
      </c>
      <c r="O17" s="24"/>
    </row>
    <row r="18" spans="1:15">
      <c r="A18" s="8">
        <f t="shared" si="2"/>
        <v>17</v>
      </c>
      <c r="B18" s="9" t="s">
        <v>11</v>
      </c>
      <c r="C18" s="9" t="s">
        <v>52</v>
      </c>
      <c r="D18" s="9" t="s">
        <v>51</v>
      </c>
      <c r="E18" s="9" t="s">
        <v>13</v>
      </c>
      <c r="F18" s="10">
        <f t="shared" si="3"/>
        <v>0.53124999999999978</v>
      </c>
      <c r="G18" s="9">
        <v>5</v>
      </c>
      <c r="H18" s="8">
        <f t="shared" si="4"/>
        <v>17</v>
      </c>
      <c r="I18" s="9">
        <v>28</v>
      </c>
      <c r="J18" s="9">
        <v>21</v>
      </c>
      <c r="K18" s="12">
        <f t="shared" si="0"/>
        <v>0.12962962962962962</v>
      </c>
      <c r="L18" s="12">
        <f>I18</f>
        <v>28</v>
      </c>
      <c r="M18" s="12">
        <f>J18</f>
        <v>21</v>
      </c>
      <c r="N18" s="12">
        <f t="shared" si="1"/>
        <v>0.12962962962962962</v>
      </c>
      <c r="O18" s="24"/>
    </row>
    <row r="19" spans="1:15">
      <c r="A19" s="8">
        <f t="shared" si="2"/>
        <v>18</v>
      </c>
      <c r="B19" s="9" t="s">
        <v>11</v>
      </c>
      <c r="C19" s="9" t="s">
        <v>52</v>
      </c>
      <c r="D19" s="9" t="s">
        <v>51</v>
      </c>
      <c r="E19" s="9" t="s">
        <v>14</v>
      </c>
      <c r="F19" s="10">
        <f t="shared" si="3"/>
        <v>0.53472222222222199</v>
      </c>
      <c r="G19" s="9">
        <v>2</v>
      </c>
      <c r="H19" s="8">
        <f t="shared" si="4"/>
        <v>18</v>
      </c>
      <c r="I19" s="9">
        <v>39</v>
      </c>
      <c r="J19" s="9">
        <v>38</v>
      </c>
      <c r="K19" s="12">
        <f t="shared" si="0"/>
        <v>1.2658227848101266E-2</v>
      </c>
      <c r="L19" s="12">
        <f>J19</f>
        <v>38</v>
      </c>
      <c r="M19" s="12">
        <f>I19</f>
        <v>39</v>
      </c>
      <c r="N19" s="12">
        <f t="shared" si="1"/>
        <v>-1.2658227848101266E-2</v>
      </c>
      <c r="O19" s="2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E1" workbookViewId="0">
      <selection activeCell="O9" sqref="O9"/>
    </sheetView>
  </sheetViews>
  <sheetFormatPr baseColWidth="10" defaultRowHeight="15" x14ac:dyDescent="0"/>
  <cols>
    <col min="2" max="2" width="13.83203125" customWidth="1"/>
    <col min="3" max="3" width="17.33203125" customWidth="1"/>
    <col min="4" max="4" width="55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TIME(8,20,0)</f>
        <v>0.34722222222222227</v>
      </c>
      <c r="G2" s="5">
        <v>5</v>
      </c>
      <c r="H2" s="4">
        <v>1</v>
      </c>
      <c r="I2" s="7">
        <v>42</v>
      </c>
      <c r="J2" s="7">
        <v>28</v>
      </c>
      <c r="K2" s="5">
        <f t="shared" ref="K2:K37" si="0">(I2-J2)/(G2+I2+J2)</f>
        <v>0.18666666666666668</v>
      </c>
      <c r="L2" s="5">
        <f>I2</f>
        <v>42</v>
      </c>
      <c r="M2" s="5">
        <f>J2</f>
        <v>28</v>
      </c>
      <c r="N2" s="5">
        <f t="shared" ref="N2:N37" si="1">(L2-M2)/(G2+L2+M2)</f>
        <v>0.18666666666666668</v>
      </c>
      <c r="O2">
        <f>AVERAGE(N2:N6)</f>
        <v>2.1865428841408883E-2</v>
      </c>
    </row>
    <row r="3" spans="1:15">
      <c r="A3" s="8">
        <f t="shared" ref="A3:A37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>F2+TIME(0,5,0)</f>
        <v>0.35069444444444448</v>
      </c>
      <c r="G3" s="9">
        <v>8</v>
      </c>
      <c r="H3" s="8">
        <f t="shared" ref="H3:H37" si="3">H2+1</f>
        <v>2</v>
      </c>
      <c r="I3" s="11">
        <v>40</v>
      </c>
      <c r="J3" s="11">
        <v>25</v>
      </c>
      <c r="K3" s="12">
        <f t="shared" si="0"/>
        <v>0.20547945205479451</v>
      </c>
      <c r="L3" s="9">
        <f>J3</f>
        <v>25</v>
      </c>
      <c r="M3" s="9">
        <f>I3</f>
        <v>40</v>
      </c>
      <c r="N3" s="12">
        <f t="shared" si="1"/>
        <v>-0.20547945205479451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>F3+TIME(0,5,0)</f>
        <v>0.35416666666666669</v>
      </c>
      <c r="G4" s="9">
        <v>10</v>
      </c>
      <c r="H4" s="8">
        <f t="shared" si="3"/>
        <v>3</v>
      </c>
      <c r="I4" s="9">
        <v>40</v>
      </c>
      <c r="J4" s="9">
        <v>47</v>
      </c>
      <c r="K4" s="12">
        <f t="shared" si="0"/>
        <v>-7.2164948453608241E-2</v>
      </c>
      <c r="L4" s="12">
        <f>I4</f>
        <v>40</v>
      </c>
      <c r="M4" s="12">
        <f>J4</f>
        <v>47</v>
      </c>
      <c r="N4" s="12">
        <f t="shared" si="1"/>
        <v>-7.2164948453608241E-2</v>
      </c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>F4+TIME(0,5,0)</f>
        <v>0.3576388888888889</v>
      </c>
      <c r="G5" s="9">
        <v>9</v>
      </c>
      <c r="H5" s="8">
        <f t="shared" si="3"/>
        <v>4</v>
      </c>
      <c r="I5" s="9">
        <v>37</v>
      </c>
      <c r="J5" s="9">
        <v>36</v>
      </c>
      <c r="K5" s="12">
        <f t="shared" si="0"/>
        <v>1.2195121951219513E-2</v>
      </c>
      <c r="L5" s="12">
        <f>J5</f>
        <v>36</v>
      </c>
      <c r="M5" s="12">
        <f>I5</f>
        <v>37</v>
      </c>
      <c r="N5" s="12">
        <f t="shared" si="1"/>
        <v>-1.2195121951219513E-2</v>
      </c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>F5+TIME(0,5,0)</f>
        <v>0.3611111111111111</v>
      </c>
      <c r="G6" s="9">
        <v>5</v>
      </c>
      <c r="H6" s="8">
        <f t="shared" si="3"/>
        <v>5</v>
      </c>
      <c r="I6" s="9">
        <v>46</v>
      </c>
      <c r="J6" s="9">
        <v>29</v>
      </c>
      <c r="K6" s="12">
        <f t="shared" si="0"/>
        <v>0.21249999999999999</v>
      </c>
      <c r="L6" s="12">
        <f>I6</f>
        <v>46</v>
      </c>
      <c r="M6" s="12">
        <f>J6</f>
        <v>29</v>
      </c>
      <c r="N6" s="12">
        <f t="shared" si="1"/>
        <v>0.21249999999999999</v>
      </c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>F6+TIME(0,5,0)</f>
        <v>0.36458333333333331</v>
      </c>
      <c r="G7" s="9">
        <v>4</v>
      </c>
      <c r="H7" s="8">
        <f t="shared" si="3"/>
        <v>6</v>
      </c>
      <c r="I7" s="9">
        <v>31</v>
      </c>
      <c r="J7" s="9">
        <v>36</v>
      </c>
      <c r="K7" s="12">
        <f t="shared" si="0"/>
        <v>-7.0422535211267609E-2</v>
      </c>
      <c r="L7" s="12">
        <f>J7</f>
        <v>36</v>
      </c>
      <c r="M7" s="12">
        <f>I7</f>
        <v>31</v>
      </c>
      <c r="N7" s="12">
        <f t="shared" si="1"/>
        <v>7.0422535211267609E-2</v>
      </c>
    </row>
    <row r="8" spans="1:15">
      <c r="A8" s="13">
        <f>A7+1</f>
        <v>7</v>
      </c>
      <c r="B8" s="14" t="s">
        <v>11</v>
      </c>
      <c r="C8" s="14" t="s">
        <v>15</v>
      </c>
      <c r="D8" s="5" t="s">
        <v>16</v>
      </c>
      <c r="E8" s="14" t="s">
        <v>13</v>
      </c>
      <c r="F8" s="15" t="e">
        <f>#REF!+TIME(0,25,0)</f>
        <v>#REF!</v>
      </c>
      <c r="G8" s="14">
        <v>9</v>
      </c>
      <c r="H8" s="13" t="e">
        <f>#REF!+1</f>
        <v>#REF!</v>
      </c>
      <c r="I8" s="14">
        <v>54</v>
      </c>
      <c r="J8" s="14">
        <v>20</v>
      </c>
      <c r="K8" s="14">
        <f t="shared" si="0"/>
        <v>0.40963855421686746</v>
      </c>
      <c r="L8" s="14">
        <f>I8</f>
        <v>54</v>
      </c>
      <c r="M8" s="14">
        <f>J8</f>
        <v>20</v>
      </c>
      <c r="N8" s="14">
        <f t="shared" si="1"/>
        <v>0.40963855421686746</v>
      </c>
      <c r="O8">
        <f>AVERAGE(N8:N13)</f>
        <v>0.40347793250756697</v>
      </c>
    </row>
    <row r="9" spans="1:15">
      <c r="A9" s="8">
        <f t="shared" si="2"/>
        <v>8</v>
      </c>
      <c r="B9" s="9" t="s">
        <v>11</v>
      </c>
      <c r="C9" s="9" t="s">
        <v>15</v>
      </c>
      <c r="D9" s="12" t="s">
        <v>16</v>
      </c>
      <c r="E9" s="9" t="s">
        <v>14</v>
      </c>
      <c r="F9" s="10" t="e">
        <f>F8+TIME(0,5,0)</f>
        <v>#REF!</v>
      </c>
      <c r="G9" s="9">
        <v>10</v>
      </c>
      <c r="H9" s="8" t="e">
        <f t="shared" si="3"/>
        <v>#REF!</v>
      </c>
      <c r="I9" s="9">
        <v>24</v>
      </c>
      <c r="J9" s="9">
        <v>69</v>
      </c>
      <c r="K9" s="12">
        <f t="shared" si="0"/>
        <v>-0.43689320388349512</v>
      </c>
      <c r="L9" s="12">
        <f>J9</f>
        <v>69</v>
      </c>
      <c r="M9" s="12">
        <f>I9</f>
        <v>24</v>
      </c>
      <c r="N9" s="12">
        <f t="shared" si="1"/>
        <v>0.43689320388349512</v>
      </c>
    </row>
    <row r="10" spans="1:15">
      <c r="A10" s="16">
        <f t="shared" si="2"/>
        <v>9</v>
      </c>
      <c r="B10" s="12" t="s">
        <v>11</v>
      </c>
      <c r="C10" s="9" t="s">
        <v>15</v>
      </c>
      <c r="D10" s="12" t="s">
        <v>16</v>
      </c>
      <c r="E10" s="12" t="s">
        <v>13</v>
      </c>
      <c r="F10" s="10" t="e">
        <f>F9+TIME(0,5,0)</f>
        <v>#REF!</v>
      </c>
      <c r="G10" s="12">
        <v>1</v>
      </c>
      <c r="H10" s="16" t="e">
        <f t="shared" si="3"/>
        <v>#REF!</v>
      </c>
      <c r="I10" s="12">
        <v>75</v>
      </c>
      <c r="J10" s="12">
        <v>26</v>
      </c>
      <c r="K10" s="12">
        <f t="shared" si="0"/>
        <v>0.48039215686274511</v>
      </c>
      <c r="L10" s="12">
        <f>I10</f>
        <v>75</v>
      </c>
      <c r="M10" s="12">
        <f>J10</f>
        <v>26</v>
      </c>
      <c r="N10" s="12">
        <f t="shared" si="1"/>
        <v>0.48039215686274511</v>
      </c>
    </row>
    <row r="11" spans="1:15">
      <c r="A11" s="8">
        <f t="shared" si="2"/>
        <v>10</v>
      </c>
      <c r="B11" s="9" t="s">
        <v>11</v>
      </c>
      <c r="C11" s="9" t="s">
        <v>15</v>
      </c>
      <c r="D11" s="12" t="s">
        <v>16</v>
      </c>
      <c r="E11" s="9" t="s">
        <v>14</v>
      </c>
      <c r="F11" s="10" t="e">
        <f>F10+TIME(0,5,0)</f>
        <v>#REF!</v>
      </c>
      <c r="G11" s="9">
        <v>8</v>
      </c>
      <c r="H11" s="8" t="e">
        <f t="shared" si="3"/>
        <v>#REF!</v>
      </c>
      <c r="I11" s="9">
        <v>31</v>
      </c>
      <c r="J11" s="9">
        <v>62</v>
      </c>
      <c r="K11" s="12">
        <f t="shared" si="0"/>
        <v>-0.30693069306930693</v>
      </c>
      <c r="L11" s="12">
        <f>J11</f>
        <v>62</v>
      </c>
      <c r="M11" s="12">
        <f>I11</f>
        <v>31</v>
      </c>
      <c r="N11" s="12">
        <f t="shared" si="1"/>
        <v>0.30693069306930693</v>
      </c>
    </row>
    <row r="12" spans="1:15">
      <c r="A12" s="8">
        <f t="shared" si="2"/>
        <v>11</v>
      </c>
      <c r="B12" s="9" t="s">
        <v>11</v>
      </c>
      <c r="C12" s="9" t="s">
        <v>15</v>
      </c>
      <c r="D12" s="12" t="s">
        <v>16</v>
      </c>
      <c r="E12" s="9" t="s">
        <v>13</v>
      </c>
      <c r="F12" s="10" t="e">
        <f>F11+TIME(0,5,0)</f>
        <v>#REF!</v>
      </c>
      <c r="G12" s="9">
        <v>6</v>
      </c>
      <c r="H12" s="8" t="e">
        <f t="shared" si="3"/>
        <v>#REF!</v>
      </c>
      <c r="I12" s="9">
        <v>50</v>
      </c>
      <c r="J12" s="9">
        <v>14</v>
      </c>
      <c r="K12" s="12">
        <f t="shared" si="0"/>
        <v>0.51428571428571423</v>
      </c>
      <c r="L12" s="12">
        <f>I12</f>
        <v>50</v>
      </c>
      <c r="M12" s="12">
        <f>J12</f>
        <v>14</v>
      </c>
      <c r="N12" s="12">
        <f t="shared" si="1"/>
        <v>0.51428571428571423</v>
      </c>
    </row>
    <row r="13" spans="1:15">
      <c r="A13" s="8">
        <f t="shared" si="2"/>
        <v>12</v>
      </c>
      <c r="B13" s="9" t="s">
        <v>11</v>
      </c>
      <c r="C13" s="9" t="s">
        <v>15</v>
      </c>
      <c r="D13" s="12" t="s">
        <v>16</v>
      </c>
      <c r="E13" s="9" t="s">
        <v>14</v>
      </c>
      <c r="F13" s="10" t="e">
        <f>F12+TIME(0,5,0)</f>
        <v>#REF!</v>
      </c>
      <c r="G13" s="9">
        <v>4</v>
      </c>
      <c r="H13" s="8" t="e">
        <f t="shared" si="3"/>
        <v>#REF!</v>
      </c>
      <c r="I13" s="9">
        <v>26</v>
      </c>
      <c r="J13" s="9">
        <v>47</v>
      </c>
      <c r="K13" s="12">
        <f t="shared" si="0"/>
        <v>-0.27272727272727271</v>
      </c>
      <c r="L13" s="12">
        <f>J13</f>
        <v>47</v>
      </c>
      <c r="M13" s="12">
        <f>I13</f>
        <v>26</v>
      </c>
      <c r="N13" s="12">
        <f t="shared" si="1"/>
        <v>0.27272727272727271</v>
      </c>
    </row>
    <row r="14" spans="1:15">
      <c r="A14" s="13">
        <f t="shared" si="2"/>
        <v>13</v>
      </c>
      <c r="B14" s="14" t="s">
        <v>11</v>
      </c>
      <c r="C14" s="14" t="s">
        <v>15</v>
      </c>
      <c r="D14" s="5" t="s">
        <v>17</v>
      </c>
      <c r="E14" s="14" t="s">
        <v>13</v>
      </c>
      <c r="F14" s="15" t="e">
        <f>F13+TIME(0,25,0)</f>
        <v>#REF!</v>
      </c>
      <c r="G14" s="14">
        <v>9</v>
      </c>
      <c r="H14" s="13" t="e">
        <f t="shared" si="3"/>
        <v>#REF!</v>
      </c>
      <c r="I14" s="14">
        <v>52</v>
      </c>
      <c r="J14" s="14">
        <v>31</v>
      </c>
      <c r="K14" s="14">
        <f t="shared" si="0"/>
        <v>0.22826086956521738</v>
      </c>
      <c r="L14" s="14">
        <f>I14</f>
        <v>52</v>
      </c>
      <c r="M14" s="14">
        <f>J14</f>
        <v>31</v>
      </c>
      <c r="N14" s="14">
        <f t="shared" si="1"/>
        <v>0.22826086956521738</v>
      </c>
      <c r="O14">
        <f>AVERAGE(N14:N18)</f>
        <v>0.14183194919394237</v>
      </c>
    </row>
    <row r="15" spans="1:15">
      <c r="A15" s="8">
        <f t="shared" si="2"/>
        <v>14</v>
      </c>
      <c r="B15" s="9" t="s">
        <v>11</v>
      </c>
      <c r="C15" s="9" t="s">
        <v>15</v>
      </c>
      <c r="D15" s="12" t="s">
        <v>17</v>
      </c>
      <c r="E15" s="9" t="s">
        <v>14</v>
      </c>
      <c r="F15" s="10" t="e">
        <f>F14+TIME(0,5,0)</f>
        <v>#REF!</v>
      </c>
      <c r="G15" s="9">
        <v>7</v>
      </c>
      <c r="H15" s="8" t="e">
        <f t="shared" si="3"/>
        <v>#REF!</v>
      </c>
      <c r="I15" s="9">
        <v>33</v>
      </c>
      <c r="J15" s="9">
        <v>49</v>
      </c>
      <c r="K15" s="12">
        <f t="shared" si="0"/>
        <v>-0.1797752808988764</v>
      </c>
      <c r="L15" s="12">
        <f>J15</f>
        <v>49</v>
      </c>
      <c r="M15" s="12">
        <f>I15</f>
        <v>33</v>
      </c>
      <c r="N15" s="12">
        <f t="shared" si="1"/>
        <v>0.1797752808988764</v>
      </c>
    </row>
    <row r="16" spans="1:15">
      <c r="A16" s="16">
        <f t="shared" si="2"/>
        <v>15</v>
      </c>
      <c r="B16" s="12" t="s">
        <v>11</v>
      </c>
      <c r="C16" s="9" t="s">
        <v>15</v>
      </c>
      <c r="D16" s="12" t="s">
        <v>17</v>
      </c>
      <c r="E16" s="12" t="s">
        <v>13</v>
      </c>
      <c r="F16" s="10" t="e">
        <f>F15+TIME(0,5,0)</f>
        <v>#REF!</v>
      </c>
      <c r="G16" s="12">
        <v>11</v>
      </c>
      <c r="H16" s="16" t="e">
        <f t="shared" si="3"/>
        <v>#REF!</v>
      </c>
      <c r="I16" s="12">
        <v>50</v>
      </c>
      <c r="J16" s="12">
        <v>50</v>
      </c>
      <c r="K16" s="12">
        <f t="shared" si="0"/>
        <v>0</v>
      </c>
      <c r="L16" s="12">
        <f>I16</f>
        <v>50</v>
      </c>
      <c r="M16" s="12">
        <f>J16</f>
        <v>50</v>
      </c>
      <c r="N16" s="12">
        <f t="shared" si="1"/>
        <v>0</v>
      </c>
    </row>
    <row r="17" spans="1:15">
      <c r="A17" s="8">
        <f t="shared" si="2"/>
        <v>16</v>
      </c>
      <c r="B17" s="9" t="s">
        <v>11</v>
      </c>
      <c r="C17" s="9" t="s">
        <v>15</v>
      </c>
      <c r="D17" s="12" t="s">
        <v>17</v>
      </c>
      <c r="E17" s="9" t="s">
        <v>14</v>
      </c>
      <c r="F17" s="10" t="e">
        <f>F16+TIME(0,5,0)</f>
        <v>#REF!</v>
      </c>
      <c r="G17" s="9">
        <v>12</v>
      </c>
      <c r="H17" s="8" t="e">
        <f t="shared" si="3"/>
        <v>#REF!</v>
      </c>
      <c r="I17" s="9">
        <v>34</v>
      </c>
      <c r="J17" s="9">
        <v>43</v>
      </c>
      <c r="K17" s="12">
        <f t="shared" si="0"/>
        <v>-0.10112359550561797</v>
      </c>
      <c r="L17" s="9">
        <f>J17</f>
        <v>43</v>
      </c>
      <c r="M17" s="9">
        <f>I17</f>
        <v>34</v>
      </c>
      <c r="N17" s="12">
        <f t="shared" si="1"/>
        <v>0.10112359550561797</v>
      </c>
    </row>
    <row r="18" spans="1:15">
      <c r="A18" s="8">
        <f t="shared" si="2"/>
        <v>17</v>
      </c>
      <c r="B18" s="9" t="s">
        <v>11</v>
      </c>
      <c r="C18" s="9" t="s">
        <v>15</v>
      </c>
      <c r="D18" s="12" t="s">
        <v>17</v>
      </c>
      <c r="E18" s="9" t="s">
        <v>13</v>
      </c>
      <c r="F18" s="10" t="e">
        <f>F17+TIME(0,5,0)</f>
        <v>#REF!</v>
      </c>
      <c r="G18" s="9">
        <v>8</v>
      </c>
      <c r="H18" s="8" t="e">
        <f t="shared" si="3"/>
        <v>#REF!</v>
      </c>
      <c r="I18" s="9">
        <v>47</v>
      </c>
      <c r="J18" s="9">
        <v>30</v>
      </c>
      <c r="K18" s="12">
        <f t="shared" si="0"/>
        <v>0.2</v>
      </c>
      <c r="L18" s="12">
        <f>I18</f>
        <v>47</v>
      </c>
      <c r="M18" s="12">
        <f>J18</f>
        <v>30</v>
      </c>
      <c r="N18" s="12">
        <f t="shared" si="1"/>
        <v>0.2</v>
      </c>
    </row>
    <row r="19" spans="1:15">
      <c r="A19" s="8">
        <f t="shared" si="2"/>
        <v>18</v>
      </c>
      <c r="B19" s="9" t="s">
        <v>11</v>
      </c>
      <c r="C19" s="9" t="s">
        <v>15</v>
      </c>
      <c r="D19" s="12" t="s">
        <v>17</v>
      </c>
      <c r="E19" s="9" t="s">
        <v>14</v>
      </c>
      <c r="F19" s="10" t="e">
        <f>F18+TIME(0,5,0)</f>
        <v>#REF!</v>
      </c>
      <c r="G19" s="9">
        <v>12</v>
      </c>
      <c r="H19" s="8" t="e">
        <f t="shared" si="3"/>
        <v>#REF!</v>
      </c>
      <c r="I19" s="9">
        <v>46</v>
      </c>
      <c r="J19" s="9">
        <v>44</v>
      </c>
      <c r="K19" s="12">
        <f t="shared" si="0"/>
        <v>1.9607843137254902E-2</v>
      </c>
      <c r="L19" s="12">
        <f>J19</f>
        <v>44</v>
      </c>
      <c r="M19" s="12">
        <f>I19</f>
        <v>46</v>
      </c>
      <c r="N19" s="12">
        <f t="shared" si="1"/>
        <v>-1.9607843137254902E-2</v>
      </c>
    </row>
    <row r="20" spans="1:15">
      <c r="A20" s="13">
        <f t="shared" si="2"/>
        <v>19</v>
      </c>
      <c r="B20" s="14" t="s">
        <v>11</v>
      </c>
      <c r="C20" s="14" t="s">
        <v>15</v>
      </c>
      <c r="D20" s="5" t="s">
        <v>18</v>
      </c>
      <c r="E20" s="14" t="s">
        <v>13</v>
      </c>
      <c r="F20" s="15" t="e">
        <f>F19+TIME(0,25,0)</f>
        <v>#REF!</v>
      </c>
      <c r="G20" s="14">
        <v>13</v>
      </c>
      <c r="H20" s="13" t="e">
        <f t="shared" si="3"/>
        <v>#REF!</v>
      </c>
      <c r="I20" s="14">
        <v>67</v>
      </c>
      <c r="J20" s="14">
        <v>30</v>
      </c>
      <c r="K20" s="14">
        <f t="shared" si="0"/>
        <v>0.33636363636363636</v>
      </c>
      <c r="L20" s="14">
        <f>I20</f>
        <v>67</v>
      </c>
      <c r="M20" s="14">
        <f>J20</f>
        <v>30</v>
      </c>
      <c r="N20" s="14">
        <f t="shared" si="1"/>
        <v>0.33636363636363636</v>
      </c>
      <c r="O20">
        <f>AVERAGE(N20:N25)</f>
        <v>7.9022267612093453E-2</v>
      </c>
    </row>
    <row r="21" spans="1:15">
      <c r="A21" s="8">
        <f t="shared" si="2"/>
        <v>20</v>
      </c>
      <c r="B21" s="9" t="s">
        <v>11</v>
      </c>
      <c r="C21" s="9" t="s">
        <v>15</v>
      </c>
      <c r="D21" s="12" t="s">
        <v>18</v>
      </c>
      <c r="E21" s="9" t="s">
        <v>14</v>
      </c>
      <c r="F21" s="10" t="e">
        <f>F20+TIME(0,5,0)</f>
        <v>#REF!</v>
      </c>
      <c r="G21" s="9">
        <v>9</v>
      </c>
      <c r="H21" s="8" t="e">
        <f t="shared" si="3"/>
        <v>#REF!</v>
      </c>
      <c r="I21" s="9">
        <v>34</v>
      </c>
      <c r="J21" s="9">
        <v>47</v>
      </c>
      <c r="K21" s="12">
        <f t="shared" si="0"/>
        <v>-0.14444444444444443</v>
      </c>
      <c r="L21" s="12">
        <f>J21</f>
        <v>47</v>
      </c>
      <c r="M21" s="12">
        <f>I21</f>
        <v>34</v>
      </c>
      <c r="N21" s="12">
        <f t="shared" si="1"/>
        <v>0.14444444444444443</v>
      </c>
    </row>
    <row r="22" spans="1:15">
      <c r="A22" s="16">
        <f t="shared" si="2"/>
        <v>21</v>
      </c>
      <c r="B22" s="12" t="s">
        <v>11</v>
      </c>
      <c r="C22" s="9" t="s">
        <v>15</v>
      </c>
      <c r="D22" s="12" t="s">
        <v>18</v>
      </c>
      <c r="E22" s="12" t="s">
        <v>13</v>
      </c>
      <c r="F22" s="10" t="e">
        <f>F21+TIME(0,5,0)</f>
        <v>#REF!</v>
      </c>
      <c r="G22" s="12">
        <v>8</v>
      </c>
      <c r="H22" s="16" t="e">
        <f t="shared" si="3"/>
        <v>#REF!</v>
      </c>
      <c r="I22" s="12">
        <v>44</v>
      </c>
      <c r="J22" s="12">
        <v>40</v>
      </c>
      <c r="K22" s="12">
        <f t="shared" si="0"/>
        <v>4.3478260869565216E-2</v>
      </c>
      <c r="L22" s="12">
        <f>I22</f>
        <v>44</v>
      </c>
      <c r="M22" s="12">
        <f>J22</f>
        <v>40</v>
      </c>
      <c r="N22" s="12">
        <f t="shared" si="1"/>
        <v>4.3478260869565216E-2</v>
      </c>
    </row>
    <row r="23" spans="1:15">
      <c r="A23" s="8">
        <f t="shared" si="2"/>
        <v>22</v>
      </c>
      <c r="B23" s="9" t="s">
        <v>11</v>
      </c>
      <c r="C23" s="9" t="s">
        <v>15</v>
      </c>
      <c r="D23" s="12" t="s">
        <v>18</v>
      </c>
      <c r="E23" s="9" t="s">
        <v>14</v>
      </c>
      <c r="F23" s="10" t="e">
        <f>F22+TIME(0,5,0)</f>
        <v>#REF!</v>
      </c>
      <c r="G23" s="9">
        <v>10</v>
      </c>
      <c r="H23" s="8" t="e">
        <f t="shared" si="3"/>
        <v>#REF!</v>
      </c>
      <c r="I23" s="9">
        <v>37</v>
      </c>
      <c r="J23" s="9">
        <v>36</v>
      </c>
      <c r="K23" s="12">
        <f t="shared" si="0"/>
        <v>1.2048192771084338E-2</v>
      </c>
      <c r="L23" s="9">
        <f>J23</f>
        <v>36</v>
      </c>
      <c r="M23" s="9">
        <f>I23</f>
        <v>37</v>
      </c>
      <c r="N23" s="12">
        <f t="shared" si="1"/>
        <v>-1.2048192771084338E-2</v>
      </c>
    </row>
    <row r="24" spans="1:15">
      <c r="A24" s="8">
        <f t="shared" si="2"/>
        <v>23</v>
      </c>
      <c r="B24" s="9" t="s">
        <v>11</v>
      </c>
      <c r="C24" s="9" t="s">
        <v>15</v>
      </c>
      <c r="D24" s="12" t="s">
        <v>18</v>
      </c>
      <c r="E24" s="9" t="s">
        <v>13</v>
      </c>
      <c r="F24" s="10" t="e">
        <f>F23+TIME(0,5,0)</f>
        <v>#REF!</v>
      </c>
      <c r="G24" s="9">
        <v>10</v>
      </c>
      <c r="H24" s="8" t="e">
        <f t="shared" si="3"/>
        <v>#REF!</v>
      </c>
      <c r="I24" s="9">
        <v>47</v>
      </c>
      <c r="J24" s="9">
        <v>35</v>
      </c>
      <c r="K24" s="12">
        <f t="shared" si="0"/>
        <v>0.13043478260869565</v>
      </c>
      <c r="L24" s="12">
        <f>I24</f>
        <v>47</v>
      </c>
      <c r="M24" s="12">
        <f>J24</f>
        <v>35</v>
      </c>
      <c r="N24" s="12">
        <f t="shared" si="1"/>
        <v>0.13043478260869565</v>
      </c>
    </row>
    <row r="25" spans="1:15">
      <c r="A25" s="8">
        <f t="shared" si="2"/>
        <v>24</v>
      </c>
      <c r="B25" s="9" t="s">
        <v>11</v>
      </c>
      <c r="C25" s="9" t="s">
        <v>15</v>
      </c>
      <c r="D25" s="12" t="s">
        <v>18</v>
      </c>
      <c r="E25" s="9" t="s">
        <v>14</v>
      </c>
      <c r="F25" s="10" t="e">
        <f>F24+TIME(0,5,0)</f>
        <v>#REF!</v>
      </c>
      <c r="G25" s="9">
        <v>12</v>
      </c>
      <c r="H25" s="8" t="e">
        <f t="shared" si="3"/>
        <v>#REF!</v>
      </c>
      <c r="I25" s="9">
        <v>46</v>
      </c>
      <c r="J25" s="9">
        <v>31</v>
      </c>
      <c r="K25" s="12">
        <f t="shared" si="0"/>
        <v>0.16853932584269662</v>
      </c>
      <c r="L25" s="12">
        <f>J25</f>
        <v>31</v>
      </c>
      <c r="M25" s="12">
        <f>I25</f>
        <v>46</v>
      </c>
      <c r="N25" s="12">
        <f t="shared" si="1"/>
        <v>-0.16853932584269662</v>
      </c>
    </row>
    <row r="26" spans="1:15">
      <c r="A26" s="13">
        <f t="shared" si="2"/>
        <v>25</v>
      </c>
      <c r="B26" s="14" t="s">
        <v>11</v>
      </c>
      <c r="C26" s="14" t="s">
        <v>19</v>
      </c>
      <c r="D26" s="5" t="s">
        <v>17</v>
      </c>
      <c r="E26" s="14" t="s">
        <v>13</v>
      </c>
      <c r="F26" s="15">
        <f>TIME(16,0,0)</f>
        <v>0.66666666666666663</v>
      </c>
      <c r="G26" s="14">
        <v>9</v>
      </c>
      <c r="H26" s="13" t="e">
        <f t="shared" si="3"/>
        <v>#REF!</v>
      </c>
      <c r="I26" s="14">
        <v>51</v>
      </c>
      <c r="J26" s="14">
        <v>25</v>
      </c>
      <c r="K26" s="14">
        <f t="shared" si="0"/>
        <v>0.30588235294117649</v>
      </c>
      <c r="L26" s="14">
        <f>I26</f>
        <v>51</v>
      </c>
      <c r="M26" s="14">
        <f>J26</f>
        <v>25</v>
      </c>
      <c r="N26" s="14">
        <f t="shared" si="1"/>
        <v>0.30588235294117649</v>
      </c>
      <c r="O26">
        <f>AVERAGE(N26:N30)</f>
        <v>0.12656118399649791</v>
      </c>
    </row>
    <row r="27" spans="1:15">
      <c r="A27" s="8">
        <f t="shared" si="2"/>
        <v>26</v>
      </c>
      <c r="B27" s="9" t="s">
        <v>11</v>
      </c>
      <c r="C27" s="9" t="s">
        <v>19</v>
      </c>
      <c r="D27" s="12" t="s">
        <v>17</v>
      </c>
      <c r="E27" s="9" t="s">
        <v>14</v>
      </c>
      <c r="F27" s="10">
        <f>F26+TIME(0,5,0)</f>
        <v>0.67013888888888884</v>
      </c>
      <c r="G27" s="9">
        <v>15</v>
      </c>
      <c r="H27" s="8" t="e">
        <f t="shared" si="3"/>
        <v>#REF!</v>
      </c>
      <c r="I27" s="9">
        <v>28</v>
      </c>
      <c r="J27" s="9">
        <v>44</v>
      </c>
      <c r="K27" s="12">
        <f t="shared" si="0"/>
        <v>-0.18390804597701149</v>
      </c>
      <c r="L27" s="12">
        <f>J27</f>
        <v>44</v>
      </c>
      <c r="M27" s="12">
        <f>I27</f>
        <v>28</v>
      </c>
      <c r="N27" s="12">
        <f t="shared" si="1"/>
        <v>0.18390804597701149</v>
      </c>
    </row>
    <row r="28" spans="1:15">
      <c r="A28" s="16">
        <f t="shared" si="2"/>
        <v>27</v>
      </c>
      <c r="B28" s="12" t="s">
        <v>11</v>
      </c>
      <c r="C28" s="9" t="s">
        <v>19</v>
      </c>
      <c r="D28" s="12" t="s">
        <v>17</v>
      </c>
      <c r="E28" s="12" t="s">
        <v>13</v>
      </c>
      <c r="F28" s="10">
        <f>F27+TIME(0,5,0)</f>
        <v>0.67361111111111105</v>
      </c>
      <c r="G28" s="12">
        <v>7</v>
      </c>
      <c r="H28" s="16" t="e">
        <f t="shared" si="3"/>
        <v>#REF!</v>
      </c>
      <c r="I28" s="12">
        <v>43</v>
      </c>
      <c r="J28" s="12">
        <v>32</v>
      </c>
      <c r="K28" s="12">
        <f t="shared" si="0"/>
        <v>0.13414634146341464</v>
      </c>
      <c r="L28" s="12">
        <f>I28</f>
        <v>43</v>
      </c>
      <c r="M28" s="12">
        <f>J28</f>
        <v>32</v>
      </c>
      <c r="N28" s="12">
        <f t="shared" si="1"/>
        <v>0.13414634146341464</v>
      </c>
    </row>
    <row r="29" spans="1:15">
      <c r="A29" s="8">
        <f t="shared" si="2"/>
        <v>28</v>
      </c>
      <c r="B29" s="9" t="s">
        <v>11</v>
      </c>
      <c r="C29" s="9" t="s">
        <v>19</v>
      </c>
      <c r="D29" s="12" t="s">
        <v>17</v>
      </c>
      <c r="E29" s="9" t="s">
        <v>14</v>
      </c>
      <c r="F29" s="10">
        <f>F28+TIME(0,5,0)</f>
        <v>0.67708333333333326</v>
      </c>
      <c r="G29" s="9">
        <v>13</v>
      </c>
      <c r="H29" s="8" t="e">
        <f t="shared" si="3"/>
        <v>#REF!</v>
      </c>
      <c r="I29" s="9">
        <v>36</v>
      </c>
      <c r="J29" s="9">
        <v>33</v>
      </c>
      <c r="K29" s="12">
        <f t="shared" si="0"/>
        <v>3.6585365853658534E-2</v>
      </c>
      <c r="L29" s="9">
        <f>J29</f>
        <v>33</v>
      </c>
      <c r="M29" s="9">
        <f>I29</f>
        <v>36</v>
      </c>
      <c r="N29" s="12">
        <f t="shared" si="1"/>
        <v>-3.6585365853658534E-2</v>
      </c>
    </row>
    <row r="30" spans="1:15">
      <c r="A30" s="8">
        <f t="shared" si="2"/>
        <v>29</v>
      </c>
      <c r="B30" s="9" t="s">
        <v>11</v>
      </c>
      <c r="C30" s="9" t="s">
        <v>19</v>
      </c>
      <c r="D30" s="12" t="s">
        <v>17</v>
      </c>
      <c r="E30" s="9" t="s">
        <v>13</v>
      </c>
      <c r="F30" s="10">
        <f>F29+TIME(0,5,0)</f>
        <v>0.68055555555555547</v>
      </c>
      <c r="G30" s="9">
        <v>10</v>
      </c>
      <c r="H30" s="8" t="e">
        <f t="shared" si="3"/>
        <v>#REF!</v>
      </c>
      <c r="I30" s="9">
        <v>41</v>
      </c>
      <c r="J30" s="9">
        <v>37</v>
      </c>
      <c r="K30" s="12">
        <f t="shared" si="0"/>
        <v>4.5454545454545456E-2</v>
      </c>
      <c r="L30" s="12">
        <f>I30</f>
        <v>41</v>
      </c>
      <c r="M30" s="12">
        <f>J30</f>
        <v>37</v>
      </c>
      <c r="N30" s="12">
        <f t="shared" si="1"/>
        <v>4.5454545454545456E-2</v>
      </c>
    </row>
    <row r="31" spans="1:15">
      <c r="A31" s="8">
        <f t="shared" si="2"/>
        <v>30</v>
      </c>
      <c r="B31" s="9" t="s">
        <v>11</v>
      </c>
      <c r="C31" s="9" t="s">
        <v>19</v>
      </c>
      <c r="D31" s="12" t="s">
        <v>17</v>
      </c>
      <c r="E31" s="9" t="s">
        <v>14</v>
      </c>
      <c r="F31" s="10">
        <f>F30+TIME(0,5,0)</f>
        <v>0.68402777777777768</v>
      </c>
      <c r="G31" s="9">
        <v>12</v>
      </c>
      <c r="H31" s="8" t="e">
        <f t="shared" si="3"/>
        <v>#REF!</v>
      </c>
      <c r="I31" s="9">
        <v>44</v>
      </c>
      <c r="J31" s="9">
        <v>36</v>
      </c>
      <c r="K31" s="12">
        <f t="shared" si="0"/>
        <v>8.6956521739130432E-2</v>
      </c>
      <c r="L31" s="12">
        <f>J31</f>
        <v>36</v>
      </c>
      <c r="M31" s="12">
        <f>I31</f>
        <v>44</v>
      </c>
      <c r="N31" s="12">
        <f t="shared" si="1"/>
        <v>-8.6956521739130432E-2</v>
      </c>
    </row>
    <row r="32" spans="1:15">
      <c r="A32" s="13">
        <f t="shared" si="2"/>
        <v>31</v>
      </c>
      <c r="B32" s="14" t="s">
        <v>11</v>
      </c>
      <c r="C32" s="14" t="s">
        <v>15</v>
      </c>
      <c r="D32" s="5" t="s">
        <v>20</v>
      </c>
      <c r="E32" s="14" t="s">
        <v>13</v>
      </c>
      <c r="F32" s="15">
        <f>TIME(16,0,0)</f>
        <v>0.66666666666666663</v>
      </c>
      <c r="G32" s="14">
        <v>7</v>
      </c>
      <c r="H32" s="13" t="e">
        <f t="shared" si="3"/>
        <v>#REF!</v>
      </c>
      <c r="I32" s="14">
        <v>34</v>
      </c>
      <c r="J32" s="14">
        <v>34</v>
      </c>
      <c r="K32" s="14">
        <f t="shared" si="0"/>
        <v>0</v>
      </c>
      <c r="L32" s="14">
        <f>I32</f>
        <v>34</v>
      </c>
      <c r="M32" s="14">
        <f>J32</f>
        <v>34</v>
      </c>
      <c r="N32" s="14">
        <f t="shared" si="1"/>
        <v>0</v>
      </c>
      <c r="O32">
        <f>AVERAGE(N32:N36)</f>
        <v>7.8472521165160315E-4</v>
      </c>
    </row>
    <row r="33" spans="1:14">
      <c r="A33" s="8">
        <f t="shared" si="2"/>
        <v>32</v>
      </c>
      <c r="B33" s="9" t="s">
        <v>11</v>
      </c>
      <c r="C33" s="9" t="s">
        <v>15</v>
      </c>
      <c r="D33" s="12" t="s">
        <v>20</v>
      </c>
      <c r="E33" s="9" t="s">
        <v>14</v>
      </c>
      <c r="F33" s="10">
        <f>F32+TIME(0,5,0)</f>
        <v>0.67013888888888884</v>
      </c>
      <c r="G33" s="9">
        <v>9</v>
      </c>
      <c r="H33" s="8" t="e">
        <f t="shared" si="3"/>
        <v>#REF!</v>
      </c>
      <c r="I33" s="9">
        <v>42</v>
      </c>
      <c r="J33" s="9">
        <v>45</v>
      </c>
      <c r="K33" s="12">
        <f t="shared" si="0"/>
        <v>-3.125E-2</v>
      </c>
      <c r="L33" s="12">
        <f>J33</f>
        <v>45</v>
      </c>
      <c r="M33" s="12">
        <f>I33</f>
        <v>42</v>
      </c>
      <c r="N33" s="12">
        <f t="shared" si="1"/>
        <v>3.125E-2</v>
      </c>
    </row>
    <row r="34" spans="1:14">
      <c r="A34" s="16">
        <f t="shared" si="2"/>
        <v>33</v>
      </c>
      <c r="B34" s="12" t="s">
        <v>11</v>
      </c>
      <c r="C34" s="9" t="s">
        <v>15</v>
      </c>
      <c r="D34" s="12" t="s">
        <v>20</v>
      </c>
      <c r="E34" s="12" t="s">
        <v>13</v>
      </c>
      <c r="F34" s="10">
        <f>F33+TIME(0,5,0)</f>
        <v>0.67361111111111105</v>
      </c>
      <c r="G34" s="12">
        <v>6</v>
      </c>
      <c r="H34" s="16" t="e">
        <f t="shared" si="3"/>
        <v>#REF!</v>
      </c>
      <c r="I34" s="12">
        <v>52</v>
      </c>
      <c r="J34" s="12">
        <v>38</v>
      </c>
      <c r="K34" s="12">
        <f t="shared" si="0"/>
        <v>0.14583333333333334</v>
      </c>
      <c r="L34" s="12">
        <f>I34</f>
        <v>52</v>
      </c>
      <c r="M34" s="12">
        <f>J34</f>
        <v>38</v>
      </c>
      <c r="N34" s="12">
        <f t="shared" si="1"/>
        <v>0.14583333333333334</v>
      </c>
    </row>
    <row r="35" spans="1:14">
      <c r="A35" s="8">
        <f t="shared" si="2"/>
        <v>34</v>
      </c>
      <c r="B35" s="9" t="s">
        <v>11</v>
      </c>
      <c r="C35" s="9" t="s">
        <v>15</v>
      </c>
      <c r="D35" s="12" t="s">
        <v>20</v>
      </c>
      <c r="E35" s="9" t="s">
        <v>14</v>
      </c>
      <c r="F35" s="10">
        <f>F34+TIME(0,5,0)</f>
        <v>0.67708333333333326</v>
      </c>
      <c r="G35" s="9">
        <v>11</v>
      </c>
      <c r="H35" s="8" t="e">
        <f t="shared" si="3"/>
        <v>#REF!</v>
      </c>
      <c r="I35" s="9">
        <v>51</v>
      </c>
      <c r="J35" s="9">
        <v>39</v>
      </c>
      <c r="K35" s="12">
        <f t="shared" si="0"/>
        <v>0.11881188118811881</v>
      </c>
      <c r="L35" s="9">
        <f>J35</f>
        <v>39</v>
      </c>
      <c r="M35" s="9">
        <f>I35</f>
        <v>51</v>
      </c>
      <c r="N35" s="12">
        <f t="shared" si="1"/>
        <v>-0.11881188118811881</v>
      </c>
    </row>
    <row r="36" spans="1:14">
      <c r="A36" s="8">
        <f t="shared" si="2"/>
        <v>35</v>
      </c>
      <c r="B36" s="9" t="s">
        <v>11</v>
      </c>
      <c r="C36" s="9" t="s">
        <v>15</v>
      </c>
      <c r="D36" s="12" t="s">
        <v>20</v>
      </c>
      <c r="E36" s="9" t="s">
        <v>13</v>
      </c>
      <c r="F36" s="10">
        <f>F35+TIME(0,5,0)</f>
        <v>0.68055555555555547</v>
      </c>
      <c r="G36" s="9">
        <v>9</v>
      </c>
      <c r="H36" s="8" t="e">
        <f t="shared" si="3"/>
        <v>#REF!</v>
      </c>
      <c r="I36" s="9">
        <v>39</v>
      </c>
      <c r="J36" s="9">
        <v>44</v>
      </c>
      <c r="K36" s="12">
        <f t="shared" si="0"/>
        <v>-5.434782608695652E-2</v>
      </c>
      <c r="L36" s="12">
        <f>I36</f>
        <v>39</v>
      </c>
      <c r="M36" s="12">
        <f>J36</f>
        <v>44</v>
      </c>
      <c r="N36" s="12">
        <f t="shared" si="1"/>
        <v>-5.434782608695652E-2</v>
      </c>
    </row>
    <row r="37" spans="1:14">
      <c r="A37" s="8">
        <f t="shared" si="2"/>
        <v>36</v>
      </c>
      <c r="B37" s="9" t="s">
        <v>11</v>
      </c>
      <c r="C37" s="9" t="s">
        <v>15</v>
      </c>
      <c r="D37" s="12" t="s">
        <v>20</v>
      </c>
      <c r="E37" s="9" t="s">
        <v>14</v>
      </c>
      <c r="F37" s="10">
        <f>F36+TIME(0,5,0)</f>
        <v>0.68402777777777768</v>
      </c>
      <c r="G37" s="9">
        <v>9</v>
      </c>
      <c r="H37" s="8" t="e">
        <f t="shared" si="3"/>
        <v>#REF!</v>
      </c>
      <c r="I37" s="9">
        <v>50</v>
      </c>
      <c r="J37" s="9">
        <v>30</v>
      </c>
      <c r="K37" s="12">
        <f t="shared" si="0"/>
        <v>0.2247191011235955</v>
      </c>
      <c r="L37" s="12">
        <f>J37</f>
        <v>30</v>
      </c>
      <c r="M37" s="12">
        <f>I37</f>
        <v>50</v>
      </c>
      <c r="N37" s="12">
        <f t="shared" si="1"/>
        <v>-0.2247191011235955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F8" workbookViewId="0">
      <selection activeCell="O9" sqref="O9"/>
    </sheetView>
  </sheetViews>
  <sheetFormatPr baseColWidth="10" defaultRowHeight="15" x14ac:dyDescent="0"/>
  <cols>
    <col min="1" max="1" width="12" customWidth="1"/>
    <col min="2" max="2" width="12.83203125" customWidth="1"/>
    <col min="3" max="3" width="19" customWidth="1"/>
    <col min="4" max="4" width="59.1640625" customWidth="1"/>
    <col min="6" max="6" width="14.6640625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1" t="s">
        <v>0</v>
      </c>
      <c r="I1" s="2" t="s">
        <v>7</v>
      </c>
      <c r="J1" s="2" t="s">
        <v>8</v>
      </c>
      <c r="K1" s="2" t="s">
        <v>9</v>
      </c>
      <c r="L1" s="2" t="s">
        <v>2</v>
      </c>
      <c r="M1" s="2" t="s">
        <v>3</v>
      </c>
      <c r="N1" s="2" t="s">
        <v>10</v>
      </c>
    </row>
    <row r="2" spans="1:15">
      <c r="A2" s="4">
        <v>1</v>
      </c>
      <c r="B2" s="5" t="s">
        <v>11</v>
      </c>
      <c r="C2" s="5" t="s">
        <v>12</v>
      </c>
      <c r="D2" s="5" t="s">
        <v>12</v>
      </c>
      <c r="E2" s="5" t="s">
        <v>13</v>
      </c>
      <c r="F2" s="6">
        <f>TIME(8,20,0)</f>
        <v>0.34722222222222227</v>
      </c>
      <c r="G2" s="5">
        <v>1</v>
      </c>
      <c r="H2" s="4">
        <v>1</v>
      </c>
      <c r="I2" s="7">
        <v>38</v>
      </c>
      <c r="J2" s="7">
        <v>44</v>
      </c>
      <c r="K2" s="5">
        <f t="shared" ref="K2:K49" si="0">(I2-J2)/(G2+I2+J2)</f>
        <v>-7.2289156626506021E-2</v>
      </c>
      <c r="L2" s="5">
        <f>I2</f>
        <v>38</v>
      </c>
      <c r="M2" s="5">
        <f>J2</f>
        <v>44</v>
      </c>
      <c r="N2" s="5">
        <f t="shared" ref="N2:N49" si="1">(L2-M2)/(G2+L2+M2)</f>
        <v>-7.2289156626506021E-2</v>
      </c>
      <c r="O2">
        <f>AVERAGE(N2:N6)</f>
        <v>-2.8100106924098544E-2</v>
      </c>
    </row>
    <row r="3" spans="1:15">
      <c r="A3" s="8">
        <f t="shared" ref="A3:A49" si="2">A2+1</f>
        <v>2</v>
      </c>
      <c r="B3" s="9" t="s">
        <v>11</v>
      </c>
      <c r="C3" s="9" t="s">
        <v>12</v>
      </c>
      <c r="D3" s="9" t="s">
        <v>12</v>
      </c>
      <c r="E3" s="9" t="s">
        <v>14</v>
      </c>
      <c r="F3" s="10">
        <f t="shared" ref="F3:F10" si="3">F2+TIME(0,5,0)</f>
        <v>0.35069444444444448</v>
      </c>
      <c r="G3" s="9">
        <v>4</v>
      </c>
      <c r="H3" s="8">
        <f t="shared" ref="H3:H49" si="4">H2+1</f>
        <v>2</v>
      </c>
      <c r="I3" s="11">
        <v>48</v>
      </c>
      <c r="J3" s="11">
        <v>47</v>
      </c>
      <c r="K3" s="12">
        <f t="shared" si="0"/>
        <v>1.0101010101010102E-2</v>
      </c>
      <c r="L3" s="9">
        <f>J3</f>
        <v>47</v>
      </c>
      <c r="M3" s="9">
        <f>I3</f>
        <v>48</v>
      </c>
      <c r="N3" s="12">
        <f t="shared" si="1"/>
        <v>-1.0101010101010102E-2</v>
      </c>
    </row>
    <row r="4" spans="1:15">
      <c r="A4" s="8">
        <f t="shared" si="2"/>
        <v>3</v>
      </c>
      <c r="B4" s="9" t="s">
        <v>11</v>
      </c>
      <c r="C4" s="9" t="s">
        <v>12</v>
      </c>
      <c r="D4" s="9" t="s">
        <v>12</v>
      </c>
      <c r="E4" s="9" t="s">
        <v>13</v>
      </c>
      <c r="F4" s="10">
        <f t="shared" si="3"/>
        <v>0.35416666666666669</v>
      </c>
      <c r="G4" s="9">
        <v>11</v>
      </c>
      <c r="H4" s="8">
        <f t="shared" si="4"/>
        <v>3</v>
      </c>
      <c r="I4" s="9">
        <v>54</v>
      </c>
      <c r="J4" s="9">
        <v>39</v>
      </c>
      <c r="K4" s="12">
        <f t="shared" si="0"/>
        <v>0.14423076923076922</v>
      </c>
      <c r="L4" s="12">
        <f>I4</f>
        <v>54</v>
      </c>
      <c r="M4" s="12">
        <f>J4</f>
        <v>39</v>
      </c>
      <c r="N4" s="12">
        <f t="shared" si="1"/>
        <v>0.14423076923076922</v>
      </c>
    </row>
    <row r="5" spans="1:15">
      <c r="A5" s="8">
        <f t="shared" si="2"/>
        <v>4</v>
      </c>
      <c r="B5" s="9" t="s">
        <v>11</v>
      </c>
      <c r="C5" s="9" t="s">
        <v>12</v>
      </c>
      <c r="D5" s="9" t="s">
        <v>12</v>
      </c>
      <c r="E5" s="9" t="s">
        <v>14</v>
      </c>
      <c r="F5" s="10">
        <f t="shared" si="3"/>
        <v>0.3576388888888889</v>
      </c>
      <c r="G5" s="9">
        <v>6</v>
      </c>
      <c r="H5" s="8">
        <f t="shared" si="4"/>
        <v>4</v>
      </c>
      <c r="I5" s="9">
        <v>47</v>
      </c>
      <c r="J5" s="9">
        <v>39</v>
      </c>
      <c r="K5" s="12">
        <f t="shared" si="0"/>
        <v>8.6956521739130432E-2</v>
      </c>
      <c r="L5" s="12">
        <f>J5</f>
        <v>39</v>
      </c>
      <c r="M5" s="12">
        <f>I5</f>
        <v>47</v>
      </c>
      <c r="N5" s="12">
        <f t="shared" si="1"/>
        <v>-8.6956521739130432E-2</v>
      </c>
    </row>
    <row r="6" spans="1:15">
      <c r="A6" s="8">
        <f t="shared" si="2"/>
        <v>5</v>
      </c>
      <c r="B6" s="9" t="s">
        <v>11</v>
      </c>
      <c r="C6" s="9" t="s">
        <v>12</v>
      </c>
      <c r="D6" s="9" t="s">
        <v>12</v>
      </c>
      <c r="E6" s="9" t="s">
        <v>13</v>
      </c>
      <c r="F6" s="10">
        <f t="shared" si="3"/>
        <v>0.3611111111111111</v>
      </c>
      <c r="G6" s="9">
        <v>2</v>
      </c>
      <c r="H6" s="8">
        <f t="shared" si="4"/>
        <v>5</v>
      </c>
      <c r="I6" s="9">
        <v>45</v>
      </c>
      <c r="J6" s="9">
        <v>57</v>
      </c>
      <c r="K6" s="12">
        <f t="shared" si="0"/>
        <v>-0.11538461538461539</v>
      </c>
      <c r="L6" s="12">
        <f>I6</f>
        <v>45</v>
      </c>
      <c r="M6" s="12">
        <f>J6</f>
        <v>57</v>
      </c>
      <c r="N6" s="12">
        <f t="shared" si="1"/>
        <v>-0.11538461538461539</v>
      </c>
    </row>
    <row r="7" spans="1:15">
      <c r="A7" s="8">
        <f t="shared" si="2"/>
        <v>6</v>
      </c>
      <c r="B7" s="9" t="s">
        <v>11</v>
      </c>
      <c r="C7" s="9" t="s">
        <v>12</v>
      </c>
      <c r="D7" s="9" t="s">
        <v>12</v>
      </c>
      <c r="E7" s="9" t="s">
        <v>14</v>
      </c>
      <c r="F7" s="10">
        <f t="shared" si="3"/>
        <v>0.36458333333333331</v>
      </c>
      <c r="G7" s="9">
        <v>8</v>
      </c>
      <c r="H7" s="8">
        <f t="shared" si="4"/>
        <v>6</v>
      </c>
      <c r="I7" s="9">
        <v>35</v>
      </c>
      <c r="J7" s="9">
        <v>31</v>
      </c>
      <c r="K7" s="12">
        <f t="shared" si="0"/>
        <v>5.4054054054054057E-2</v>
      </c>
      <c r="L7" s="12">
        <f>J7</f>
        <v>31</v>
      </c>
      <c r="M7" s="12">
        <f>I7</f>
        <v>35</v>
      </c>
      <c r="N7" s="12">
        <f t="shared" si="1"/>
        <v>-5.4054054054054057E-2</v>
      </c>
    </row>
    <row r="8" spans="1:15">
      <c r="A8" s="13">
        <f t="shared" si="2"/>
        <v>7</v>
      </c>
      <c r="B8" s="14" t="s">
        <v>11</v>
      </c>
      <c r="C8" s="14" t="s">
        <v>21</v>
      </c>
      <c r="D8" s="5" t="s">
        <v>16</v>
      </c>
      <c r="E8" s="14" t="s">
        <v>13</v>
      </c>
      <c r="F8" s="15">
        <f>TIME(9,0,0)</f>
        <v>0.375</v>
      </c>
      <c r="G8" s="14">
        <v>1</v>
      </c>
      <c r="H8" s="13">
        <f t="shared" si="4"/>
        <v>7</v>
      </c>
      <c r="I8" s="14">
        <v>63</v>
      </c>
      <c r="J8" s="14">
        <v>36</v>
      </c>
      <c r="K8" s="14">
        <f t="shared" si="0"/>
        <v>0.27</v>
      </c>
      <c r="L8" s="14">
        <f>I8</f>
        <v>63</v>
      </c>
      <c r="M8" s="14">
        <f>J8</f>
        <v>36</v>
      </c>
      <c r="N8" s="14">
        <f t="shared" si="1"/>
        <v>0.27</v>
      </c>
      <c r="O8">
        <f>AVERAGE(N8:N13)</f>
        <v>0.43498574603624968</v>
      </c>
    </row>
    <row r="9" spans="1:15">
      <c r="A9" s="8">
        <f t="shared" si="2"/>
        <v>8</v>
      </c>
      <c r="B9" s="9" t="s">
        <v>11</v>
      </c>
      <c r="C9" s="9" t="s">
        <v>21</v>
      </c>
      <c r="D9" s="9" t="s">
        <v>16</v>
      </c>
      <c r="E9" s="9" t="s">
        <v>14</v>
      </c>
      <c r="F9" s="10">
        <f t="shared" si="3"/>
        <v>0.37847222222222221</v>
      </c>
      <c r="G9" s="9">
        <v>6</v>
      </c>
      <c r="H9" s="8">
        <f t="shared" si="4"/>
        <v>8</v>
      </c>
      <c r="I9" s="9">
        <v>34</v>
      </c>
      <c r="J9" s="9">
        <v>66</v>
      </c>
      <c r="K9" s="12">
        <f t="shared" si="0"/>
        <v>-0.30188679245283018</v>
      </c>
      <c r="L9" s="12">
        <f>J9</f>
        <v>66</v>
      </c>
      <c r="M9" s="12">
        <f>I9</f>
        <v>34</v>
      </c>
      <c r="N9" s="12">
        <f t="shared" si="1"/>
        <v>0.30188679245283018</v>
      </c>
    </row>
    <row r="10" spans="1:15">
      <c r="A10" s="16">
        <f t="shared" si="2"/>
        <v>9</v>
      </c>
      <c r="B10" s="12" t="s">
        <v>11</v>
      </c>
      <c r="C10" s="9" t="s">
        <v>21</v>
      </c>
      <c r="D10" s="9" t="s">
        <v>16</v>
      </c>
      <c r="E10" s="12" t="s">
        <v>13</v>
      </c>
      <c r="F10" s="10">
        <f t="shared" si="3"/>
        <v>0.38194444444444442</v>
      </c>
      <c r="G10" s="12">
        <v>6</v>
      </c>
      <c r="H10" s="16">
        <f t="shared" si="4"/>
        <v>9</v>
      </c>
      <c r="I10" s="12">
        <v>75</v>
      </c>
      <c r="J10" s="12">
        <v>14</v>
      </c>
      <c r="K10" s="12">
        <f t="shared" si="0"/>
        <v>0.64210526315789473</v>
      </c>
      <c r="L10" s="12">
        <f>I10</f>
        <v>75</v>
      </c>
      <c r="M10" s="12">
        <f>J10</f>
        <v>14</v>
      </c>
      <c r="N10" s="12">
        <f t="shared" si="1"/>
        <v>0.64210526315789473</v>
      </c>
    </row>
    <row r="11" spans="1:15">
      <c r="A11" s="8">
        <f t="shared" si="2"/>
        <v>10</v>
      </c>
      <c r="B11" s="9" t="s">
        <v>11</v>
      </c>
      <c r="C11" s="9" t="s">
        <v>21</v>
      </c>
      <c r="D11" s="9" t="s">
        <v>16</v>
      </c>
      <c r="E11" s="9" t="s">
        <v>14</v>
      </c>
      <c r="F11" s="10">
        <f>F10+TIME(0,5,0)</f>
        <v>0.38541666666666663</v>
      </c>
      <c r="G11" s="9">
        <v>7</v>
      </c>
      <c r="H11" s="8">
        <f t="shared" si="4"/>
        <v>10</v>
      </c>
      <c r="I11" s="9">
        <v>27</v>
      </c>
      <c r="J11" s="9">
        <v>64</v>
      </c>
      <c r="K11" s="12">
        <f t="shared" si="0"/>
        <v>-0.37755102040816324</v>
      </c>
      <c r="L11" s="9">
        <f>J11</f>
        <v>64</v>
      </c>
      <c r="M11" s="9">
        <f>I11</f>
        <v>27</v>
      </c>
      <c r="N11" s="12">
        <f t="shared" si="1"/>
        <v>0.37755102040816324</v>
      </c>
    </row>
    <row r="12" spans="1:15">
      <c r="A12" s="8">
        <f t="shared" si="2"/>
        <v>11</v>
      </c>
      <c r="B12" s="9" t="s">
        <v>11</v>
      </c>
      <c r="C12" s="9" t="s">
        <v>21</v>
      </c>
      <c r="D12" s="9" t="s">
        <v>16</v>
      </c>
      <c r="E12" s="9" t="s">
        <v>13</v>
      </c>
      <c r="F12" s="10">
        <f>F11+TIME(0,5,0)</f>
        <v>0.38888888888888884</v>
      </c>
      <c r="G12" s="9">
        <v>9</v>
      </c>
      <c r="H12" s="8">
        <f t="shared" si="4"/>
        <v>11</v>
      </c>
      <c r="I12" s="9">
        <v>69</v>
      </c>
      <c r="J12" s="9">
        <v>28</v>
      </c>
      <c r="K12" s="12">
        <f t="shared" si="0"/>
        <v>0.3867924528301887</v>
      </c>
      <c r="L12" s="12">
        <f>I12</f>
        <v>69</v>
      </c>
      <c r="M12" s="12">
        <f>J12</f>
        <v>28</v>
      </c>
      <c r="N12" s="12">
        <f t="shared" si="1"/>
        <v>0.3867924528301887</v>
      </c>
    </row>
    <row r="13" spans="1:15">
      <c r="A13" s="8">
        <f t="shared" si="2"/>
        <v>12</v>
      </c>
      <c r="B13" s="9" t="s">
        <v>11</v>
      </c>
      <c r="C13" s="9" t="s">
        <v>21</v>
      </c>
      <c r="D13" s="9" t="s">
        <v>16</v>
      </c>
      <c r="E13" s="9" t="s">
        <v>14</v>
      </c>
      <c r="F13" s="10">
        <f>F12+TIME(0,5,0)</f>
        <v>0.39236111111111105</v>
      </c>
      <c r="G13" s="9">
        <v>9</v>
      </c>
      <c r="H13" s="8">
        <f t="shared" si="4"/>
        <v>12</v>
      </c>
      <c r="I13" s="9">
        <v>13</v>
      </c>
      <c r="J13" s="9">
        <v>73</v>
      </c>
      <c r="K13" s="12">
        <f t="shared" si="0"/>
        <v>-0.63157894736842102</v>
      </c>
      <c r="L13" s="12">
        <f>J13</f>
        <v>73</v>
      </c>
      <c r="M13" s="12">
        <f>I13</f>
        <v>13</v>
      </c>
      <c r="N13" s="12">
        <f t="shared" si="1"/>
        <v>0.63157894736842102</v>
      </c>
    </row>
    <row r="14" spans="1:15">
      <c r="A14" s="13">
        <f t="shared" si="2"/>
        <v>13</v>
      </c>
      <c r="B14" s="14" t="s">
        <v>11</v>
      </c>
      <c r="C14" s="14" t="s">
        <v>21</v>
      </c>
      <c r="D14" s="5" t="s">
        <v>17</v>
      </c>
      <c r="E14" s="14" t="s">
        <v>13</v>
      </c>
      <c r="F14" s="15">
        <f>F13+TIME(0,25,0)</f>
        <v>0.40972222222222215</v>
      </c>
      <c r="G14" s="14">
        <v>9</v>
      </c>
      <c r="H14" s="13">
        <f t="shared" si="4"/>
        <v>13</v>
      </c>
      <c r="I14" s="14">
        <v>64</v>
      </c>
      <c r="J14" s="14">
        <v>27</v>
      </c>
      <c r="K14" s="14">
        <f t="shared" si="0"/>
        <v>0.37</v>
      </c>
      <c r="L14" s="14">
        <f>I14</f>
        <v>64</v>
      </c>
      <c r="M14" s="14">
        <f>J14</f>
        <v>27</v>
      </c>
      <c r="N14" s="14">
        <f t="shared" si="1"/>
        <v>0.37</v>
      </c>
      <c r="O14">
        <f>AVERAGE(N14:N19)</f>
        <v>0.2733459521161678</v>
      </c>
    </row>
    <row r="15" spans="1:15">
      <c r="A15" s="8">
        <f t="shared" si="2"/>
        <v>14</v>
      </c>
      <c r="B15" s="9" t="s">
        <v>11</v>
      </c>
      <c r="C15" s="9" t="s">
        <v>21</v>
      </c>
      <c r="D15" s="12" t="s">
        <v>17</v>
      </c>
      <c r="E15" s="9" t="s">
        <v>14</v>
      </c>
      <c r="F15" s="10">
        <f t="shared" ref="F15:F16" si="5">F14+TIME(0,5,0)</f>
        <v>0.41319444444444436</v>
      </c>
      <c r="G15" s="9">
        <v>6</v>
      </c>
      <c r="H15" s="8">
        <f t="shared" si="4"/>
        <v>14</v>
      </c>
      <c r="I15" s="9">
        <v>39</v>
      </c>
      <c r="J15" s="9">
        <v>61</v>
      </c>
      <c r="K15" s="12">
        <f t="shared" si="0"/>
        <v>-0.20754716981132076</v>
      </c>
      <c r="L15" s="12">
        <f>J15</f>
        <v>61</v>
      </c>
      <c r="M15" s="12">
        <f>I15</f>
        <v>39</v>
      </c>
      <c r="N15" s="12">
        <f t="shared" si="1"/>
        <v>0.20754716981132076</v>
      </c>
    </row>
    <row r="16" spans="1:15">
      <c r="A16" s="16">
        <f t="shared" si="2"/>
        <v>15</v>
      </c>
      <c r="B16" s="12" t="s">
        <v>11</v>
      </c>
      <c r="C16" s="9" t="s">
        <v>21</v>
      </c>
      <c r="D16" s="12" t="s">
        <v>17</v>
      </c>
      <c r="E16" s="12" t="s">
        <v>13</v>
      </c>
      <c r="F16" s="10">
        <f t="shared" si="5"/>
        <v>0.41666666666666657</v>
      </c>
      <c r="G16" s="12">
        <v>6</v>
      </c>
      <c r="H16" s="16">
        <f t="shared" si="4"/>
        <v>15</v>
      </c>
      <c r="I16" s="12">
        <v>58</v>
      </c>
      <c r="J16" s="12">
        <v>27</v>
      </c>
      <c r="K16" s="12">
        <f t="shared" si="0"/>
        <v>0.34065934065934067</v>
      </c>
      <c r="L16" s="12">
        <f>I16</f>
        <v>58</v>
      </c>
      <c r="M16" s="12">
        <f>J16</f>
        <v>27</v>
      </c>
      <c r="N16" s="12">
        <f t="shared" si="1"/>
        <v>0.34065934065934067</v>
      </c>
    </row>
    <row r="17" spans="1:15">
      <c r="A17" s="8">
        <f t="shared" si="2"/>
        <v>16</v>
      </c>
      <c r="B17" s="9" t="s">
        <v>11</v>
      </c>
      <c r="C17" s="9" t="s">
        <v>21</v>
      </c>
      <c r="D17" s="12" t="s">
        <v>17</v>
      </c>
      <c r="E17" s="9" t="s">
        <v>14</v>
      </c>
      <c r="F17" s="10">
        <f>F16+TIME(0,5,0)</f>
        <v>0.42013888888888878</v>
      </c>
      <c r="G17" s="9">
        <v>2</v>
      </c>
      <c r="H17" s="8">
        <f t="shared" si="4"/>
        <v>16</v>
      </c>
      <c r="I17" s="9">
        <v>25</v>
      </c>
      <c r="J17" s="9">
        <v>50</v>
      </c>
      <c r="K17" s="12">
        <f t="shared" si="0"/>
        <v>-0.32467532467532467</v>
      </c>
      <c r="L17" s="12">
        <f>J17</f>
        <v>50</v>
      </c>
      <c r="M17" s="12">
        <f>I17</f>
        <v>25</v>
      </c>
      <c r="N17" s="12">
        <f t="shared" si="1"/>
        <v>0.32467532467532467</v>
      </c>
    </row>
    <row r="18" spans="1:15">
      <c r="A18" s="8">
        <f t="shared" si="2"/>
        <v>17</v>
      </c>
      <c r="B18" s="9" t="s">
        <v>11</v>
      </c>
      <c r="C18" s="9" t="s">
        <v>21</v>
      </c>
      <c r="D18" s="12" t="s">
        <v>17</v>
      </c>
      <c r="E18" s="9" t="s">
        <v>13</v>
      </c>
      <c r="F18" s="10">
        <f>F17+TIME(0,5,0)</f>
        <v>0.42361111111111099</v>
      </c>
      <c r="G18" s="9">
        <v>11</v>
      </c>
      <c r="H18" s="8">
        <f t="shared" si="4"/>
        <v>17</v>
      </c>
      <c r="I18" s="9">
        <v>55</v>
      </c>
      <c r="J18" s="9">
        <v>32</v>
      </c>
      <c r="K18" s="12">
        <f t="shared" si="0"/>
        <v>0.23469387755102042</v>
      </c>
      <c r="L18" s="12">
        <f>I18</f>
        <v>55</v>
      </c>
      <c r="M18" s="12">
        <f>J18</f>
        <v>32</v>
      </c>
      <c r="N18" s="12">
        <f t="shared" si="1"/>
        <v>0.23469387755102042</v>
      </c>
    </row>
    <row r="19" spans="1:15">
      <c r="A19" s="8">
        <f t="shared" si="2"/>
        <v>18</v>
      </c>
      <c r="B19" s="9" t="s">
        <v>11</v>
      </c>
      <c r="C19" s="9" t="s">
        <v>21</v>
      </c>
      <c r="D19" s="12" t="s">
        <v>17</v>
      </c>
      <c r="E19" s="9" t="s">
        <v>14</v>
      </c>
      <c r="F19" s="10">
        <f>F18+TIME(0,5,0)</f>
        <v>0.4270833333333332</v>
      </c>
      <c r="G19" s="9">
        <v>11</v>
      </c>
      <c r="H19" s="8">
        <f t="shared" si="4"/>
        <v>18</v>
      </c>
      <c r="I19" s="9">
        <v>28</v>
      </c>
      <c r="J19" s="9">
        <v>41</v>
      </c>
      <c r="K19" s="12">
        <f t="shared" si="0"/>
        <v>-0.16250000000000001</v>
      </c>
      <c r="L19" s="12">
        <f>J19</f>
        <v>41</v>
      </c>
      <c r="M19" s="12">
        <f>I19</f>
        <v>28</v>
      </c>
      <c r="N19" s="12">
        <f t="shared" si="1"/>
        <v>0.16250000000000001</v>
      </c>
    </row>
    <row r="20" spans="1:15">
      <c r="A20" s="13">
        <f t="shared" si="2"/>
        <v>19</v>
      </c>
      <c r="B20" s="14" t="s">
        <v>11</v>
      </c>
      <c r="C20" s="14" t="s">
        <v>21</v>
      </c>
      <c r="D20" s="5" t="s">
        <v>18</v>
      </c>
      <c r="E20" s="14" t="s">
        <v>13</v>
      </c>
      <c r="F20" s="15">
        <f>F19+TIME(0,25,0)</f>
        <v>0.44444444444444431</v>
      </c>
      <c r="G20" s="14">
        <v>5</v>
      </c>
      <c r="H20" s="13">
        <f t="shared" si="4"/>
        <v>19</v>
      </c>
      <c r="I20" s="14">
        <v>57</v>
      </c>
      <c r="J20" s="14">
        <v>32</v>
      </c>
      <c r="K20" s="14">
        <f t="shared" si="0"/>
        <v>0.26595744680851063</v>
      </c>
      <c r="L20" s="14">
        <f>I20</f>
        <v>57</v>
      </c>
      <c r="M20" s="14">
        <f>J20</f>
        <v>32</v>
      </c>
      <c r="N20" s="14">
        <f t="shared" si="1"/>
        <v>0.26595744680851063</v>
      </c>
      <c r="O20">
        <f>AVERAGE(N20:N25)</f>
        <v>0.1282538185624498</v>
      </c>
    </row>
    <row r="21" spans="1:15">
      <c r="A21" s="8">
        <f t="shared" si="2"/>
        <v>20</v>
      </c>
      <c r="B21" s="9" t="s">
        <v>11</v>
      </c>
      <c r="C21" s="9" t="s">
        <v>21</v>
      </c>
      <c r="D21" s="12" t="s">
        <v>18</v>
      </c>
      <c r="E21" s="9" t="s">
        <v>14</v>
      </c>
      <c r="F21" s="10">
        <f t="shared" ref="F21:F22" si="6">F20+TIME(0,5,0)</f>
        <v>0.44791666666666652</v>
      </c>
      <c r="G21" s="9">
        <v>4</v>
      </c>
      <c r="H21" s="8">
        <f t="shared" si="4"/>
        <v>20</v>
      </c>
      <c r="I21" s="9">
        <v>44</v>
      </c>
      <c r="J21" s="9">
        <v>50</v>
      </c>
      <c r="K21" s="12">
        <f t="shared" si="0"/>
        <v>-6.1224489795918366E-2</v>
      </c>
      <c r="L21" s="12">
        <f>J21</f>
        <v>50</v>
      </c>
      <c r="M21" s="12">
        <f>I21</f>
        <v>44</v>
      </c>
      <c r="N21" s="12">
        <f t="shared" si="1"/>
        <v>6.1224489795918366E-2</v>
      </c>
    </row>
    <row r="22" spans="1:15">
      <c r="A22" s="16">
        <f t="shared" si="2"/>
        <v>21</v>
      </c>
      <c r="B22" s="12" t="s">
        <v>11</v>
      </c>
      <c r="C22" s="9" t="s">
        <v>21</v>
      </c>
      <c r="D22" s="12" t="s">
        <v>18</v>
      </c>
      <c r="E22" s="12" t="s">
        <v>13</v>
      </c>
      <c r="F22" s="10">
        <f t="shared" si="6"/>
        <v>0.45138888888888873</v>
      </c>
      <c r="G22" s="12">
        <v>7</v>
      </c>
      <c r="H22" s="16">
        <f t="shared" si="4"/>
        <v>21</v>
      </c>
      <c r="I22" s="12">
        <v>45</v>
      </c>
      <c r="J22" s="12">
        <v>45</v>
      </c>
      <c r="K22" s="12">
        <f t="shared" si="0"/>
        <v>0</v>
      </c>
      <c r="L22" s="12">
        <f>I22</f>
        <v>45</v>
      </c>
      <c r="M22" s="12">
        <f>J22</f>
        <v>45</v>
      </c>
      <c r="N22" s="12">
        <f t="shared" si="1"/>
        <v>0</v>
      </c>
    </row>
    <row r="23" spans="1:15">
      <c r="A23" s="8">
        <f t="shared" si="2"/>
        <v>22</v>
      </c>
      <c r="B23" s="9" t="s">
        <v>11</v>
      </c>
      <c r="C23" s="9" t="s">
        <v>21</v>
      </c>
      <c r="D23" s="12" t="s">
        <v>18</v>
      </c>
      <c r="E23" s="9" t="s">
        <v>14</v>
      </c>
      <c r="F23" s="10">
        <f>F22+TIME(0,5,0)</f>
        <v>0.45486111111111094</v>
      </c>
      <c r="G23" s="9">
        <v>7</v>
      </c>
      <c r="H23" s="8">
        <f t="shared" si="4"/>
        <v>22</v>
      </c>
      <c r="I23" s="9">
        <v>51</v>
      </c>
      <c r="J23" s="9">
        <v>46</v>
      </c>
      <c r="K23" s="12">
        <f t="shared" si="0"/>
        <v>4.807692307692308E-2</v>
      </c>
      <c r="L23" s="9">
        <f>J23</f>
        <v>46</v>
      </c>
      <c r="M23" s="9">
        <f>I23</f>
        <v>51</v>
      </c>
      <c r="N23" s="12">
        <f t="shared" si="1"/>
        <v>-4.807692307692308E-2</v>
      </c>
    </row>
    <row r="24" spans="1:15">
      <c r="A24" s="8">
        <f t="shared" si="2"/>
        <v>23</v>
      </c>
      <c r="B24" s="9" t="s">
        <v>11</v>
      </c>
      <c r="C24" s="9" t="s">
        <v>21</v>
      </c>
      <c r="D24" s="12" t="s">
        <v>18</v>
      </c>
      <c r="E24" s="9" t="s">
        <v>13</v>
      </c>
      <c r="F24" s="10">
        <f>F23+TIME(0,5,0)</f>
        <v>0.45833333333333315</v>
      </c>
      <c r="G24" s="9">
        <v>10</v>
      </c>
      <c r="H24" s="8">
        <f t="shared" si="4"/>
        <v>23</v>
      </c>
      <c r="I24" s="9">
        <v>74</v>
      </c>
      <c r="J24" s="9">
        <v>31</v>
      </c>
      <c r="K24" s="12">
        <f t="shared" si="0"/>
        <v>0.37391304347826088</v>
      </c>
      <c r="L24" s="12">
        <f>I24</f>
        <v>74</v>
      </c>
      <c r="M24" s="12">
        <f>J24</f>
        <v>31</v>
      </c>
      <c r="N24" s="12">
        <f t="shared" si="1"/>
        <v>0.37391304347826088</v>
      </c>
    </row>
    <row r="25" spans="1:15">
      <c r="A25" s="8">
        <f t="shared" si="2"/>
        <v>24</v>
      </c>
      <c r="B25" s="9" t="s">
        <v>11</v>
      </c>
      <c r="C25" s="9" t="s">
        <v>21</v>
      </c>
      <c r="D25" s="12" t="s">
        <v>18</v>
      </c>
      <c r="E25" s="9" t="s">
        <v>14</v>
      </c>
      <c r="F25" s="10">
        <f>F24+TIME(0,5,0)</f>
        <v>0.46180555555555536</v>
      </c>
      <c r="G25" s="9">
        <v>11</v>
      </c>
      <c r="H25" s="8">
        <f t="shared" si="4"/>
        <v>24</v>
      </c>
      <c r="I25" s="9">
        <v>40</v>
      </c>
      <c r="J25" s="9">
        <v>52</v>
      </c>
      <c r="K25" s="12">
        <f t="shared" si="0"/>
        <v>-0.11650485436893204</v>
      </c>
      <c r="L25" s="12">
        <f>J25</f>
        <v>52</v>
      </c>
      <c r="M25" s="12">
        <f>I25</f>
        <v>40</v>
      </c>
      <c r="N25" s="12">
        <f t="shared" si="1"/>
        <v>0.11650485436893204</v>
      </c>
    </row>
    <row r="26" spans="1:15">
      <c r="A26" s="13">
        <f t="shared" si="2"/>
        <v>25</v>
      </c>
      <c r="B26" s="14" t="s">
        <v>11</v>
      </c>
      <c r="C26" s="14" t="s">
        <v>19</v>
      </c>
      <c r="D26" s="5" t="s">
        <v>17</v>
      </c>
      <c r="E26" s="14" t="s">
        <v>13</v>
      </c>
      <c r="F26" s="15">
        <f>F25+TIME(0,25,0)</f>
        <v>0.47916666666666646</v>
      </c>
      <c r="G26" s="14">
        <v>4</v>
      </c>
      <c r="H26" s="13">
        <f t="shared" si="4"/>
        <v>25</v>
      </c>
      <c r="I26" s="14">
        <v>60</v>
      </c>
      <c r="J26" s="14">
        <v>35</v>
      </c>
      <c r="K26" s="14">
        <f t="shared" si="0"/>
        <v>0.25252525252525254</v>
      </c>
      <c r="L26" s="14">
        <f>I26</f>
        <v>60</v>
      </c>
      <c r="M26" s="14">
        <f>J26</f>
        <v>35</v>
      </c>
      <c r="N26" s="14">
        <f t="shared" si="1"/>
        <v>0.25252525252525254</v>
      </c>
      <c r="O26">
        <f>AVERAGE(N26:N31)</f>
        <v>0.24201517693037156</v>
      </c>
    </row>
    <row r="27" spans="1:15">
      <c r="A27" s="8">
        <f t="shared" si="2"/>
        <v>26</v>
      </c>
      <c r="B27" s="9" t="s">
        <v>11</v>
      </c>
      <c r="C27" s="9" t="s">
        <v>19</v>
      </c>
      <c r="D27" s="12" t="s">
        <v>17</v>
      </c>
      <c r="E27" s="9" t="s">
        <v>14</v>
      </c>
      <c r="F27" s="10">
        <f t="shared" ref="F27:F28" si="7">F26+TIME(0,5,0)</f>
        <v>0.48263888888888867</v>
      </c>
      <c r="G27" s="9">
        <v>9</v>
      </c>
      <c r="H27" s="8">
        <f t="shared" si="4"/>
        <v>26</v>
      </c>
      <c r="I27" s="9">
        <v>26</v>
      </c>
      <c r="J27" s="9">
        <v>52</v>
      </c>
      <c r="K27" s="12">
        <f t="shared" si="0"/>
        <v>-0.2988505747126437</v>
      </c>
      <c r="L27" s="12">
        <f>J27</f>
        <v>52</v>
      </c>
      <c r="M27" s="12">
        <f>I27</f>
        <v>26</v>
      </c>
      <c r="N27" s="12">
        <f t="shared" si="1"/>
        <v>0.2988505747126437</v>
      </c>
    </row>
    <row r="28" spans="1:15">
      <c r="A28" s="16">
        <f t="shared" si="2"/>
        <v>27</v>
      </c>
      <c r="B28" s="12" t="s">
        <v>11</v>
      </c>
      <c r="C28" s="9" t="s">
        <v>19</v>
      </c>
      <c r="D28" s="12" t="s">
        <v>17</v>
      </c>
      <c r="E28" s="12" t="s">
        <v>13</v>
      </c>
      <c r="F28" s="10">
        <f t="shared" si="7"/>
        <v>0.48611111111111088</v>
      </c>
      <c r="G28" s="12">
        <v>2</v>
      </c>
      <c r="H28" s="16">
        <f t="shared" si="4"/>
        <v>27</v>
      </c>
      <c r="I28" s="12">
        <v>57</v>
      </c>
      <c r="J28" s="12">
        <v>25</v>
      </c>
      <c r="K28" s="12">
        <f t="shared" si="0"/>
        <v>0.38095238095238093</v>
      </c>
      <c r="L28" s="12">
        <f>I28</f>
        <v>57</v>
      </c>
      <c r="M28" s="12">
        <f>J28</f>
        <v>25</v>
      </c>
      <c r="N28" s="12">
        <f t="shared" si="1"/>
        <v>0.38095238095238093</v>
      </c>
    </row>
    <row r="29" spans="1:15">
      <c r="A29" s="8">
        <f t="shared" si="2"/>
        <v>28</v>
      </c>
      <c r="B29" s="9" t="s">
        <v>11</v>
      </c>
      <c r="C29" s="9" t="s">
        <v>19</v>
      </c>
      <c r="D29" s="12" t="s">
        <v>17</v>
      </c>
      <c r="E29" s="9" t="s">
        <v>14</v>
      </c>
      <c r="F29" s="10">
        <f>F28+TIME(0,5,0)</f>
        <v>0.48958333333333309</v>
      </c>
      <c r="G29" s="9">
        <v>9</v>
      </c>
      <c r="H29" s="8">
        <f t="shared" si="4"/>
        <v>28</v>
      </c>
      <c r="I29" s="9">
        <v>35</v>
      </c>
      <c r="J29" s="9">
        <v>59</v>
      </c>
      <c r="K29" s="12">
        <f t="shared" si="0"/>
        <v>-0.23300970873786409</v>
      </c>
      <c r="L29" s="9">
        <f>J29</f>
        <v>59</v>
      </c>
      <c r="M29" s="9">
        <f>I29</f>
        <v>35</v>
      </c>
      <c r="N29" s="12">
        <f t="shared" si="1"/>
        <v>0.23300970873786409</v>
      </c>
    </row>
    <row r="30" spans="1:15">
      <c r="A30" s="8">
        <f t="shared" si="2"/>
        <v>29</v>
      </c>
      <c r="B30" s="9" t="s">
        <v>11</v>
      </c>
      <c r="C30" s="9" t="s">
        <v>19</v>
      </c>
      <c r="D30" s="12" t="s">
        <v>17</v>
      </c>
      <c r="E30" s="9" t="s">
        <v>13</v>
      </c>
      <c r="F30" s="10">
        <f>F29+TIME(0,5,0)</f>
        <v>0.4930555555555553</v>
      </c>
      <c r="G30" s="9">
        <v>9</v>
      </c>
      <c r="H30" s="8">
        <f t="shared" si="4"/>
        <v>29</v>
      </c>
      <c r="I30" s="9">
        <v>51</v>
      </c>
      <c r="J30" s="9">
        <v>46</v>
      </c>
      <c r="K30" s="12">
        <f t="shared" si="0"/>
        <v>4.716981132075472E-2</v>
      </c>
      <c r="L30" s="12">
        <f>I30</f>
        <v>51</v>
      </c>
      <c r="M30" s="12">
        <f>J30</f>
        <v>46</v>
      </c>
      <c r="N30" s="12">
        <f t="shared" si="1"/>
        <v>4.716981132075472E-2</v>
      </c>
    </row>
    <row r="31" spans="1:15">
      <c r="A31" s="8">
        <f t="shared" si="2"/>
        <v>30</v>
      </c>
      <c r="B31" s="9" t="s">
        <v>11</v>
      </c>
      <c r="C31" s="9" t="s">
        <v>19</v>
      </c>
      <c r="D31" s="12" t="s">
        <v>17</v>
      </c>
      <c r="E31" s="9" t="s">
        <v>14</v>
      </c>
      <c r="F31" s="10">
        <f>F30+TIME(0,5,0)</f>
        <v>0.49652777777777751</v>
      </c>
      <c r="G31" s="9">
        <v>7</v>
      </c>
      <c r="H31" s="8">
        <f t="shared" si="4"/>
        <v>30</v>
      </c>
      <c r="I31" s="9">
        <v>33</v>
      </c>
      <c r="J31" s="9">
        <v>56</v>
      </c>
      <c r="K31" s="12">
        <f t="shared" si="0"/>
        <v>-0.23958333333333334</v>
      </c>
      <c r="L31" s="12">
        <f>J31</f>
        <v>56</v>
      </c>
      <c r="M31" s="12">
        <f>I31</f>
        <v>33</v>
      </c>
      <c r="N31" s="12">
        <f t="shared" si="1"/>
        <v>0.23958333333333334</v>
      </c>
    </row>
    <row r="32" spans="1:15">
      <c r="A32" s="13">
        <f t="shared" si="2"/>
        <v>31</v>
      </c>
      <c r="B32" s="14" t="s">
        <v>11</v>
      </c>
      <c r="C32" s="14" t="s">
        <v>19</v>
      </c>
      <c r="D32" s="5" t="s">
        <v>18</v>
      </c>
      <c r="E32" s="14" t="s">
        <v>13</v>
      </c>
      <c r="F32" s="15">
        <f>TIME(16,0,0)</f>
        <v>0.66666666666666663</v>
      </c>
      <c r="G32" s="14">
        <v>9</v>
      </c>
      <c r="H32" s="13">
        <f t="shared" si="4"/>
        <v>31</v>
      </c>
      <c r="I32" s="14">
        <v>54</v>
      </c>
      <c r="J32" s="14">
        <v>37</v>
      </c>
      <c r="K32" s="14">
        <f t="shared" si="0"/>
        <v>0.17</v>
      </c>
      <c r="L32" s="14">
        <f>I32</f>
        <v>54</v>
      </c>
      <c r="M32" s="14">
        <f>J32</f>
        <v>37</v>
      </c>
      <c r="N32" s="14">
        <f t="shared" si="1"/>
        <v>0.17</v>
      </c>
      <c r="O32">
        <f>AVERAGE(N32:N37)</f>
        <v>0.10783680837914515</v>
      </c>
    </row>
    <row r="33" spans="1:15">
      <c r="A33" s="8">
        <f t="shared" si="2"/>
        <v>32</v>
      </c>
      <c r="B33" s="9" t="s">
        <v>11</v>
      </c>
      <c r="C33" s="9" t="s">
        <v>19</v>
      </c>
      <c r="D33" s="12" t="s">
        <v>18</v>
      </c>
      <c r="E33" s="9" t="s">
        <v>14</v>
      </c>
      <c r="F33" s="10">
        <f t="shared" ref="F33:F34" si="8">F32+TIME(0,5,0)</f>
        <v>0.67013888888888884</v>
      </c>
      <c r="G33" s="9">
        <v>9</v>
      </c>
      <c r="H33" s="8">
        <f t="shared" si="4"/>
        <v>32</v>
      </c>
      <c r="I33" s="9">
        <v>37</v>
      </c>
      <c r="J33" s="9">
        <v>39</v>
      </c>
      <c r="K33" s="12">
        <f t="shared" si="0"/>
        <v>-2.3529411764705882E-2</v>
      </c>
      <c r="L33" s="12">
        <f>J33</f>
        <v>39</v>
      </c>
      <c r="M33" s="12">
        <f>I33</f>
        <v>37</v>
      </c>
      <c r="N33" s="12">
        <f t="shared" si="1"/>
        <v>2.3529411764705882E-2</v>
      </c>
    </row>
    <row r="34" spans="1:15">
      <c r="A34" s="16">
        <f t="shared" si="2"/>
        <v>33</v>
      </c>
      <c r="B34" s="12" t="s">
        <v>11</v>
      </c>
      <c r="C34" s="9" t="s">
        <v>19</v>
      </c>
      <c r="D34" s="12" t="s">
        <v>18</v>
      </c>
      <c r="E34" s="12" t="s">
        <v>13</v>
      </c>
      <c r="F34" s="10">
        <f t="shared" si="8"/>
        <v>0.67361111111111105</v>
      </c>
      <c r="G34" s="12">
        <v>9</v>
      </c>
      <c r="H34" s="16">
        <f t="shared" si="4"/>
        <v>33</v>
      </c>
      <c r="I34" s="12">
        <v>52</v>
      </c>
      <c r="J34" s="12">
        <v>28</v>
      </c>
      <c r="K34" s="12">
        <f t="shared" si="0"/>
        <v>0.2696629213483146</v>
      </c>
      <c r="L34" s="12">
        <f>I34</f>
        <v>52</v>
      </c>
      <c r="M34" s="12">
        <f>J34</f>
        <v>28</v>
      </c>
      <c r="N34" s="12">
        <f t="shared" si="1"/>
        <v>0.2696629213483146</v>
      </c>
    </row>
    <row r="35" spans="1:15">
      <c r="A35" s="8">
        <f t="shared" si="2"/>
        <v>34</v>
      </c>
      <c r="B35" s="9" t="s">
        <v>11</v>
      </c>
      <c r="C35" s="9" t="s">
        <v>19</v>
      </c>
      <c r="D35" s="12" t="s">
        <v>18</v>
      </c>
      <c r="E35" s="9" t="s">
        <v>14</v>
      </c>
      <c r="F35" s="10">
        <f>F34+TIME(0,5,0)</f>
        <v>0.67708333333333326</v>
      </c>
      <c r="G35" s="9">
        <v>13</v>
      </c>
      <c r="H35" s="8">
        <f t="shared" si="4"/>
        <v>34</v>
      </c>
      <c r="I35" s="9">
        <v>50</v>
      </c>
      <c r="J35" s="9">
        <v>50</v>
      </c>
      <c r="K35" s="12">
        <f t="shared" si="0"/>
        <v>0</v>
      </c>
      <c r="L35" s="9">
        <f>J35</f>
        <v>50</v>
      </c>
      <c r="M35" s="9">
        <f>I35</f>
        <v>50</v>
      </c>
      <c r="N35" s="12">
        <f t="shared" si="1"/>
        <v>0</v>
      </c>
    </row>
    <row r="36" spans="1:15">
      <c r="A36" s="8">
        <f t="shared" si="2"/>
        <v>35</v>
      </c>
      <c r="B36" s="9" t="s">
        <v>11</v>
      </c>
      <c r="C36" s="9" t="s">
        <v>19</v>
      </c>
      <c r="D36" s="12" t="s">
        <v>18</v>
      </c>
      <c r="E36" s="9" t="s">
        <v>13</v>
      </c>
      <c r="F36" s="10">
        <f>F35+TIME(0,5,0)</f>
        <v>0.68055555555555547</v>
      </c>
      <c r="G36" s="9">
        <v>7</v>
      </c>
      <c r="H36" s="8">
        <f t="shared" si="4"/>
        <v>35</v>
      </c>
      <c r="I36" s="9">
        <v>44</v>
      </c>
      <c r="J36" s="9">
        <v>30</v>
      </c>
      <c r="K36" s="12">
        <f t="shared" si="0"/>
        <v>0.1728395061728395</v>
      </c>
      <c r="L36" s="12">
        <f>I36</f>
        <v>44</v>
      </c>
      <c r="M36" s="12">
        <f>J36</f>
        <v>30</v>
      </c>
      <c r="N36" s="12">
        <f t="shared" si="1"/>
        <v>0.1728395061728395</v>
      </c>
    </row>
    <row r="37" spans="1:15">
      <c r="A37" s="8">
        <f t="shared" si="2"/>
        <v>36</v>
      </c>
      <c r="B37" s="9" t="s">
        <v>11</v>
      </c>
      <c r="C37" s="9" t="s">
        <v>19</v>
      </c>
      <c r="D37" s="12" t="s">
        <v>18</v>
      </c>
      <c r="E37" s="9" t="s">
        <v>14</v>
      </c>
      <c r="F37" s="10">
        <f>F36+TIME(0,5,0)</f>
        <v>0.68402777777777768</v>
      </c>
      <c r="G37" s="9">
        <v>4</v>
      </c>
      <c r="H37" s="8">
        <f t="shared" si="4"/>
        <v>36</v>
      </c>
      <c r="I37" s="9">
        <v>43</v>
      </c>
      <c r="J37" s="9">
        <v>44</v>
      </c>
      <c r="K37" s="12">
        <f t="shared" si="0"/>
        <v>-1.098901098901099E-2</v>
      </c>
      <c r="L37" s="12">
        <f>J37</f>
        <v>44</v>
      </c>
      <c r="M37" s="12">
        <f>I37</f>
        <v>43</v>
      </c>
      <c r="N37" s="12">
        <f t="shared" si="1"/>
        <v>1.098901098901099E-2</v>
      </c>
    </row>
    <row r="38" spans="1:15">
      <c r="A38" s="13">
        <f t="shared" si="2"/>
        <v>37</v>
      </c>
      <c r="B38" s="14" t="s">
        <v>11</v>
      </c>
      <c r="C38" s="14" t="s">
        <v>15</v>
      </c>
      <c r="D38" s="5" t="s">
        <v>20</v>
      </c>
      <c r="E38" s="14" t="s">
        <v>13</v>
      </c>
      <c r="F38" s="15">
        <f>TIME(16,0,0)</f>
        <v>0.66666666666666663</v>
      </c>
      <c r="G38" s="14">
        <v>10</v>
      </c>
      <c r="H38" s="13">
        <f t="shared" si="4"/>
        <v>37</v>
      </c>
      <c r="I38" s="14">
        <v>31</v>
      </c>
      <c r="J38" s="14">
        <v>29</v>
      </c>
      <c r="K38" s="14">
        <f t="shared" si="0"/>
        <v>2.8571428571428571E-2</v>
      </c>
      <c r="L38" s="14">
        <f>I38</f>
        <v>31</v>
      </c>
      <c r="M38" s="14">
        <f>J38</f>
        <v>29</v>
      </c>
      <c r="N38" s="14">
        <f t="shared" si="1"/>
        <v>2.8571428571428571E-2</v>
      </c>
      <c r="O38">
        <f>AVERAGE(N38:N43)</f>
        <v>5.7092753627975466E-2</v>
      </c>
    </row>
    <row r="39" spans="1:15">
      <c r="A39" s="8">
        <f t="shared" si="2"/>
        <v>38</v>
      </c>
      <c r="B39" s="9" t="s">
        <v>11</v>
      </c>
      <c r="C39" s="9" t="s">
        <v>15</v>
      </c>
      <c r="D39" s="12" t="s">
        <v>20</v>
      </c>
      <c r="E39" s="9" t="s">
        <v>14</v>
      </c>
      <c r="F39" s="10">
        <f t="shared" ref="F39:F40" si="9">F38+TIME(0,5,0)</f>
        <v>0.67013888888888884</v>
      </c>
      <c r="G39" s="9">
        <v>7</v>
      </c>
      <c r="H39" s="8">
        <f t="shared" si="4"/>
        <v>38</v>
      </c>
      <c r="I39" s="9">
        <v>38</v>
      </c>
      <c r="J39" s="9">
        <v>47</v>
      </c>
      <c r="K39" s="12">
        <f t="shared" si="0"/>
        <v>-9.7826086956521743E-2</v>
      </c>
      <c r="L39" s="12">
        <f>J39</f>
        <v>47</v>
      </c>
      <c r="M39" s="12">
        <f>I39</f>
        <v>38</v>
      </c>
      <c r="N39" s="12">
        <f t="shared" si="1"/>
        <v>9.7826086956521743E-2</v>
      </c>
    </row>
    <row r="40" spans="1:15">
      <c r="A40" s="16">
        <f t="shared" si="2"/>
        <v>39</v>
      </c>
      <c r="B40" s="12" t="s">
        <v>11</v>
      </c>
      <c r="C40" s="9" t="s">
        <v>15</v>
      </c>
      <c r="D40" s="12" t="s">
        <v>20</v>
      </c>
      <c r="E40" s="12" t="s">
        <v>13</v>
      </c>
      <c r="F40" s="10">
        <f t="shared" si="9"/>
        <v>0.67361111111111105</v>
      </c>
      <c r="G40" s="12">
        <v>6</v>
      </c>
      <c r="H40" s="16">
        <f t="shared" si="4"/>
        <v>39</v>
      </c>
      <c r="I40" s="12">
        <v>51</v>
      </c>
      <c r="J40" s="12">
        <v>33</v>
      </c>
      <c r="K40" s="12">
        <f t="shared" si="0"/>
        <v>0.2</v>
      </c>
      <c r="L40" s="12">
        <f>I40</f>
        <v>51</v>
      </c>
      <c r="M40" s="12">
        <f>J40</f>
        <v>33</v>
      </c>
      <c r="N40" s="12">
        <f t="shared" si="1"/>
        <v>0.2</v>
      </c>
    </row>
    <row r="41" spans="1:15">
      <c r="A41" s="8">
        <f t="shared" si="2"/>
        <v>40</v>
      </c>
      <c r="B41" s="9" t="s">
        <v>11</v>
      </c>
      <c r="C41" s="9" t="s">
        <v>15</v>
      </c>
      <c r="D41" s="12" t="s">
        <v>20</v>
      </c>
      <c r="E41" s="9" t="s">
        <v>14</v>
      </c>
      <c r="F41" s="10">
        <f>F40+TIME(0,5,0)</f>
        <v>0.67708333333333326</v>
      </c>
      <c r="G41" s="9">
        <v>6</v>
      </c>
      <c r="H41" s="8">
        <f t="shared" si="4"/>
        <v>40</v>
      </c>
      <c r="I41" s="9">
        <v>46</v>
      </c>
      <c r="J41" s="9">
        <v>30</v>
      </c>
      <c r="K41" s="12">
        <f t="shared" si="0"/>
        <v>0.1951219512195122</v>
      </c>
      <c r="L41" s="9">
        <f>J41</f>
        <v>30</v>
      </c>
      <c r="M41" s="9">
        <f>I41</f>
        <v>46</v>
      </c>
      <c r="N41" s="12">
        <f t="shared" si="1"/>
        <v>-0.1951219512195122</v>
      </c>
    </row>
    <row r="42" spans="1:15">
      <c r="A42" s="8">
        <f t="shared" si="2"/>
        <v>41</v>
      </c>
      <c r="B42" s="9" t="s">
        <v>11</v>
      </c>
      <c r="C42" s="9" t="s">
        <v>15</v>
      </c>
      <c r="D42" s="12" t="s">
        <v>20</v>
      </c>
      <c r="E42" s="9" t="s">
        <v>13</v>
      </c>
      <c r="F42" s="10">
        <f>F41+TIME(0,5,0)</f>
        <v>0.68055555555555547</v>
      </c>
      <c r="G42" s="9">
        <v>9</v>
      </c>
      <c r="H42" s="8">
        <f t="shared" si="4"/>
        <v>41</v>
      </c>
      <c r="I42" s="9">
        <v>47</v>
      </c>
      <c r="J42" s="9">
        <v>41</v>
      </c>
      <c r="K42" s="12">
        <f t="shared" si="0"/>
        <v>6.1855670103092786E-2</v>
      </c>
      <c r="L42" s="12">
        <f>I42</f>
        <v>47</v>
      </c>
      <c r="M42" s="12">
        <f>J42</f>
        <v>41</v>
      </c>
      <c r="N42" s="12">
        <f t="shared" si="1"/>
        <v>6.1855670103092786E-2</v>
      </c>
    </row>
    <row r="43" spans="1:15">
      <c r="A43" s="8">
        <f t="shared" si="2"/>
        <v>42</v>
      </c>
      <c r="B43" s="9" t="s">
        <v>11</v>
      </c>
      <c r="C43" s="9" t="s">
        <v>15</v>
      </c>
      <c r="D43" s="12" t="s">
        <v>20</v>
      </c>
      <c r="E43" s="9" t="s">
        <v>14</v>
      </c>
      <c r="F43" s="10">
        <f>F42+TIME(0,5,0)</f>
        <v>0.68402777777777768</v>
      </c>
      <c r="G43" s="9">
        <v>10</v>
      </c>
      <c r="H43" s="8">
        <f t="shared" si="4"/>
        <v>42</v>
      </c>
      <c r="I43" s="9">
        <v>32</v>
      </c>
      <c r="J43" s="9">
        <v>45</v>
      </c>
      <c r="K43" s="12">
        <f t="shared" si="0"/>
        <v>-0.14942528735632185</v>
      </c>
      <c r="L43" s="12">
        <f>J43</f>
        <v>45</v>
      </c>
      <c r="M43" s="12">
        <f>I43</f>
        <v>32</v>
      </c>
      <c r="N43" s="12">
        <f t="shared" si="1"/>
        <v>0.14942528735632185</v>
      </c>
    </row>
    <row r="44" spans="1:15">
      <c r="A44" s="13">
        <f t="shared" si="2"/>
        <v>43</v>
      </c>
      <c r="B44" s="14" t="s">
        <v>11</v>
      </c>
      <c r="C44" s="14" t="s">
        <v>15</v>
      </c>
      <c r="D44" s="5" t="s">
        <v>22</v>
      </c>
      <c r="E44" s="14" t="s">
        <v>13</v>
      </c>
      <c r="F44" s="15">
        <f>TIME(16,0,0)</f>
        <v>0.66666666666666663</v>
      </c>
      <c r="G44" s="14">
        <v>7</v>
      </c>
      <c r="H44" s="13">
        <f t="shared" si="4"/>
        <v>43</v>
      </c>
      <c r="I44" s="14">
        <v>40</v>
      </c>
      <c r="J44" s="14">
        <v>51</v>
      </c>
      <c r="K44" s="14">
        <f t="shared" si="0"/>
        <v>-0.11224489795918367</v>
      </c>
      <c r="L44" s="14">
        <f>I44</f>
        <v>40</v>
      </c>
      <c r="M44" s="14">
        <f>J44</f>
        <v>51</v>
      </c>
      <c r="N44" s="14">
        <f t="shared" si="1"/>
        <v>-0.11224489795918367</v>
      </c>
      <c r="O44">
        <f>AVERAGE(N44:N49)</f>
        <v>-0.20331413799902767</v>
      </c>
    </row>
    <row r="45" spans="1:15">
      <c r="A45" s="8">
        <f t="shared" si="2"/>
        <v>44</v>
      </c>
      <c r="B45" s="9" t="s">
        <v>11</v>
      </c>
      <c r="C45" s="9" t="s">
        <v>15</v>
      </c>
      <c r="D45" s="9" t="s">
        <v>22</v>
      </c>
      <c r="E45" s="9" t="s">
        <v>14</v>
      </c>
      <c r="F45" s="10">
        <f t="shared" ref="F45:F46" si="10">F44+TIME(0,5,0)</f>
        <v>0.67013888888888884</v>
      </c>
      <c r="G45" s="9">
        <v>9</v>
      </c>
      <c r="H45" s="8">
        <f t="shared" si="4"/>
        <v>44</v>
      </c>
      <c r="I45" s="9">
        <v>41</v>
      </c>
      <c r="J45" s="9">
        <v>30</v>
      </c>
      <c r="K45" s="12">
        <f t="shared" si="0"/>
        <v>0.13750000000000001</v>
      </c>
      <c r="L45" s="12">
        <f>J45</f>
        <v>30</v>
      </c>
      <c r="M45" s="12">
        <f>I45</f>
        <v>41</v>
      </c>
      <c r="N45" s="12">
        <f t="shared" si="1"/>
        <v>-0.13750000000000001</v>
      </c>
    </row>
    <row r="46" spans="1:15">
      <c r="A46" s="16">
        <f t="shared" si="2"/>
        <v>45</v>
      </c>
      <c r="B46" s="12" t="s">
        <v>11</v>
      </c>
      <c r="C46" s="9" t="s">
        <v>15</v>
      </c>
      <c r="D46" s="9" t="s">
        <v>22</v>
      </c>
      <c r="E46" s="12" t="s">
        <v>13</v>
      </c>
      <c r="F46" s="10">
        <f t="shared" si="10"/>
        <v>0.67361111111111105</v>
      </c>
      <c r="G46" s="12">
        <v>13</v>
      </c>
      <c r="H46" s="16">
        <f t="shared" si="4"/>
        <v>45</v>
      </c>
      <c r="I46" s="12">
        <v>24</v>
      </c>
      <c r="J46" s="12">
        <v>50</v>
      </c>
      <c r="K46" s="12">
        <f t="shared" si="0"/>
        <v>-0.2988505747126437</v>
      </c>
      <c r="L46" s="12">
        <f>I46</f>
        <v>24</v>
      </c>
      <c r="M46" s="12">
        <f>J46</f>
        <v>50</v>
      </c>
      <c r="N46" s="12">
        <f t="shared" si="1"/>
        <v>-0.2988505747126437</v>
      </c>
    </row>
    <row r="47" spans="1:15">
      <c r="A47" s="8">
        <f t="shared" si="2"/>
        <v>46</v>
      </c>
      <c r="B47" s="9" t="s">
        <v>11</v>
      </c>
      <c r="C47" s="9" t="s">
        <v>15</v>
      </c>
      <c r="D47" s="9" t="s">
        <v>22</v>
      </c>
      <c r="E47" s="9" t="s">
        <v>14</v>
      </c>
      <c r="F47" s="10">
        <f>F46+TIME(0,5,0)</f>
        <v>0.67708333333333326</v>
      </c>
      <c r="G47" s="9">
        <v>4</v>
      </c>
      <c r="H47" s="8">
        <f t="shared" si="4"/>
        <v>46</v>
      </c>
      <c r="I47" s="9">
        <v>61</v>
      </c>
      <c r="J47" s="9">
        <v>27</v>
      </c>
      <c r="K47" s="12">
        <f t="shared" si="0"/>
        <v>0.36956521739130432</v>
      </c>
      <c r="L47" s="9">
        <f>J47</f>
        <v>27</v>
      </c>
      <c r="M47" s="9">
        <f>I47</f>
        <v>61</v>
      </c>
      <c r="N47" s="12">
        <f t="shared" si="1"/>
        <v>-0.36956521739130432</v>
      </c>
    </row>
    <row r="48" spans="1:15">
      <c r="A48" s="8">
        <f t="shared" si="2"/>
        <v>47</v>
      </c>
      <c r="B48" s="9" t="s">
        <v>11</v>
      </c>
      <c r="C48" s="9" t="s">
        <v>15</v>
      </c>
      <c r="D48" s="9" t="s">
        <v>22</v>
      </c>
      <c r="E48" s="9" t="s">
        <v>13</v>
      </c>
      <c r="F48" s="10">
        <f>F47+TIME(0,5,0)</f>
        <v>0.68055555555555547</v>
      </c>
      <c r="G48" s="9">
        <v>2</v>
      </c>
      <c r="H48" s="8">
        <f t="shared" si="4"/>
        <v>47</v>
      </c>
      <c r="I48" s="9">
        <v>54</v>
      </c>
      <c r="J48" s="9">
        <v>60</v>
      </c>
      <c r="K48" s="12">
        <f t="shared" si="0"/>
        <v>-5.1724137931034482E-2</v>
      </c>
      <c r="L48" s="12">
        <f>I48</f>
        <v>54</v>
      </c>
      <c r="M48" s="12">
        <f>J48</f>
        <v>60</v>
      </c>
      <c r="N48" s="12">
        <f t="shared" si="1"/>
        <v>-5.1724137931034482E-2</v>
      </c>
    </row>
    <row r="49" spans="1:14">
      <c r="A49" s="8">
        <f t="shared" si="2"/>
        <v>48</v>
      </c>
      <c r="B49" s="9" t="s">
        <v>11</v>
      </c>
      <c r="C49" s="9" t="s">
        <v>15</v>
      </c>
      <c r="D49" s="9" t="s">
        <v>22</v>
      </c>
      <c r="E49" s="9" t="s">
        <v>14</v>
      </c>
      <c r="F49" s="10">
        <f>F48+TIME(0,5,0)</f>
        <v>0.68402777777777768</v>
      </c>
      <c r="G49" s="9">
        <v>10</v>
      </c>
      <c r="H49" s="8">
        <f t="shared" si="4"/>
        <v>48</v>
      </c>
      <c r="I49" s="9">
        <v>50</v>
      </c>
      <c r="J49" s="9">
        <v>28</v>
      </c>
      <c r="K49" s="12">
        <f t="shared" si="0"/>
        <v>0.25</v>
      </c>
      <c r="L49" s="12">
        <f>J49</f>
        <v>28</v>
      </c>
      <c r="M49" s="12">
        <f>I49</f>
        <v>50</v>
      </c>
      <c r="N49" s="12">
        <f t="shared" si="1"/>
        <v>-0.25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Exp1</vt:lpstr>
      <vt:lpstr>Exp2</vt:lpstr>
      <vt:lpstr>Exp3</vt:lpstr>
      <vt:lpstr>Exp4</vt:lpstr>
      <vt:lpstr>Exp5</vt:lpstr>
      <vt:lpstr>Exp6</vt:lpstr>
      <vt:lpstr>Exp7</vt:lpstr>
      <vt:lpstr>Exp8</vt:lpstr>
      <vt:lpstr>Exp9</vt:lpstr>
      <vt:lpstr>Exp10</vt:lpstr>
      <vt:lpstr>Tmaze_calcs</vt:lpstr>
    </vt:vector>
  </TitlesOfParts>
  <Company>Yale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Caleb Fischer</dc:creator>
  <cp:lastModifiedBy>Caleb Fischer</cp:lastModifiedBy>
  <cp:lastPrinted>2016-03-12T20:28:18Z</cp:lastPrinted>
  <dcterms:created xsi:type="dcterms:W3CDTF">2016-03-04T00:47:26Z</dcterms:created>
  <dcterms:modified xsi:type="dcterms:W3CDTF">2016-06-22T13:54:01Z</dcterms:modified>
</cp:coreProperties>
</file>