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1075" windowHeight="92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27" i="1" l="1"/>
  <c r="E8" i="1"/>
  <c r="E15" i="1"/>
  <c r="H34" i="1"/>
  <c r="G34" i="1"/>
  <c r="H27" i="1"/>
  <c r="G27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27" i="1"/>
  <c r="A45" i="1"/>
  <c r="D41" i="1"/>
  <c r="C41" i="1"/>
  <c r="B41" i="1"/>
  <c r="D40" i="1"/>
  <c r="C40" i="1"/>
  <c r="B40" i="1"/>
  <c r="D39" i="1"/>
  <c r="C39" i="1"/>
  <c r="B39" i="1"/>
  <c r="D38" i="1"/>
  <c r="C38" i="1"/>
  <c r="B38" i="1"/>
  <c r="D37" i="1"/>
  <c r="C37" i="1"/>
  <c r="B37" i="1"/>
  <c r="D36" i="1"/>
  <c r="C36" i="1"/>
  <c r="B36" i="1"/>
  <c r="D35" i="1"/>
  <c r="C35" i="1"/>
  <c r="B35" i="1"/>
  <c r="D34" i="1"/>
  <c r="C34" i="1"/>
  <c r="B34" i="1"/>
  <c r="D33" i="1"/>
  <c r="C33" i="1"/>
  <c r="B33" i="1"/>
  <c r="D32" i="1"/>
  <c r="C32" i="1"/>
  <c r="B32" i="1"/>
  <c r="D31" i="1"/>
  <c r="C31" i="1"/>
  <c r="B31" i="1"/>
  <c r="D30" i="1"/>
  <c r="C30" i="1"/>
  <c r="B30" i="1"/>
  <c r="D29" i="1"/>
  <c r="C29" i="1"/>
  <c r="B29" i="1"/>
  <c r="D28" i="1"/>
  <c r="C28" i="1"/>
  <c r="B28" i="1"/>
  <c r="D27" i="1"/>
  <c r="C27" i="1"/>
</calcChain>
</file>

<file path=xl/sharedStrings.xml><?xml version="1.0" encoding="utf-8"?>
<sst xmlns="http://schemas.openxmlformats.org/spreadsheetml/2006/main" count="57" uniqueCount="32">
  <si>
    <t>Sample</t>
  </si>
  <si>
    <t>SAM</t>
  </si>
  <si>
    <t>SAH</t>
  </si>
  <si>
    <t>SAM/SAH</t>
  </si>
  <si>
    <t>µmol/L</t>
  </si>
  <si>
    <t>Ado1 1a</t>
  </si>
  <si>
    <t>Ado1 1b</t>
  </si>
  <si>
    <t>Ado1 1c</t>
  </si>
  <si>
    <t>Ado1 1d</t>
  </si>
  <si>
    <t>Ado1 2a</t>
  </si>
  <si>
    <t>Ado1 2b</t>
  </si>
  <si>
    <t>Ado1 2c</t>
  </si>
  <si>
    <t>WT 1a</t>
  </si>
  <si>
    <t>WT 1b</t>
  </si>
  <si>
    <t>WT 1c</t>
  </si>
  <si>
    <t>WT 1d</t>
  </si>
  <si>
    <t>WT 2a</t>
  </si>
  <si>
    <t>WT 2b</t>
  </si>
  <si>
    <t>WT 2c</t>
  </si>
  <si>
    <t>WT 2d</t>
  </si>
  <si>
    <t>Above is umol/L in 500uL. Total amount in 500uL is:</t>
  </si>
  <si>
    <t>Cell #</t>
  </si>
  <si>
    <t>SAM average</t>
  </si>
  <si>
    <t>SAH average</t>
  </si>
  <si>
    <t>mole</t>
  </si>
  <si>
    <t>mg/g DCW</t>
  </si>
  <si>
    <t>theoretic DCW per cell:</t>
  </si>
  <si>
    <t>Mw SAM (g/mol):</t>
  </si>
  <si>
    <t>Mw SAH (g/mol):</t>
  </si>
  <si>
    <t>Raw SAM and SAH measurements and calculations</t>
  </si>
  <si>
    <t>Belonging to Figure 3D</t>
  </si>
  <si>
    <t>Figure 3 - source data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</si>
</sst>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E+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3" fillId="0" borderId="0" xfId="0" applyFont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Border="1" applyAlignment="1">
      <alignment horizontal="center"/>
    </xf>
    <xf numFmtId="11" fontId="0" fillId="0" borderId="0" xfId="0" applyNumberFormat="1" applyBorder="1" applyAlignment="1">
      <alignment horizontal="center"/>
    </xf>
    <xf numFmtId="11" fontId="0" fillId="0" borderId="0" xfId="0" applyNumberFormat="1"/>
    <xf numFmtId="166" fontId="0" fillId="0" borderId="0" xfId="0" applyNumberFormat="1" applyAlignment="1">
      <alignment horizontal="center"/>
    </xf>
    <xf numFmtId="0" fontId="4" fillId="0" borderId="0" xfId="0" applyFont="1"/>
    <xf numFmtId="2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/>
    <xf numFmtId="0" fontId="1" fillId="0" borderId="0" xfId="0" applyFont="1"/>
    <xf numFmtId="164" fontId="3" fillId="0" borderId="0" xfId="0" applyNumberFormat="1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workbookViewId="0">
      <selection activeCell="A2" sqref="A2"/>
    </sheetView>
  </sheetViews>
  <sheetFormatPr defaultRowHeight="15" x14ac:dyDescent="0.25"/>
  <cols>
    <col min="5" max="6" width="10.140625" bestFit="1" customWidth="1"/>
    <col min="7" max="7" width="12.42578125" bestFit="1" customWidth="1"/>
    <col min="8" max="8" width="12" bestFit="1" customWidth="1"/>
  </cols>
  <sheetData>
    <row r="1" spans="1:11" x14ac:dyDescent="0.25">
      <c r="A1" t="s">
        <v>31</v>
      </c>
    </row>
    <row r="2" spans="1:11" x14ac:dyDescent="0.25">
      <c r="A2" t="s">
        <v>30</v>
      </c>
    </row>
    <row r="3" spans="1:11" x14ac:dyDescent="0.25">
      <c r="A3" t="s">
        <v>29</v>
      </c>
    </row>
    <row r="5" spans="1:11" x14ac:dyDescent="0.25">
      <c r="A5" s="1" t="s">
        <v>0</v>
      </c>
      <c r="B5" s="2" t="s">
        <v>1</v>
      </c>
      <c r="C5" s="2" t="s">
        <v>2</v>
      </c>
      <c r="D5" s="2" t="s">
        <v>3</v>
      </c>
      <c r="G5" s="2"/>
      <c r="H5" s="2"/>
      <c r="J5" s="2"/>
      <c r="K5" s="2"/>
    </row>
    <row r="6" spans="1:11" x14ac:dyDescent="0.25">
      <c r="A6" s="1"/>
      <c r="B6" s="2" t="s">
        <v>4</v>
      </c>
      <c r="C6" s="2" t="s">
        <v>4</v>
      </c>
      <c r="D6" s="2"/>
      <c r="G6" s="2"/>
      <c r="H6" s="2"/>
    </row>
    <row r="7" spans="1:11" x14ac:dyDescent="0.25">
      <c r="B7" s="3"/>
      <c r="C7" s="3"/>
      <c r="D7" s="3"/>
    </row>
    <row r="8" spans="1:11" x14ac:dyDescent="0.25">
      <c r="A8" s="4" t="s">
        <v>5</v>
      </c>
      <c r="B8" s="5">
        <v>111.2118591537849</v>
      </c>
      <c r="C8" s="5">
        <v>11.758693423013266</v>
      </c>
      <c r="D8" s="17">
        <v>9.4578415435280476</v>
      </c>
      <c r="E8" s="17">
        <f>AVERAGE(D8:D14)</f>
        <v>9.6828794582832671</v>
      </c>
      <c r="F8" s="4"/>
    </row>
    <row r="9" spans="1:11" x14ac:dyDescent="0.25">
      <c r="A9" s="4" t="s">
        <v>6</v>
      </c>
      <c r="B9" s="5">
        <v>243.9666616260738</v>
      </c>
      <c r="C9" s="5">
        <v>27.095354486370223</v>
      </c>
      <c r="D9" s="17">
        <v>9.0040033153578545</v>
      </c>
      <c r="E9" s="18"/>
      <c r="F9" s="4"/>
    </row>
    <row r="10" spans="1:11" x14ac:dyDescent="0.25">
      <c r="A10" s="4" t="s">
        <v>7</v>
      </c>
      <c r="B10" s="5">
        <v>202.72246961995401</v>
      </c>
      <c r="C10" s="5">
        <v>24.173450440896708</v>
      </c>
      <c r="D10" s="17">
        <v>8.3861619223785944</v>
      </c>
      <c r="E10" s="18"/>
      <c r="F10" s="4"/>
    </row>
    <row r="11" spans="1:11" x14ac:dyDescent="0.25">
      <c r="A11" s="4" t="s">
        <v>8</v>
      </c>
      <c r="B11" s="5">
        <v>224.42335228974812</v>
      </c>
      <c r="C11" s="5">
        <v>24.771598146280589</v>
      </c>
      <c r="D11" s="17">
        <v>9.0597042211200591</v>
      </c>
      <c r="E11" s="18"/>
      <c r="F11" s="4"/>
    </row>
    <row r="12" spans="1:11" x14ac:dyDescent="0.25">
      <c r="A12" s="4" t="s">
        <v>9</v>
      </c>
      <c r="B12" s="5">
        <v>102.30859285226343</v>
      </c>
      <c r="C12" s="5">
        <v>10.923085951856491</v>
      </c>
      <c r="D12" s="17">
        <v>9.3662718853617584</v>
      </c>
      <c r="E12" s="18"/>
      <c r="F12" s="4"/>
    </row>
    <row r="13" spans="1:11" x14ac:dyDescent="0.25">
      <c r="A13" s="4" t="s">
        <v>10</v>
      </c>
      <c r="B13" s="5">
        <v>103.93223587120144</v>
      </c>
      <c r="C13" s="5">
        <v>10.775023978333602</v>
      </c>
      <c r="D13" s="17">
        <v>9.6456616783580422</v>
      </c>
      <c r="E13" s="18"/>
      <c r="F13" s="4"/>
    </row>
    <row r="14" spans="1:11" x14ac:dyDescent="0.25">
      <c r="A14" s="4" t="s">
        <v>11</v>
      </c>
      <c r="B14" s="5">
        <v>121.53160090011711</v>
      </c>
      <c r="C14" s="5">
        <v>9.4499817957759902</v>
      </c>
      <c r="D14" s="17">
        <v>12.860511641878512</v>
      </c>
      <c r="E14" s="18"/>
      <c r="F14" s="4"/>
    </row>
    <row r="15" spans="1:11" x14ac:dyDescent="0.25">
      <c r="A15" s="4" t="s">
        <v>12</v>
      </c>
      <c r="B15" s="6">
        <v>2.151634818017071</v>
      </c>
      <c r="C15" s="6">
        <v>1.4195545508025356</v>
      </c>
      <c r="D15" s="17">
        <v>1.5157112608322514</v>
      </c>
      <c r="E15" s="17">
        <f>AVERAGE(D15:D22)</f>
        <v>2.4751801842556</v>
      </c>
      <c r="F15" s="7"/>
    </row>
    <row r="16" spans="1:11" x14ac:dyDescent="0.25">
      <c r="A16" s="4" t="s">
        <v>13</v>
      </c>
      <c r="B16" s="6">
        <v>2.4043122719672883</v>
      </c>
      <c r="C16" s="6">
        <v>0.9519744001715057</v>
      </c>
      <c r="D16" s="17">
        <v>2.5256060158068667</v>
      </c>
      <c r="E16" s="18"/>
      <c r="F16" s="7"/>
    </row>
    <row r="17" spans="1:11" x14ac:dyDescent="0.25">
      <c r="A17" s="4" t="s">
        <v>14</v>
      </c>
      <c r="B17" s="6">
        <v>2.5186303576931182</v>
      </c>
      <c r="C17" s="6">
        <v>1.1437775828433769</v>
      </c>
      <c r="D17" s="17">
        <v>2.2020280826206808</v>
      </c>
      <c r="E17" s="18"/>
      <c r="F17" s="7"/>
    </row>
    <row r="18" spans="1:11" x14ac:dyDescent="0.25">
      <c r="A18" s="4" t="s">
        <v>15</v>
      </c>
      <c r="B18" s="6">
        <v>2.4845376605025886</v>
      </c>
      <c r="C18" s="6">
        <v>0.72594024999778672</v>
      </c>
      <c r="D18" s="17">
        <v>3.4225098560248775</v>
      </c>
      <c r="E18" s="18"/>
      <c r="F18" s="7"/>
    </row>
    <row r="19" spans="1:11" x14ac:dyDescent="0.25">
      <c r="A19" s="4" t="s">
        <v>16</v>
      </c>
      <c r="B19" s="6">
        <v>1.1991181102892394</v>
      </c>
      <c r="C19" s="6">
        <v>0.83135886582881935</v>
      </c>
      <c r="D19" s="17">
        <v>1.4423592019961009</v>
      </c>
      <c r="E19" s="18"/>
      <c r="F19" s="7"/>
    </row>
    <row r="20" spans="1:11" x14ac:dyDescent="0.25">
      <c r="A20" s="4" t="s">
        <v>17</v>
      </c>
      <c r="B20" s="6">
        <v>1.5162477311993614</v>
      </c>
      <c r="C20" s="6">
        <v>0.72112257644896827</v>
      </c>
      <c r="D20" s="17">
        <v>2.1026213583075384</v>
      </c>
      <c r="E20" s="18"/>
      <c r="F20" s="7"/>
    </row>
    <row r="21" spans="1:11" x14ac:dyDescent="0.25">
      <c r="A21" s="4" t="s">
        <v>18</v>
      </c>
      <c r="B21" s="6">
        <v>1.3811791199373094</v>
      </c>
      <c r="C21" s="6">
        <v>0.3974235556886262</v>
      </c>
      <c r="D21" s="17">
        <v>3.4753328034220421</v>
      </c>
      <c r="E21" s="18"/>
      <c r="F21" s="7"/>
    </row>
    <row r="22" spans="1:11" x14ac:dyDescent="0.25">
      <c r="A22" s="4" t="s">
        <v>19</v>
      </c>
      <c r="B22" s="6">
        <v>1.5658138502964944</v>
      </c>
      <c r="C22" s="6">
        <v>0.50262493946912556</v>
      </c>
      <c r="D22" s="17">
        <v>3.1152728950344426</v>
      </c>
      <c r="E22" s="18"/>
      <c r="F22" s="7"/>
    </row>
    <row r="24" spans="1:11" x14ac:dyDescent="0.25">
      <c r="A24" s="8" t="s">
        <v>20</v>
      </c>
      <c r="B24" s="9"/>
      <c r="C24" s="9"/>
      <c r="J24" s="10"/>
    </row>
    <row r="25" spans="1:11" x14ac:dyDescent="0.25">
      <c r="A25" s="1" t="s">
        <v>0</v>
      </c>
      <c r="B25" s="9" t="s">
        <v>1</v>
      </c>
      <c r="C25" s="9" t="s">
        <v>2</v>
      </c>
      <c r="D25" t="s">
        <v>21</v>
      </c>
      <c r="E25" s="9" t="s">
        <v>1</v>
      </c>
      <c r="F25" s="9" t="s">
        <v>2</v>
      </c>
      <c r="G25" s="11" t="s">
        <v>22</v>
      </c>
      <c r="H25" s="10" t="s">
        <v>23</v>
      </c>
      <c r="J25" s="10"/>
      <c r="K25" s="10"/>
    </row>
    <row r="26" spans="1:11" x14ac:dyDescent="0.25">
      <c r="B26" s="12" t="s">
        <v>24</v>
      </c>
      <c r="C26" s="12" t="s">
        <v>24</v>
      </c>
      <c r="E26" s="12" t="s">
        <v>25</v>
      </c>
      <c r="F26" s="12" t="s">
        <v>25</v>
      </c>
      <c r="G26" s="12" t="s">
        <v>25</v>
      </c>
      <c r="H26" s="12" t="s">
        <v>25</v>
      </c>
      <c r="J26" s="12"/>
      <c r="K26" s="12"/>
    </row>
    <row r="27" spans="1:11" x14ac:dyDescent="0.25">
      <c r="A27" s="4" t="s">
        <v>5</v>
      </c>
      <c r="B27" s="13">
        <f>B8*500/1000000000000</f>
        <v>5.5605929576892451E-8</v>
      </c>
      <c r="C27" s="13">
        <f>C8*500/1000000000000</f>
        <v>5.879346711506633E-9</v>
      </c>
      <c r="D27" s="14">
        <f>6170000*11</f>
        <v>67870000</v>
      </c>
      <c r="E27" s="19">
        <f>B27*B$45/($A$45*$D27)*1000</f>
        <v>21.762807898057101</v>
      </c>
      <c r="F27" s="19">
        <f>C27*C$45/($A$45*$D27)*1000</f>
        <v>2.2200085156625557</v>
      </c>
      <c r="G27" s="20">
        <f>AVERAGE(E27:E33)</f>
        <v>37.600441176210566</v>
      </c>
      <c r="H27" s="20">
        <f>AVERAGE(F27:F33)</f>
        <v>3.8122315046415371</v>
      </c>
    </row>
    <row r="28" spans="1:11" x14ac:dyDescent="0.25">
      <c r="A28" s="4" t="s">
        <v>6</v>
      </c>
      <c r="B28" s="13">
        <f t="shared" ref="B28:C41" si="0">B9*500/1000000000000</f>
        <v>1.219833308130369E-7</v>
      </c>
      <c r="C28" s="13">
        <f t="shared" si="0"/>
        <v>1.3547677243185111E-8</v>
      </c>
      <c r="D28" s="14">
        <f>4300000*15.8</f>
        <v>67940000</v>
      </c>
      <c r="E28" s="19">
        <f t="shared" ref="E28:F41" si="1">B28*B$45/($A$45*$D28)*1000</f>
        <v>47.69211885894066</v>
      </c>
      <c r="F28" s="19">
        <f t="shared" si="1"/>
        <v>5.1102567059687845</v>
      </c>
      <c r="G28" s="21"/>
      <c r="H28" s="22"/>
    </row>
    <row r="29" spans="1:11" x14ac:dyDescent="0.25">
      <c r="A29" s="4" t="s">
        <v>7</v>
      </c>
      <c r="B29" s="13">
        <f t="shared" si="0"/>
        <v>1.0136123480997701E-7</v>
      </c>
      <c r="C29" s="13">
        <f t="shared" si="0"/>
        <v>1.2086725220448354E-8</v>
      </c>
      <c r="D29" s="14">
        <f>3850000*17.6</f>
        <v>67760000</v>
      </c>
      <c r="E29" s="19">
        <f t="shared" si="1"/>
        <v>39.734720973718261</v>
      </c>
      <c r="F29" s="19">
        <f t="shared" si="1"/>
        <v>4.5712889039674858</v>
      </c>
      <c r="G29" s="21"/>
      <c r="H29" s="22"/>
    </row>
    <row r="30" spans="1:11" x14ac:dyDescent="0.25">
      <c r="A30" s="4" t="s">
        <v>8</v>
      </c>
      <c r="B30" s="13">
        <f t="shared" si="0"/>
        <v>1.1221167614487406E-7</v>
      </c>
      <c r="C30" s="13">
        <f t="shared" si="0"/>
        <v>1.2385799073140295E-8</v>
      </c>
      <c r="D30" s="14">
        <f>3600000*18.9</f>
        <v>68040000</v>
      </c>
      <c r="E30" s="19">
        <f t="shared" si="1"/>
        <v>43.807192086188145</v>
      </c>
      <c r="F30" s="19">
        <f t="shared" si="1"/>
        <v>4.6651234780578692</v>
      </c>
      <c r="G30" s="20"/>
      <c r="H30" s="22"/>
    </row>
    <row r="31" spans="1:11" x14ac:dyDescent="0.25">
      <c r="A31" s="4" t="s">
        <v>9</v>
      </c>
      <c r="B31" s="13">
        <f t="shared" si="0"/>
        <v>5.1154296426131719E-8</v>
      </c>
      <c r="C31" s="13">
        <f t="shared" si="0"/>
        <v>5.4615429759282454E-9</v>
      </c>
      <c r="D31" s="14">
        <f>2040000*18.9</f>
        <v>38556000</v>
      </c>
      <c r="E31" s="19">
        <f t="shared" si="1"/>
        <v>35.242103032866346</v>
      </c>
      <c r="F31" s="19">
        <f t="shared" si="1"/>
        <v>3.6301686471220682</v>
      </c>
      <c r="G31" s="20"/>
      <c r="H31" s="20"/>
    </row>
    <row r="32" spans="1:11" x14ac:dyDescent="0.25">
      <c r="A32" s="4" t="s">
        <v>10</v>
      </c>
      <c r="B32" s="13">
        <f t="shared" si="0"/>
        <v>5.1966117935600722E-8</v>
      </c>
      <c r="C32" s="13">
        <f t="shared" si="0"/>
        <v>5.3875119891668009E-9</v>
      </c>
      <c r="D32" s="14">
        <f>4200000*9.5</f>
        <v>39900000</v>
      </c>
      <c r="E32" s="19">
        <f t="shared" si="1"/>
        <v>34.595455355489982</v>
      </c>
      <c r="F32" s="19">
        <f t="shared" si="1"/>
        <v>3.4603399895666005</v>
      </c>
      <c r="G32" s="20"/>
      <c r="H32" s="20"/>
    </row>
    <row r="33" spans="1:8" x14ac:dyDescent="0.25">
      <c r="A33" s="4" t="s">
        <v>11</v>
      </c>
      <c r="B33" s="13">
        <f t="shared" si="0"/>
        <v>6.0765800450058561E-8</v>
      </c>
      <c r="C33" s="13">
        <f t="shared" si="0"/>
        <v>4.724990897887995E-9</v>
      </c>
      <c r="D33" s="14">
        <f>2040000*19.6</f>
        <v>39984000</v>
      </c>
      <c r="E33" s="19">
        <f t="shared" si="1"/>
        <v>40.368690028213514</v>
      </c>
      <c r="F33" s="19">
        <f t="shared" si="1"/>
        <v>3.0284342921453988</v>
      </c>
      <c r="G33" s="23"/>
      <c r="H33" s="23"/>
    </row>
    <row r="34" spans="1:8" x14ac:dyDescent="0.25">
      <c r="A34" s="4" t="s">
        <v>12</v>
      </c>
      <c r="B34" s="13">
        <f t="shared" si="0"/>
        <v>1.0758174090085357E-9</v>
      </c>
      <c r="C34" s="13">
        <f t="shared" si="0"/>
        <v>7.0977727540126776E-10</v>
      </c>
      <c r="D34" s="14">
        <f>11450000*6</f>
        <v>68700000</v>
      </c>
      <c r="E34" s="19">
        <f t="shared" si="1"/>
        <v>0.41596185196056379</v>
      </c>
      <c r="F34" s="19">
        <f t="shared" si="1"/>
        <v>0.26476999751285918</v>
      </c>
      <c r="G34" s="20">
        <f>AVERAGE(E34:E41)</f>
        <v>0.46882118097467551</v>
      </c>
      <c r="H34" s="20">
        <f>AVERAGE(F34:F41)</f>
        <v>0.19797120164161444</v>
      </c>
    </row>
    <row r="35" spans="1:8" x14ac:dyDescent="0.25">
      <c r="A35" s="4" t="s">
        <v>13</v>
      </c>
      <c r="B35" s="13">
        <f t="shared" si="0"/>
        <v>1.2021561359836441E-9</v>
      </c>
      <c r="C35" s="13">
        <f t="shared" si="0"/>
        <v>4.7598720008575285E-10</v>
      </c>
      <c r="D35" s="14">
        <f>7100000*9.6</f>
        <v>68160000</v>
      </c>
      <c r="E35" s="19">
        <f t="shared" si="1"/>
        <v>0.46849285095982313</v>
      </c>
      <c r="F35" s="19">
        <f t="shared" si="1"/>
        <v>0.17896541430454252</v>
      </c>
      <c r="G35" s="23"/>
      <c r="H35" s="23"/>
    </row>
    <row r="36" spans="1:8" x14ac:dyDescent="0.25">
      <c r="A36" s="4" t="s">
        <v>14</v>
      </c>
      <c r="B36" s="13">
        <f t="shared" si="0"/>
        <v>1.2593151788465591E-9</v>
      </c>
      <c r="C36" s="13">
        <f t="shared" si="0"/>
        <v>5.7188879142168841E-10</v>
      </c>
      <c r="D36" s="14">
        <f>6000000*11.3</f>
        <v>67800000</v>
      </c>
      <c r="E36" s="19">
        <f t="shared" si="1"/>
        <v>0.49337417881968831</v>
      </c>
      <c r="F36" s="19">
        <f t="shared" si="1"/>
        <v>0.21616496589027659</v>
      </c>
      <c r="G36" s="23"/>
      <c r="H36" s="23"/>
    </row>
    <row r="37" spans="1:8" x14ac:dyDescent="0.25">
      <c r="A37" s="4" t="s">
        <v>15</v>
      </c>
      <c r="B37" s="13">
        <f t="shared" si="0"/>
        <v>1.2422688302512942E-9</v>
      </c>
      <c r="C37" s="13">
        <f t="shared" si="0"/>
        <v>3.6297012499889336E-10</v>
      </c>
      <c r="D37" s="14">
        <f>9000000*7.5</f>
        <v>67500000</v>
      </c>
      <c r="E37" s="19">
        <f t="shared" si="1"/>
        <v>0.48885885701266735</v>
      </c>
      <c r="F37" s="19">
        <f t="shared" si="1"/>
        <v>0.13780676123538232</v>
      </c>
      <c r="G37" s="23"/>
      <c r="H37" s="23"/>
    </row>
    <row r="38" spans="1:8" x14ac:dyDescent="0.25">
      <c r="A38" s="4" t="s">
        <v>16</v>
      </c>
      <c r="B38" s="13">
        <f t="shared" si="0"/>
        <v>5.9955905514461968E-10</v>
      </c>
      <c r="C38" s="13">
        <f t="shared" si="0"/>
        <v>4.1567943291440969E-10</v>
      </c>
      <c r="D38" s="14">
        <f>2680000*15</f>
        <v>40200000</v>
      </c>
      <c r="E38" s="19">
        <f t="shared" si="1"/>
        <v>0.39616635146239176</v>
      </c>
      <c r="F38" s="19">
        <f t="shared" si="1"/>
        <v>0.26499391510220272</v>
      </c>
      <c r="G38" s="20"/>
      <c r="H38" s="20"/>
    </row>
    <row r="39" spans="1:8" x14ac:dyDescent="0.25">
      <c r="A39" s="4" t="s">
        <v>17</v>
      </c>
      <c r="B39" s="13">
        <f t="shared" si="0"/>
        <v>7.5812386559968073E-10</v>
      </c>
      <c r="C39" s="13">
        <f t="shared" si="0"/>
        <v>3.6056128822448417E-10</v>
      </c>
      <c r="D39" s="14">
        <f>2500000*16</f>
        <v>40000000</v>
      </c>
      <c r="E39" s="19">
        <f t="shared" si="1"/>
        <v>0.50344478834922801</v>
      </c>
      <c r="F39" s="19">
        <f t="shared" si="1"/>
        <v>0.23100560801062331</v>
      </c>
      <c r="G39" s="23"/>
      <c r="H39" s="23"/>
    </row>
    <row r="40" spans="1:8" x14ac:dyDescent="0.25">
      <c r="A40" s="4" t="s">
        <v>18</v>
      </c>
      <c r="B40" s="13">
        <f t="shared" si="0"/>
        <v>6.9058955996865471E-10</v>
      </c>
      <c r="C40" s="13">
        <f t="shared" si="0"/>
        <v>1.9871177784431312E-10</v>
      </c>
      <c r="D40" s="14">
        <f>3560000*11.2</f>
        <v>39872000</v>
      </c>
      <c r="E40" s="19">
        <f t="shared" si="1"/>
        <v>0.46006973026001668</v>
      </c>
      <c r="F40" s="19">
        <f t="shared" si="1"/>
        <v>0.1277200282924231</v>
      </c>
      <c r="G40" s="23"/>
      <c r="H40" s="23"/>
    </row>
    <row r="41" spans="1:8" x14ac:dyDescent="0.25">
      <c r="A41" s="4" t="s">
        <v>19</v>
      </c>
      <c r="B41" s="13">
        <f t="shared" si="0"/>
        <v>7.829069251482472E-10</v>
      </c>
      <c r="C41" s="13">
        <f t="shared" si="0"/>
        <v>2.5131246973456278E-10</v>
      </c>
      <c r="D41" s="14">
        <f>3420000*11.6</f>
        <v>39672000</v>
      </c>
      <c r="E41" s="19">
        <f t="shared" si="1"/>
        <v>0.52420083897302494</v>
      </c>
      <c r="F41" s="19">
        <f t="shared" si="1"/>
        <v>0.16234292278460591</v>
      </c>
      <c r="G41" s="23"/>
      <c r="H41" s="23"/>
    </row>
    <row r="43" spans="1:8" x14ac:dyDescent="0.25">
      <c r="A43" s="8"/>
      <c r="B43" s="9"/>
      <c r="C43" s="9"/>
    </row>
    <row r="44" spans="1:8" ht="42" customHeight="1" x14ac:dyDescent="0.25">
      <c r="A44" s="24" t="s">
        <v>26</v>
      </c>
      <c r="B44" s="24" t="s">
        <v>27</v>
      </c>
      <c r="C44" s="24" t="s">
        <v>28</v>
      </c>
    </row>
    <row r="45" spans="1:8" x14ac:dyDescent="0.25">
      <c r="A45" s="15">
        <f>0.000000000015</f>
        <v>1.5E-11</v>
      </c>
      <c r="B45" s="16">
        <v>398.44</v>
      </c>
      <c r="C45" s="16">
        <v>384.41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Antoni van Leeuwenhoek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Hanneke Vlaming</dc:creator>
  <cp:lastModifiedBy>Hanneke Vlaming</cp:lastModifiedBy>
  <dcterms:created xsi:type="dcterms:W3CDTF">2016-06-22T09:56:25Z</dcterms:created>
  <dcterms:modified xsi:type="dcterms:W3CDTF">2016-10-14T14:34:32Z</dcterms:modified>
</cp:coreProperties>
</file>