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Rotarod PND49-50 " sheetId="1" r:id="rId1"/>
    <sheet name="Rotarod PND56-57" sheetId="3" r:id="rId2"/>
  </sheets>
  <calcPr calcId="125725"/>
</workbook>
</file>

<file path=xl/calcChain.xml><?xml version="1.0" encoding="utf-8"?>
<calcChain xmlns="http://schemas.openxmlformats.org/spreadsheetml/2006/main">
  <c r="H87" i="1"/>
  <c r="I87"/>
  <c r="J87"/>
  <c r="K87"/>
  <c r="L87"/>
  <c r="M87"/>
  <c r="N87"/>
  <c r="G87"/>
  <c r="H82"/>
  <c r="I82"/>
  <c r="J82"/>
  <c r="K82"/>
  <c r="L82"/>
  <c r="M82"/>
  <c r="N82"/>
  <c r="G82"/>
  <c r="H77"/>
  <c r="I77"/>
  <c r="J77"/>
  <c r="K77"/>
  <c r="L77"/>
  <c r="M77"/>
  <c r="N77"/>
  <c r="G77"/>
  <c r="H72"/>
  <c r="I72"/>
  <c r="J72"/>
  <c r="K72"/>
  <c r="L72"/>
  <c r="M72"/>
  <c r="N72"/>
  <c r="G72"/>
  <c r="G74" i="3" l="1"/>
  <c r="G89"/>
  <c r="H87"/>
  <c r="I87"/>
  <c r="J87"/>
  <c r="K87"/>
  <c r="L87"/>
  <c r="M87"/>
  <c r="N87"/>
  <c r="G87"/>
  <c r="H82"/>
  <c r="I82"/>
  <c r="J82"/>
  <c r="K82"/>
  <c r="L82"/>
  <c r="M82"/>
  <c r="N82"/>
  <c r="G82"/>
  <c r="H77"/>
  <c r="I77"/>
  <c r="J77"/>
  <c r="K77"/>
  <c r="L77"/>
  <c r="M77"/>
  <c r="N77"/>
  <c r="G77"/>
  <c r="H72"/>
  <c r="I72"/>
  <c r="J72"/>
  <c r="K72"/>
  <c r="L72"/>
  <c r="M72"/>
  <c r="N72"/>
  <c r="G72"/>
  <c r="G74" i="1"/>
  <c r="H89" l="1"/>
  <c r="I89"/>
  <c r="J89"/>
  <c r="K89"/>
  <c r="L89"/>
  <c r="M89"/>
  <c r="N89"/>
  <c r="G89"/>
  <c r="H84"/>
  <c r="I84"/>
  <c r="J84"/>
  <c r="K84"/>
  <c r="L84"/>
  <c r="M84"/>
  <c r="N84"/>
  <c r="G84"/>
  <c r="H79"/>
  <c r="I79"/>
  <c r="J79"/>
  <c r="K79"/>
  <c r="L79"/>
  <c r="M79"/>
  <c r="N79"/>
  <c r="G79"/>
  <c r="H74"/>
  <c r="I74"/>
  <c r="J74"/>
  <c r="K74"/>
  <c r="L74"/>
  <c r="M74"/>
  <c r="N74"/>
  <c r="H83"/>
  <c r="I83"/>
  <c r="J83"/>
  <c r="K83"/>
  <c r="L83"/>
  <c r="M83"/>
  <c r="N83"/>
  <c r="G83"/>
  <c r="G81"/>
  <c r="H88"/>
  <c r="I88"/>
  <c r="J88"/>
  <c r="K88"/>
  <c r="L88"/>
  <c r="M88"/>
  <c r="N88"/>
  <c r="G88"/>
  <c r="H86"/>
  <c r="I86"/>
  <c r="J86"/>
  <c r="K86"/>
  <c r="L86"/>
  <c r="M86"/>
  <c r="N86"/>
  <c r="G86"/>
  <c r="H81"/>
  <c r="I81"/>
  <c r="J81"/>
  <c r="K81"/>
  <c r="L81"/>
  <c r="M81"/>
  <c r="N81"/>
  <c r="G81" i="3"/>
  <c r="G76" i="1"/>
  <c r="G71"/>
  <c r="H84" i="3"/>
  <c r="I84"/>
  <c r="J84"/>
  <c r="K84"/>
  <c r="L84"/>
  <c r="M84"/>
  <c r="N84"/>
  <c r="G84"/>
  <c r="H83"/>
  <c r="I83"/>
  <c r="J83"/>
  <c r="K83"/>
  <c r="L83"/>
  <c r="M83"/>
  <c r="N83"/>
  <c r="G83"/>
  <c r="H81"/>
  <c r="I81"/>
  <c r="J81"/>
  <c r="K81"/>
  <c r="L81"/>
  <c r="M81"/>
  <c r="N81"/>
  <c r="H74"/>
  <c r="I74"/>
  <c r="J74"/>
  <c r="K74"/>
  <c r="L74"/>
  <c r="M74"/>
  <c r="N74"/>
  <c r="H73"/>
  <c r="I73"/>
  <c r="J73"/>
  <c r="K73"/>
  <c r="L73"/>
  <c r="M73"/>
  <c r="N73"/>
  <c r="G73"/>
  <c r="H71"/>
  <c r="I71"/>
  <c r="J71"/>
  <c r="K71"/>
  <c r="L71"/>
  <c r="M71"/>
  <c r="N71"/>
  <c r="G71"/>
  <c r="H79"/>
  <c r="I79"/>
  <c r="J79"/>
  <c r="K79"/>
  <c r="L79"/>
  <c r="M79"/>
  <c r="N79"/>
  <c r="G79"/>
  <c r="G86"/>
  <c r="H78"/>
  <c r="I78"/>
  <c r="J78"/>
  <c r="K78"/>
  <c r="L78"/>
  <c r="M78"/>
  <c r="N78"/>
  <c r="G78"/>
  <c r="H76"/>
  <c r="I76"/>
  <c r="J76"/>
  <c r="K76"/>
  <c r="L76"/>
  <c r="M76"/>
  <c r="N76"/>
  <c r="G76"/>
  <c r="H89"/>
  <c r="I89"/>
  <c r="J89"/>
  <c r="K89"/>
  <c r="L89"/>
  <c r="M89"/>
  <c r="N89"/>
  <c r="H86"/>
  <c r="I86"/>
  <c r="J86"/>
  <c r="K86"/>
  <c r="L86"/>
  <c r="M86"/>
  <c r="N86"/>
  <c r="H88"/>
  <c r="I88"/>
  <c r="J88"/>
  <c r="K88"/>
  <c r="L88"/>
  <c r="M88"/>
  <c r="N88"/>
  <c r="G88"/>
  <c r="K76" i="1"/>
  <c r="K71"/>
  <c r="H71"/>
  <c r="I71"/>
  <c r="J71"/>
  <c r="L71"/>
  <c r="M71"/>
  <c r="N71"/>
  <c r="H73"/>
  <c r="I73"/>
  <c r="J73"/>
  <c r="K73"/>
  <c r="L73"/>
  <c r="M73"/>
  <c r="N73"/>
  <c r="H76"/>
  <c r="I76"/>
  <c r="J76"/>
  <c r="L76"/>
  <c r="M76"/>
  <c r="N76"/>
  <c r="H78"/>
  <c r="I78"/>
  <c r="J78"/>
  <c r="K78"/>
  <c r="L78"/>
  <c r="M78"/>
  <c r="N78"/>
  <c r="G78"/>
  <c r="G73"/>
</calcChain>
</file>

<file path=xl/sharedStrings.xml><?xml version="1.0" encoding="utf-8"?>
<sst xmlns="http://schemas.openxmlformats.org/spreadsheetml/2006/main" count="324" uniqueCount="28">
  <si>
    <t>Genotype</t>
  </si>
  <si>
    <t>Ear id</t>
  </si>
  <si>
    <t>WT</t>
  </si>
  <si>
    <t>A</t>
  </si>
  <si>
    <t>B</t>
  </si>
  <si>
    <t>KO</t>
  </si>
  <si>
    <t>Trial 1</t>
  </si>
  <si>
    <t>Trial 2</t>
  </si>
  <si>
    <t>Trial 3</t>
  </si>
  <si>
    <t>Trial 4</t>
  </si>
  <si>
    <t>MEAN</t>
  </si>
  <si>
    <t>Trial 5</t>
  </si>
  <si>
    <t>Trial 6</t>
  </si>
  <si>
    <t>Trial 7</t>
  </si>
  <si>
    <t>Trial 8</t>
  </si>
  <si>
    <t>SEM</t>
  </si>
  <si>
    <t>N</t>
  </si>
  <si>
    <t>SD</t>
  </si>
  <si>
    <t>Treatment</t>
  </si>
  <si>
    <t xml:space="preserve">Treatment code </t>
  </si>
  <si>
    <t>A= Lovastatin 1,5 mg/kg SC twice weekly for 3 weeks</t>
  </si>
  <si>
    <t>B= Vehicle</t>
  </si>
  <si>
    <t>WT-A</t>
  </si>
  <si>
    <t>WT-B</t>
  </si>
  <si>
    <t>Mecp2-null-A</t>
  </si>
  <si>
    <t>Mecp2-null-B</t>
  </si>
  <si>
    <t>Mice cohort</t>
  </si>
  <si>
    <t>Figure 3-source data 1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</si>
</sst>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NumberFormat="1" applyAlignment="1">
      <alignment horizontal="left"/>
    </xf>
    <xf numFmtId="0" fontId="4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20"/>
  <sheetViews>
    <sheetView tabSelected="1" topLeftCell="A55" zoomScaleNormal="100" workbookViewId="0"/>
  </sheetViews>
  <sheetFormatPr defaultRowHeight="15"/>
  <cols>
    <col min="1" max="1" width="9.140625" style="2"/>
    <col min="2" max="2" width="15.42578125" style="2" customWidth="1"/>
    <col min="3" max="3" width="12" style="2" customWidth="1"/>
    <col min="4" max="4" width="16.28515625" style="2" customWidth="1"/>
    <col min="5" max="5" width="13.140625" style="2" customWidth="1"/>
    <col min="6" max="6" width="10.7109375" style="2" bestFit="1" customWidth="1"/>
    <col min="7" max="16384" width="9.140625" style="2"/>
  </cols>
  <sheetData>
    <row r="1" spans="1:20" ht="23.25">
      <c r="A1" s="41" t="s">
        <v>27</v>
      </c>
      <c r="B1" s="10"/>
      <c r="G1" s="23"/>
    </row>
    <row r="2" spans="1:20">
      <c r="L2" s="28"/>
      <c r="M2" s="28"/>
      <c r="N2" s="28"/>
      <c r="O2" s="28"/>
      <c r="R2" s="27"/>
      <c r="S2" s="27"/>
    </row>
    <row r="3" spans="1:20" ht="18.75">
      <c r="O3" s="3"/>
      <c r="P3" s="26"/>
      <c r="Q3" s="26"/>
      <c r="R3" s="26"/>
      <c r="S3" s="26"/>
    </row>
    <row r="4" spans="1:20" ht="18.75">
      <c r="B4" s="33" t="s">
        <v>26</v>
      </c>
      <c r="C4" s="4" t="s">
        <v>0</v>
      </c>
      <c r="D4" s="4" t="s">
        <v>1</v>
      </c>
      <c r="E4" s="33" t="s">
        <v>18</v>
      </c>
      <c r="G4" s="34" t="s">
        <v>6</v>
      </c>
      <c r="H4" s="34" t="s">
        <v>7</v>
      </c>
      <c r="I4" s="34" t="s">
        <v>8</v>
      </c>
      <c r="J4" s="34" t="s">
        <v>9</v>
      </c>
      <c r="K4" s="34" t="s">
        <v>11</v>
      </c>
      <c r="L4" s="34" t="s">
        <v>12</v>
      </c>
      <c r="M4" s="34" t="s">
        <v>13</v>
      </c>
      <c r="N4" s="34" t="s">
        <v>14</v>
      </c>
      <c r="R4" s="26"/>
    </row>
    <row r="5" spans="1:20" s="6" customFormat="1">
      <c r="B5" s="7">
        <v>2</v>
      </c>
      <c r="C5" s="5" t="s">
        <v>2</v>
      </c>
      <c r="D5" s="1">
        <v>249</v>
      </c>
      <c r="E5" s="36" t="s">
        <v>3</v>
      </c>
      <c r="G5" s="6">
        <v>89</v>
      </c>
      <c r="H5" s="6">
        <v>96</v>
      </c>
      <c r="I5" s="6">
        <v>98</v>
      </c>
      <c r="J5" s="6">
        <v>117</v>
      </c>
      <c r="K5" s="6">
        <v>256</v>
      </c>
      <c r="L5" s="6">
        <v>189</v>
      </c>
      <c r="M5" s="6">
        <v>300</v>
      </c>
      <c r="N5" s="6">
        <v>300</v>
      </c>
      <c r="P5" s="25"/>
      <c r="Q5" s="25"/>
      <c r="R5" s="25"/>
      <c r="S5" s="25"/>
      <c r="T5" s="26"/>
    </row>
    <row r="6" spans="1:20" s="6" customFormat="1">
      <c r="B6" s="7">
        <v>3</v>
      </c>
      <c r="C6" s="2" t="s">
        <v>2</v>
      </c>
      <c r="D6" s="1">
        <v>253</v>
      </c>
      <c r="E6" s="37" t="s">
        <v>3</v>
      </c>
      <c r="G6" s="6">
        <v>188</v>
      </c>
      <c r="H6" s="6">
        <v>155</v>
      </c>
      <c r="I6" s="6">
        <v>249</v>
      </c>
      <c r="J6" s="6">
        <v>300</v>
      </c>
      <c r="K6" s="6">
        <v>48</v>
      </c>
      <c r="L6" s="6">
        <v>284</v>
      </c>
      <c r="M6" s="6">
        <v>194</v>
      </c>
      <c r="N6" s="6">
        <v>157</v>
      </c>
      <c r="P6" s="25"/>
      <c r="Q6" s="25"/>
      <c r="R6" s="25"/>
      <c r="S6" s="25"/>
      <c r="T6" s="26"/>
    </row>
    <row r="7" spans="1:20" s="6" customFormat="1">
      <c r="B7" s="7">
        <v>4</v>
      </c>
      <c r="C7" s="6" t="s">
        <v>2</v>
      </c>
      <c r="D7" s="6">
        <v>273</v>
      </c>
      <c r="E7" s="38" t="s">
        <v>3</v>
      </c>
      <c r="G7" s="6">
        <v>247</v>
      </c>
      <c r="H7" s="6">
        <v>138</v>
      </c>
      <c r="I7" s="6">
        <v>300</v>
      </c>
      <c r="J7" s="6">
        <v>300</v>
      </c>
      <c r="K7" s="14">
        <v>300</v>
      </c>
      <c r="L7" s="14">
        <v>300</v>
      </c>
      <c r="M7" s="14">
        <v>300</v>
      </c>
      <c r="N7" s="14">
        <v>300</v>
      </c>
      <c r="P7" s="25"/>
      <c r="Q7" s="25"/>
    </row>
    <row r="8" spans="1:20" s="6" customFormat="1">
      <c r="B8" s="7">
        <v>4</v>
      </c>
      <c r="C8" s="6" t="s">
        <v>2</v>
      </c>
      <c r="D8" s="6">
        <v>275</v>
      </c>
      <c r="E8" s="38" t="s">
        <v>3</v>
      </c>
      <c r="G8" s="6">
        <v>34</v>
      </c>
      <c r="H8" s="6">
        <v>229</v>
      </c>
      <c r="I8" s="6">
        <v>174</v>
      </c>
      <c r="J8" s="6">
        <v>155</v>
      </c>
      <c r="K8" s="6">
        <v>167</v>
      </c>
      <c r="L8" s="6">
        <v>300</v>
      </c>
      <c r="M8" s="6">
        <v>213</v>
      </c>
      <c r="N8" s="6">
        <v>252</v>
      </c>
      <c r="P8" s="25"/>
      <c r="Q8" s="25"/>
    </row>
    <row r="9" spans="1:20" s="6" customFormat="1">
      <c r="B9" s="7">
        <v>4</v>
      </c>
      <c r="C9" s="6" t="s">
        <v>2</v>
      </c>
      <c r="D9" s="6">
        <v>280</v>
      </c>
      <c r="E9" s="37" t="s">
        <v>3</v>
      </c>
      <c r="G9" s="6">
        <v>254</v>
      </c>
      <c r="H9" s="6">
        <v>300</v>
      </c>
      <c r="I9" s="6">
        <v>300</v>
      </c>
      <c r="J9" s="6">
        <v>300</v>
      </c>
      <c r="K9" s="14">
        <v>300</v>
      </c>
      <c r="L9" s="14">
        <v>300</v>
      </c>
      <c r="M9" s="14">
        <v>300</v>
      </c>
      <c r="N9" s="14">
        <v>300</v>
      </c>
      <c r="P9" s="25"/>
      <c r="Q9" s="25"/>
    </row>
    <row r="10" spans="1:20" s="6" customFormat="1">
      <c r="B10" s="7">
        <v>4</v>
      </c>
      <c r="C10" s="6" t="s">
        <v>2</v>
      </c>
      <c r="D10" s="6">
        <v>285</v>
      </c>
      <c r="E10" s="36" t="s">
        <v>3</v>
      </c>
      <c r="G10" s="6">
        <v>300</v>
      </c>
      <c r="H10" s="6">
        <v>196</v>
      </c>
      <c r="I10" s="6">
        <v>300</v>
      </c>
      <c r="J10" s="6">
        <v>213</v>
      </c>
      <c r="K10" s="6">
        <v>289</v>
      </c>
      <c r="L10" s="14">
        <v>300</v>
      </c>
      <c r="M10" s="14">
        <v>300</v>
      </c>
      <c r="N10" s="14">
        <v>300</v>
      </c>
      <c r="P10" s="25"/>
      <c r="Q10" s="25"/>
    </row>
    <row r="11" spans="1:20" s="17" customFormat="1">
      <c r="B11" s="19">
        <v>5</v>
      </c>
      <c r="C11" s="17" t="s">
        <v>2</v>
      </c>
      <c r="D11" s="17">
        <v>312</v>
      </c>
      <c r="E11" s="36" t="s">
        <v>3</v>
      </c>
      <c r="G11" s="17">
        <v>73</v>
      </c>
      <c r="H11" s="17">
        <v>172</v>
      </c>
      <c r="I11" s="17">
        <v>231</v>
      </c>
      <c r="J11" s="17">
        <v>203</v>
      </c>
      <c r="K11" s="17">
        <v>287</v>
      </c>
      <c r="L11" s="17">
        <v>300</v>
      </c>
      <c r="M11" s="17">
        <v>199</v>
      </c>
      <c r="N11" s="17">
        <v>230</v>
      </c>
      <c r="P11" s="25"/>
      <c r="Q11" s="25"/>
    </row>
    <row r="12" spans="1:20" s="17" customFormat="1">
      <c r="B12" s="19">
        <v>5</v>
      </c>
      <c r="C12" s="17" t="s">
        <v>2</v>
      </c>
      <c r="D12" s="17">
        <v>320</v>
      </c>
      <c r="E12" s="36" t="s">
        <v>3</v>
      </c>
      <c r="G12" s="17">
        <v>238</v>
      </c>
      <c r="H12" s="17">
        <v>278</v>
      </c>
      <c r="I12" s="17">
        <v>300</v>
      </c>
      <c r="J12" s="17">
        <v>243</v>
      </c>
      <c r="K12" s="17">
        <v>300</v>
      </c>
      <c r="L12" s="17">
        <v>225</v>
      </c>
      <c r="M12" s="17">
        <v>134</v>
      </c>
      <c r="N12" s="17">
        <v>239</v>
      </c>
      <c r="P12" s="25"/>
      <c r="Q12" s="25"/>
    </row>
    <row r="13" spans="1:20" s="17" customFormat="1">
      <c r="B13" s="19">
        <v>5</v>
      </c>
      <c r="C13" s="17" t="s">
        <v>2</v>
      </c>
      <c r="D13" s="17">
        <v>323</v>
      </c>
      <c r="E13" s="36" t="s">
        <v>3</v>
      </c>
      <c r="G13" s="17">
        <v>26</v>
      </c>
      <c r="H13" s="17">
        <v>70</v>
      </c>
      <c r="I13" s="17">
        <v>300</v>
      </c>
      <c r="J13" s="17">
        <v>235</v>
      </c>
      <c r="K13" s="17">
        <v>300</v>
      </c>
      <c r="L13" s="17">
        <v>238</v>
      </c>
      <c r="M13" s="17">
        <v>300</v>
      </c>
      <c r="N13" s="17">
        <v>264</v>
      </c>
      <c r="P13" s="25"/>
      <c r="Q13" s="25"/>
    </row>
    <row r="14" spans="1:20" s="17" customFormat="1">
      <c r="B14" s="19">
        <v>5</v>
      </c>
      <c r="C14" s="17" t="s">
        <v>2</v>
      </c>
      <c r="D14" s="17">
        <v>326</v>
      </c>
      <c r="E14" s="36" t="s">
        <v>3</v>
      </c>
      <c r="G14" s="17">
        <v>300</v>
      </c>
      <c r="H14" s="17">
        <v>300</v>
      </c>
      <c r="I14" s="17">
        <v>300</v>
      </c>
      <c r="J14" s="17">
        <v>300</v>
      </c>
      <c r="K14" s="18">
        <v>300</v>
      </c>
      <c r="L14" s="18">
        <v>300</v>
      </c>
      <c r="M14" s="18">
        <v>300</v>
      </c>
      <c r="N14" s="18">
        <v>300</v>
      </c>
      <c r="P14" s="25"/>
      <c r="Q14" s="25"/>
    </row>
    <row r="15" spans="1:20" s="17" customFormat="1">
      <c r="B15" s="19">
        <v>5</v>
      </c>
      <c r="C15" s="17" t="s">
        <v>2</v>
      </c>
      <c r="D15" s="17">
        <v>340</v>
      </c>
      <c r="E15" s="36" t="s">
        <v>3</v>
      </c>
      <c r="G15" s="17">
        <v>202</v>
      </c>
      <c r="H15" s="17">
        <v>74</v>
      </c>
      <c r="I15" s="17">
        <v>172</v>
      </c>
      <c r="J15" s="17">
        <v>281</v>
      </c>
      <c r="K15" s="18">
        <v>300</v>
      </c>
      <c r="L15" s="18">
        <v>300</v>
      </c>
      <c r="M15" s="18">
        <v>300</v>
      </c>
      <c r="N15" s="18">
        <v>300</v>
      </c>
      <c r="P15" s="25"/>
      <c r="Q15" s="25"/>
    </row>
    <row r="16" spans="1:20" s="17" customFormat="1">
      <c r="B16" s="19">
        <v>5</v>
      </c>
      <c r="C16" s="17" t="s">
        <v>2</v>
      </c>
      <c r="D16" s="17">
        <v>342</v>
      </c>
      <c r="E16" s="36" t="s">
        <v>3</v>
      </c>
      <c r="G16" s="17">
        <v>284</v>
      </c>
      <c r="H16" s="17">
        <v>300</v>
      </c>
      <c r="I16" s="17">
        <v>300</v>
      </c>
      <c r="J16" s="17">
        <v>300</v>
      </c>
      <c r="K16" s="18">
        <v>300</v>
      </c>
      <c r="L16" s="18">
        <v>300</v>
      </c>
      <c r="M16" s="18">
        <v>300</v>
      </c>
      <c r="N16" s="18">
        <v>300</v>
      </c>
      <c r="P16" s="25"/>
      <c r="Q16" s="25"/>
    </row>
    <row r="17" spans="2:20" s="17" customFormat="1">
      <c r="B17" s="19">
        <v>5</v>
      </c>
      <c r="C17" s="17" t="s">
        <v>2</v>
      </c>
      <c r="D17" s="17">
        <v>343</v>
      </c>
      <c r="E17" s="36" t="s">
        <v>3</v>
      </c>
      <c r="G17" s="17">
        <v>122</v>
      </c>
      <c r="H17" s="17">
        <v>288</v>
      </c>
      <c r="I17" s="17">
        <v>300</v>
      </c>
      <c r="J17" s="17">
        <v>300</v>
      </c>
      <c r="K17" s="18">
        <v>300</v>
      </c>
      <c r="L17" s="18">
        <v>300</v>
      </c>
      <c r="M17" s="18">
        <v>300</v>
      </c>
      <c r="N17" s="18">
        <v>300</v>
      </c>
      <c r="P17" s="25"/>
      <c r="Q17" s="25"/>
    </row>
    <row r="18" spans="2:20" s="17" customFormat="1">
      <c r="B18" s="19">
        <v>5</v>
      </c>
      <c r="C18" s="17" t="s">
        <v>2</v>
      </c>
      <c r="D18" s="17">
        <v>351</v>
      </c>
      <c r="E18" s="36" t="s">
        <v>3</v>
      </c>
      <c r="G18" s="17">
        <v>154</v>
      </c>
      <c r="H18" s="17">
        <v>300</v>
      </c>
      <c r="I18" s="17">
        <v>299</v>
      </c>
      <c r="J18" s="17">
        <v>276</v>
      </c>
      <c r="K18" s="17">
        <v>256</v>
      </c>
      <c r="L18" s="17">
        <v>300</v>
      </c>
      <c r="M18" s="17">
        <v>286</v>
      </c>
      <c r="N18" s="17">
        <v>228</v>
      </c>
      <c r="P18" s="25"/>
      <c r="Q18" s="25"/>
    </row>
    <row r="19" spans="2:20">
      <c r="B19" s="7">
        <v>2</v>
      </c>
      <c r="C19" s="5" t="s">
        <v>2</v>
      </c>
      <c r="D19" s="5">
        <v>246</v>
      </c>
      <c r="E19" s="36" t="s">
        <v>4</v>
      </c>
      <c r="G19" s="2">
        <v>140</v>
      </c>
      <c r="H19" s="2">
        <v>264</v>
      </c>
      <c r="I19" s="2">
        <v>66</v>
      </c>
      <c r="J19" s="2">
        <v>278</v>
      </c>
      <c r="K19" s="2">
        <v>300</v>
      </c>
      <c r="L19" s="2">
        <v>287</v>
      </c>
      <c r="M19" s="2">
        <v>300</v>
      </c>
      <c r="N19" s="2">
        <v>207</v>
      </c>
      <c r="P19" s="25"/>
      <c r="Q19" s="25"/>
      <c r="R19" s="25"/>
      <c r="S19" s="25"/>
      <c r="T19" s="26"/>
    </row>
    <row r="20" spans="2:20" s="6" customFormat="1">
      <c r="B20" s="7">
        <v>3</v>
      </c>
      <c r="C20" s="2" t="s">
        <v>2</v>
      </c>
      <c r="D20" s="5">
        <v>254</v>
      </c>
      <c r="E20" s="36" t="s">
        <v>4</v>
      </c>
      <c r="G20" s="6">
        <v>251</v>
      </c>
      <c r="H20" s="6">
        <v>300</v>
      </c>
      <c r="I20" s="6">
        <v>300</v>
      </c>
      <c r="J20" s="6">
        <v>274</v>
      </c>
      <c r="K20" s="6">
        <v>223</v>
      </c>
      <c r="L20" s="6">
        <v>300</v>
      </c>
      <c r="M20" s="6">
        <v>300</v>
      </c>
      <c r="N20" s="6">
        <v>282</v>
      </c>
      <c r="P20" s="25"/>
      <c r="Q20" s="25"/>
      <c r="R20" s="25"/>
      <c r="S20" s="25"/>
      <c r="T20" s="26"/>
    </row>
    <row r="21" spans="2:20" s="6" customFormat="1">
      <c r="B21" s="7">
        <v>3</v>
      </c>
      <c r="C21" s="6" t="s">
        <v>2</v>
      </c>
      <c r="D21" s="6">
        <v>262</v>
      </c>
      <c r="E21" s="38" t="s">
        <v>4</v>
      </c>
      <c r="G21" s="6">
        <v>108</v>
      </c>
      <c r="H21" s="6">
        <v>226</v>
      </c>
      <c r="I21" s="6">
        <v>162</v>
      </c>
      <c r="J21" s="6">
        <v>181</v>
      </c>
      <c r="K21" s="6">
        <v>247</v>
      </c>
      <c r="L21" s="6">
        <v>221</v>
      </c>
      <c r="M21" s="6">
        <v>197</v>
      </c>
      <c r="N21" s="6">
        <v>300</v>
      </c>
      <c r="P21" s="25"/>
      <c r="Q21" s="25"/>
    </row>
    <row r="22" spans="2:20" s="6" customFormat="1">
      <c r="B22" s="7">
        <v>4</v>
      </c>
      <c r="C22" s="6" t="s">
        <v>2</v>
      </c>
      <c r="D22" s="6">
        <v>274</v>
      </c>
      <c r="E22" s="38" t="s">
        <v>4</v>
      </c>
      <c r="G22" s="6">
        <v>240</v>
      </c>
      <c r="H22" s="6">
        <v>249</v>
      </c>
      <c r="I22" s="6">
        <v>283</v>
      </c>
      <c r="J22" s="6">
        <v>299</v>
      </c>
      <c r="K22" s="6">
        <v>252</v>
      </c>
      <c r="L22" s="6">
        <v>258</v>
      </c>
      <c r="M22" s="6">
        <v>223</v>
      </c>
      <c r="N22" s="6">
        <v>140</v>
      </c>
      <c r="P22" s="25"/>
      <c r="Q22" s="25"/>
    </row>
    <row r="23" spans="2:20" s="6" customFormat="1">
      <c r="B23" s="7">
        <v>4</v>
      </c>
      <c r="C23" s="6" t="s">
        <v>2</v>
      </c>
      <c r="D23" s="6">
        <v>279</v>
      </c>
      <c r="E23" s="38" t="s">
        <v>4</v>
      </c>
      <c r="G23" s="6">
        <v>21</v>
      </c>
      <c r="H23" s="6">
        <v>102</v>
      </c>
      <c r="I23" s="6">
        <v>62</v>
      </c>
      <c r="J23" s="6">
        <v>115</v>
      </c>
      <c r="K23" s="6">
        <v>192</v>
      </c>
      <c r="L23" s="6">
        <v>226</v>
      </c>
      <c r="M23" s="6">
        <v>265</v>
      </c>
      <c r="N23" s="6">
        <v>264</v>
      </c>
      <c r="P23" s="25"/>
      <c r="Q23" s="25"/>
    </row>
    <row r="24" spans="2:20" s="17" customFormat="1">
      <c r="B24" s="7">
        <v>4</v>
      </c>
      <c r="C24" s="6" t="s">
        <v>2</v>
      </c>
      <c r="D24" s="6">
        <v>286</v>
      </c>
      <c r="E24" s="38" t="s">
        <v>4</v>
      </c>
      <c r="F24" s="6"/>
      <c r="G24" s="6">
        <v>121</v>
      </c>
      <c r="H24" s="6">
        <v>178</v>
      </c>
      <c r="I24" s="6">
        <v>107</v>
      </c>
      <c r="J24" s="6">
        <v>255</v>
      </c>
      <c r="K24" s="14">
        <v>300</v>
      </c>
      <c r="L24" s="14">
        <v>300</v>
      </c>
      <c r="M24" s="14">
        <v>300</v>
      </c>
      <c r="N24" s="14">
        <v>300</v>
      </c>
      <c r="O24" s="6"/>
      <c r="P24" s="25"/>
      <c r="Q24" s="25"/>
    </row>
    <row r="25" spans="2:20" s="6" customFormat="1">
      <c r="B25" s="19">
        <v>4</v>
      </c>
      <c r="C25" s="20" t="s">
        <v>2</v>
      </c>
      <c r="D25" s="20">
        <v>290</v>
      </c>
      <c r="E25" s="39" t="s">
        <v>4</v>
      </c>
      <c r="F25" s="20"/>
      <c r="G25" s="20">
        <v>198</v>
      </c>
      <c r="H25" s="20">
        <v>172</v>
      </c>
      <c r="I25" s="20">
        <v>200</v>
      </c>
      <c r="J25" s="20">
        <v>300</v>
      </c>
      <c r="K25" s="20">
        <v>300</v>
      </c>
      <c r="L25" s="20">
        <v>288</v>
      </c>
      <c r="M25" s="20">
        <v>227</v>
      </c>
      <c r="N25" s="20">
        <v>300</v>
      </c>
      <c r="O25" s="20"/>
      <c r="P25" s="25"/>
      <c r="Q25" s="25"/>
    </row>
    <row r="26" spans="2:20" s="17" customFormat="1">
      <c r="B26" s="19">
        <v>5</v>
      </c>
      <c r="C26" s="20" t="s">
        <v>2</v>
      </c>
      <c r="D26" s="20">
        <v>307</v>
      </c>
      <c r="E26" s="39" t="s">
        <v>4</v>
      </c>
      <c r="F26" s="20"/>
      <c r="G26" s="20">
        <v>93</v>
      </c>
      <c r="H26" s="20">
        <v>248</v>
      </c>
      <c r="I26" s="20">
        <v>272</v>
      </c>
      <c r="J26" s="20">
        <v>300</v>
      </c>
      <c r="K26" s="20">
        <v>288</v>
      </c>
      <c r="L26" s="20">
        <v>300</v>
      </c>
      <c r="M26" s="20">
        <v>300</v>
      </c>
      <c r="N26" s="20">
        <v>300</v>
      </c>
      <c r="O26" s="20"/>
      <c r="P26" s="25"/>
      <c r="Q26" s="25"/>
    </row>
    <row r="27" spans="2:20" s="17" customFormat="1">
      <c r="B27" s="19">
        <v>5</v>
      </c>
      <c r="C27" s="20" t="s">
        <v>2</v>
      </c>
      <c r="D27" s="20">
        <v>310</v>
      </c>
      <c r="E27" s="39" t="s">
        <v>4</v>
      </c>
      <c r="F27" s="20"/>
      <c r="G27" s="20">
        <v>63</v>
      </c>
      <c r="H27" s="20">
        <v>175</v>
      </c>
      <c r="I27" s="20">
        <v>171</v>
      </c>
      <c r="J27" s="20">
        <v>146</v>
      </c>
      <c r="K27" s="20">
        <v>129</v>
      </c>
      <c r="L27" s="20">
        <v>66</v>
      </c>
      <c r="M27" s="20">
        <v>111</v>
      </c>
      <c r="N27" s="20">
        <v>146</v>
      </c>
      <c r="O27" s="20"/>
      <c r="P27" s="25"/>
      <c r="Q27" s="25"/>
    </row>
    <row r="28" spans="2:20" s="17" customFormat="1">
      <c r="B28" s="19">
        <v>5</v>
      </c>
      <c r="C28" s="20" t="s">
        <v>2</v>
      </c>
      <c r="D28" s="20">
        <v>313</v>
      </c>
      <c r="E28" s="39" t="s">
        <v>4</v>
      </c>
      <c r="F28" s="20"/>
      <c r="G28" s="20">
        <v>25</v>
      </c>
      <c r="H28" s="20">
        <v>158</v>
      </c>
      <c r="I28" s="20">
        <v>222</v>
      </c>
      <c r="J28" s="20">
        <v>136</v>
      </c>
      <c r="K28" s="20">
        <v>114</v>
      </c>
      <c r="L28" s="20">
        <v>125</v>
      </c>
      <c r="M28" s="20">
        <v>156</v>
      </c>
      <c r="N28" s="20">
        <v>168</v>
      </c>
      <c r="O28" s="20"/>
      <c r="P28" s="25"/>
      <c r="Q28" s="25"/>
    </row>
    <row r="29" spans="2:20" s="17" customFormat="1">
      <c r="B29" s="19">
        <v>5</v>
      </c>
      <c r="C29" s="20" t="s">
        <v>2</v>
      </c>
      <c r="D29" s="20">
        <v>324</v>
      </c>
      <c r="E29" s="39" t="s">
        <v>4</v>
      </c>
      <c r="F29" s="20"/>
      <c r="G29" s="20">
        <v>102</v>
      </c>
      <c r="H29" s="20">
        <v>133</v>
      </c>
      <c r="I29" s="20">
        <v>105</v>
      </c>
      <c r="J29" s="20">
        <v>223</v>
      </c>
      <c r="K29" s="20">
        <v>178</v>
      </c>
      <c r="L29" s="20">
        <v>165</v>
      </c>
      <c r="M29" s="20">
        <v>300</v>
      </c>
      <c r="N29" s="20">
        <v>205</v>
      </c>
      <c r="O29" s="20"/>
      <c r="P29" s="25"/>
      <c r="Q29" s="25"/>
    </row>
    <row r="30" spans="2:20" s="17" customFormat="1">
      <c r="B30" s="19">
        <v>5</v>
      </c>
      <c r="C30" s="20" t="s">
        <v>2</v>
      </c>
      <c r="D30" s="20">
        <v>327</v>
      </c>
      <c r="E30" s="39" t="s">
        <v>4</v>
      </c>
      <c r="F30" s="20"/>
      <c r="G30" s="20">
        <v>190</v>
      </c>
      <c r="H30" s="20">
        <v>96</v>
      </c>
      <c r="I30" s="20">
        <v>300</v>
      </c>
      <c r="J30" s="20">
        <v>300</v>
      </c>
      <c r="K30" s="20">
        <v>300</v>
      </c>
      <c r="L30" s="20">
        <v>300</v>
      </c>
      <c r="M30" s="20">
        <v>300</v>
      </c>
      <c r="N30" s="20">
        <v>300</v>
      </c>
      <c r="O30" s="20"/>
      <c r="P30" s="25"/>
      <c r="Q30" s="25"/>
    </row>
    <row r="31" spans="2:20" s="17" customFormat="1">
      <c r="B31" s="19">
        <v>5</v>
      </c>
      <c r="C31" s="20" t="s">
        <v>2</v>
      </c>
      <c r="D31" s="20">
        <v>330</v>
      </c>
      <c r="E31" s="39" t="s">
        <v>4</v>
      </c>
      <c r="F31" s="20"/>
      <c r="G31" s="20">
        <v>248</v>
      </c>
      <c r="H31" s="20">
        <v>109</v>
      </c>
      <c r="I31" s="20">
        <v>300</v>
      </c>
      <c r="J31" s="20">
        <v>300</v>
      </c>
      <c r="K31" s="20">
        <v>206</v>
      </c>
      <c r="L31" s="20">
        <v>196</v>
      </c>
      <c r="M31" s="20">
        <v>300</v>
      </c>
      <c r="N31" s="20">
        <v>275</v>
      </c>
      <c r="O31" s="20"/>
      <c r="P31" s="25"/>
      <c r="Q31" s="25"/>
    </row>
    <row r="32" spans="2:20" s="17" customFormat="1">
      <c r="B32" s="19">
        <v>5</v>
      </c>
      <c r="C32" s="20" t="s">
        <v>2</v>
      </c>
      <c r="D32" s="20">
        <v>331</v>
      </c>
      <c r="E32" s="39" t="s">
        <v>4</v>
      </c>
      <c r="F32" s="20"/>
      <c r="G32" s="20">
        <v>78</v>
      </c>
      <c r="H32" s="20">
        <v>296</v>
      </c>
      <c r="I32" s="20">
        <v>194</v>
      </c>
      <c r="J32" s="20">
        <v>274</v>
      </c>
      <c r="K32" s="20">
        <v>300</v>
      </c>
      <c r="L32" s="20">
        <v>260</v>
      </c>
      <c r="M32" s="20">
        <v>300</v>
      </c>
      <c r="N32" s="20">
        <v>300</v>
      </c>
      <c r="O32" s="20"/>
      <c r="P32" s="25"/>
      <c r="Q32" s="25"/>
    </row>
    <row r="33" spans="2:20" s="17" customFormat="1">
      <c r="B33" s="19">
        <v>5</v>
      </c>
      <c r="C33" s="20" t="s">
        <v>2</v>
      </c>
      <c r="D33" s="20">
        <v>333</v>
      </c>
      <c r="E33" s="39" t="s">
        <v>4</v>
      </c>
      <c r="F33" s="20"/>
      <c r="G33" s="20">
        <v>264</v>
      </c>
      <c r="H33" s="20">
        <v>300</v>
      </c>
      <c r="I33" s="20">
        <v>252</v>
      </c>
      <c r="J33" s="20">
        <v>245</v>
      </c>
      <c r="K33" s="20">
        <v>300</v>
      </c>
      <c r="L33" s="20">
        <v>300</v>
      </c>
      <c r="M33" s="20">
        <v>300</v>
      </c>
      <c r="N33" s="20">
        <v>245</v>
      </c>
      <c r="O33" s="20"/>
      <c r="P33" s="25"/>
      <c r="Q33" s="25"/>
    </row>
    <row r="34" spans="2:20" s="17" customFormat="1">
      <c r="B34" s="19">
        <v>5</v>
      </c>
      <c r="C34" s="20" t="s">
        <v>2</v>
      </c>
      <c r="D34" s="20">
        <v>344</v>
      </c>
      <c r="E34" s="39" t="s">
        <v>4</v>
      </c>
      <c r="F34" s="20"/>
      <c r="G34" s="20">
        <v>264</v>
      </c>
      <c r="H34" s="20">
        <v>226</v>
      </c>
      <c r="I34" s="20">
        <v>300</v>
      </c>
      <c r="J34" s="20">
        <v>300</v>
      </c>
      <c r="K34" s="20">
        <v>300</v>
      </c>
      <c r="L34" s="20">
        <v>300</v>
      </c>
      <c r="M34" s="20">
        <v>300</v>
      </c>
      <c r="N34" s="20">
        <v>300</v>
      </c>
      <c r="O34" s="20"/>
      <c r="P34" s="25"/>
      <c r="Q34" s="25"/>
    </row>
    <row r="35" spans="2:20">
      <c r="B35" s="2">
        <v>2</v>
      </c>
      <c r="C35" s="5" t="s">
        <v>5</v>
      </c>
      <c r="D35" s="2">
        <v>247</v>
      </c>
      <c r="E35" s="36" t="s">
        <v>3</v>
      </c>
      <c r="G35" s="9">
        <v>300</v>
      </c>
      <c r="H35" s="9">
        <v>174</v>
      </c>
      <c r="I35" s="9">
        <v>223</v>
      </c>
      <c r="J35" s="9">
        <v>130</v>
      </c>
      <c r="K35" s="9">
        <v>300</v>
      </c>
      <c r="L35" s="9">
        <v>300</v>
      </c>
      <c r="M35" s="9">
        <v>227</v>
      </c>
      <c r="N35" s="9">
        <v>146</v>
      </c>
      <c r="P35" s="25"/>
      <c r="Q35" s="25"/>
      <c r="R35" s="25"/>
      <c r="S35" s="25"/>
      <c r="T35" s="26"/>
    </row>
    <row r="36" spans="2:20" s="6" customFormat="1">
      <c r="B36" s="6">
        <v>3</v>
      </c>
      <c r="C36" s="6" t="s">
        <v>5</v>
      </c>
      <c r="D36" s="6">
        <v>255</v>
      </c>
      <c r="E36" s="38" t="s">
        <v>3</v>
      </c>
      <c r="G36" s="9">
        <v>278</v>
      </c>
      <c r="H36" s="9">
        <v>126</v>
      </c>
      <c r="I36" s="9">
        <v>280</v>
      </c>
      <c r="J36" s="9">
        <v>278</v>
      </c>
      <c r="K36" s="9">
        <v>260</v>
      </c>
      <c r="L36" s="9">
        <v>270</v>
      </c>
      <c r="M36" s="9">
        <v>300</v>
      </c>
      <c r="N36" s="9">
        <v>300</v>
      </c>
      <c r="P36" s="25"/>
      <c r="Q36" s="25"/>
      <c r="R36" s="25"/>
      <c r="S36" s="25"/>
      <c r="T36" s="26"/>
    </row>
    <row r="37" spans="2:20" s="6" customFormat="1">
      <c r="B37" s="7">
        <v>4</v>
      </c>
      <c r="C37" s="6" t="s">
        <v>5</v>
      </c>
      <c r="D37" s="6">
        <v>268</v>
      </c>
      <c r="E37" s="38" t="s">
        <v>3</v>
      </c>
      <c r="G37" s="9">
        <v>126</v>
      </c>
      <c r="H37" s="9">
        <v>159</v>
      </c>
      <c r="I37" s="9">
        <v>240</v>
      </c>
      <c r="J37" s="9">
        <v>117</v>
      </c>
      <c r="K37" s="9">
        <v>127</v>
      </c>
      <c r="L37" s="9">
        <v>248</v>
      </c>
      <c r="M37" s="9">
        <v>226</v>
      </c>
      <c r="N37" s="9">
        <v>111</v>
      </c>
      <c r="P37" s="25"/>
      <c r="Q37" s="25"/>
    </row>
    <row r="38" spans="2:20" s="6" customFormat="1">
      <c r="B38" s="7">
        <v>4</v>
      </c>
      <c r="C38" s="6" t="s">
        <v>5</v>
      </c>
      <c r="D38" s="6">
        <v>278</v>
      </c>
      <c r="E38" s="38" t="s">
        <v>3</v>
      </c>
      <c r="G38" s="9">
        <v>10</v>
      </c>
      <c r="H38" s="9">
        <v>240</v>
      </c>
      <c r="I38" s="9">
        <v>80</v>
      </c>
      <c r="J38" s="9">
        <v>48</v>
      </c>
      <c r="K38" s="9">
        <v>109</v>
      </c>
      <c r="L38" s="9">
        <v>177</v>
      </c>
      <c r="M38" s="9">
        <v>171</v>
      </c>
      <c r="N38" s="9">
        <v>74</v>
      </c>
      <c r="P38" s="25"/>
      <c r="Q38" s="25"/>
    </row>
    <row r="39" spans="2:20" s="6" customFormat="1">
      <c r="B39" s="7">
        <v>4</v>
      </c>
      <c r="C39" s="6" t="s">
        <v>5</v>
      </c>
      <c r="D39" s="6">
        <v>284</v>
      </c>
      <c r="E39" s="38" t="s">
        <v>3</v>
      </c>
      <c r="G39" s="9">
        <v>9</v>
      </c>
      <c r="H39" s="9">
        <v>134</v>
      </c>
      <c r="I39" s="9">
        <v>137</v>
      </c>
      <c r="J39" s="9">
        <v>79</v>
      </c>
      <c r="K39" s="9">
        <v>89</v>
      </c>
      <c r="L39" s="9">
        <v>92</v>
      </c>
      <c r="M39" s="9">
        <v>61</v>
      </c>
      <c r="N39" s="9">
        <v>89</v>
      </c>
      <c r="P39" s="25"/>
      <c r="Q39" s="25"/>
    </row>
    <row r="40" spans="2:20">
      <c r="B40" s="7">
        <v>4</v>
      </c>
      <c r="C40" s="6" t="s">
        <v>5</v>
      </c>
      <c r="D40" s="6">
        <v>287</v>
      </c>
      <c r="E40" s="38" t="s">
        <v>3</v>
      </c>
      <c r="F40" s="6"/>
      <c r="G40" s="9">
        <v>49</v>
      </c>
      <c r="H40" s="9">
        <v>137</v>
      </c>
      <c r="I40" s="9">
        <v>123</v>
      </c>
      <c r="J40" s="9">
        <v>88</v>
      </c>
      <c r="K40" s="9">
        <v>231</v>
      </c>
      <c r="L40" s="9">
        <v>118</v>
      </c>
      <c r="M40" s="9">
        <v>170</v>
      </c>
      <c r="N40" s="9">
        <v>144</v>
      </c>
      <c r="P40" s="25"/>
      <c r="Q40" s="25"/>
    </row>
    <row r="41" spans="2:20" s="17" customFormat="1">
      <c r="B41" s="19">
        <v>5</v>
      </c>
      <c r="C41" s="17" t="s">
        <v>5</v>
      </c>
      <c r="D41" s="17">
        <v>304</v>
      </c>
      <c r="E41" s="38" t="s">
        <v>3</v>
      </c>
      <c r="G41" s="9">
        <v>66</v>
      </c>
      <c r="H41" s="9">
        <v>52</v>
      </c>
      <c r="I41" s="9">
        <v>158</v>
      </c>
      <c r="J41" s="9">
        <v>75</v>
      </c>
      <c r="K41" s="9">
        <v>97</v>
      </c>
      <c r="L41" s="9">
        <v>89</v>
      </c>
      <c r="M41" s="9">
        <v>65</v>
      </c>
      <c r="N41" s="9">
        <v>177</v>
      </c>
      <c r="P41" s="25"/>
      <c r="Q41" s="25"/>
    </row>
    <row r="42" spans="2:20" s="17" customFormat="1">
      <c r="B42" s="19">
        <v>5</v>
      </c>
      <c r="C42" s="17" t="s">
        <v>5</v>
      </c>
      <c r="D42" s="17">
        <v>306</v>
      </c>
      <c r="E42" s="38" t="s">
        <v>3</v>
      </c>
      <c r="G42" s="9">
        <v>17</v>
      </c>
      <c r="H42" s="9">
        <v>118</v>
      </c>
      <c r="I42" s="9">
        <v>54</v>
      </c>
      <c r="J42" s="9">
        <v>176</v>
      </c>
      <c r="K42" s="9">
        <v>74</v>
      </c>
      <c r="L42" s="9">
        <v>164</v>
      </c>
      <c r="M42" s="9">
        <v>165</v>
      </c>
      <c r="N42" s="9">
        <v>200</v>
      </c>
      <c r="P42" s="25"/>
      <c r="Q42" s="25"/>
    </row>
    <row r="43" spans="2:20" s="17" customFormat="1">
      <c r="B43" s="19">
        <v>5</v>
      </c>
      <c r="C43" s="17" t="s">
        <v>5</v>
      </c>
      <c r="D43" s="17">
        <v>321</v>
      </c>
      <c r="E43" s="38" t="s">
        <v>3</v>
      </c>
      <c r="G43" s="9">
        <v>8</v>
      </c>
      <c r="H43" s="9">
        <v>36</v>
      </c>
      <c r="I43" s="9">
        <v>33</v>
      </c>
      <c r="J43" s="9">
        <v>52</v>
      </c>
      <c r="K43" s="9">
        <v>65</v>
      </c>
      <c r="L43" s="9">
        <v>71</v>
      </c>
      <c r="M43" s="9">
        <v>43</v>
      </c>
      <c r="N43" s="9">
        <v>38</v>
      </c>
      <c r="P43" s="25"/>
      <c r="Q43" s="25"/>
    </row>
    <row r="44" spans="2:20" s="17" customFormat="1">
      <c r="B44" s="19">
        <v>5</v>
      </c>
      <c r="C44" s="17" t="s">
        <v>5</v>
      </c>
      <c r="D44" s="17">
        <v>322</v>
      </c>
      <c r="E44" s="38" t="s">
        <v>3</v>
      </c>
      <c r="G44" s="9">
        <v>7</v>
      </c>
      <c r="H44" s="9">
        <v>5</v>
      </c>
      <c r="I44" s="9">
        <v>42</v>
      </c>
      <c r="J44" s="9">
        <v>27</v>
      </c>
      <c r="K44" s="9">
        <v>16</v>
      </c>
      <c r="L44" s="9">
        <v>3</v>
      </c>
      <c r="M44" s="9">
        <v>21</v>
      </c>
      <c r="N44" s="9">
        <v>31</v>
      </c>
      <c r="P44" s="25"/>
      <c r="Q44" s="25"/>
    </row>
    <row r="45" spans="2:20" s="17" customFormat="1">
      <c r="B45" s="19">
        <v>5</v>
      </c>
      <c r="C45" s="17" t="s">
        <v>5</v>
      </c>
      <c r="D45" s="17">
        <v>341</v>
      </c>
      <c r="E45" s="38" t="s">
        <v>3</v>
      </c>
      <c r="G45" s="9">
        <v>15</v>
      </c>
      <c r="H45" s="9">
        <v>31</v>
      </c>
      <c r="I45" s="9">
        <v>22</v>
      </c>
      <c r="J45" s="9">
        <v>51</v>
      </c>
      <c r="K45" s="9">
        <v>75</v>
      </c>
      <c r="L45" s="9">
        <v>70</v>
      </c>
      <c r="M45" s="9">
        <v>91</v>
      </c>
      <c r="N45" s="9">
        <v>75</v>
      </c>
      <c r="P45" s="25"/>
      <c r="Q45" s="25"/>
    </row>
    <row r="46" spans="2:20" s="17" customFormat="1">
      <c r="B46" s="19">
        <v>5</v>
      </c>
      <c r="C46" s="17" t="s">
        <v>5</v>
      </c>
      <c r="D46" s="17">
        <v>345</v>
      </c>
      <c r="E46" s="38" t="s">
        <v>3</v>
      </c>
      <c r="G46" s="9">
        <v>78</v>
      </c>
      <c r="H46" s="9">
        <v>155</v>
      </c>
      <c r="I46" s="9">
        <v>158</v>
      </c>
      <c r="J46" s="9">
        <v>254</v>
      </c>
      <c r="K46" s="9">
        <v>188</v>
      </c>
      <c r="L46" s="9">
        <v>232</v>
      </c>
      <c r="M46" s="9">
        <v>243</v>
      </c>
      <c r="N46" s="9">
        <v>210</v>
      </c>
      <c r="P46" s="25"/>
      <c r="Q46" s="25"/>
    </row>
    <row r="47" spans="2:20" s="17" customFormat="1">
      <c r="B47" s="19">
        <v>5</v>
      </c>
      <c r="C47" s="17" t="s">
        <v>5</v>
      </c>
      <c r="D47" s="17">
        <v>347</v>
      </c>
      <c r="E47" s="38" t="s">
        <v>3</v>
      </c>
      <c r="G47" s="9">
        <v>12</v>
      </c>
      <c r="H47" s="9">
        <v>26</v>
      </c>
      <c r="I47" s="9">
        <v>23</v>
      </c>
      <c r="J47" s="9">
        <v>17</v>
      </c>
      <c r="K47" s="9">
        <v>46</v>
      </c>
      <c r="L47" s="9">
        <v>138</v>
      </c>
      <c r="M47" s="9">
        <v>161</v>
      </c>
      <c r="N47" s="9">
        <v>170</v>
      </c>
      <c r="P47" s="25"/>
      <c r="Q47" s="25"/>
    </row>
    <row r="48" spans="2:20" s="17" customFormat="1">
      <c r="B48" s="19">
        <v>5</v>
      </c>
      <c r="C48" s="17" t="s">
        <v>5</v>
      </c>
      <c r="D48" s="17">
        <v>349</v>
      </c>
      <c r="E48" s="38" t="s">
        <v>3</v>
      </c>
      <c r="G48" s="9">
        <v>4</v>
      </c>
      <c r="H48" s="9">
        <v>111</v>
      </c>
      <c r="I48" s="9">
        <v>101</v>
      </c>
      <c r="J48" s="9">
        <v>67</v>
      </c>
      <c r="K48" s="9">
        <v>138</v>
      </c>
      <c r="L48" s="9">
        <v>168</v>
      </c>
      <c r="M48" s="9">
        <v>91</v>
      </c>
      <c r="N48" s="9">
        <v>163</v>
      </c>
      <c r="P48" s="25"/>
      <c r="Q48" s="25"/>
    </row>
    <row r="49" spans="2:20" s="17" customFormat="1">
      <c r="B49" s="19">
        <v>5</v>
      </c>
      <c r="C49" s="17" t="s">
        <v>5</v>
      </c>
      <c r="D49" s="17">
        <v>353</v>
      </c>
      <c r="E49" s="38" t="s">
        <v>3</v>
      </c>
      <c r="G49" s="9">
        <v>10</v>
      </c>
      <c r="H49" s="9">
        <v>93</v>
      </c>
      <c r="I49" s="9">
        <v>112</v>
      </c>
      <c r="J49" s="9">
        <v>130</v>
      </c>
      <c r="K49" s="9">
        <v>139</v>
      </c>
      <c r="L49" s="9">
        <v>142</v>
      </c>
      <c r="M49" s="9">
        <v>227</v>
      </c>
      <c r="N49" s="9">
        <v>207</v>
      </c>
      <c r="P49" s="25"/>
      <c r="Q49" s="25"/>
    </row>
    <row r="50" spans="2:20" s="6" customFormat="1">
      <c r="B50" s="7">
        <v>2</v>
      </c>
      <c r="C50" s="5" t="s">
        <v>5</v>
      </c>
      <c r="D50" s="5">
        <v>248</v>
      </c>
      <c r="E50" s="36" t="s">
        <v>4</v>
      </c>
      <c r="F50" s="2"/>
      <c r="G50" s="9">
        <v>146</v>
      </c>
      <c r="H50" s="9">
        <v>300</v>
      </c>
      <c r="I50" s="9">
        <v>153</v>
      </c>
      <c r="J50" s="9">
        <v>264</v>
      </c>
      <c r="K50" s="9">
        <v>93</v>
      </c>
      <c r="L50" s="9">
        <v>116</v>
      </c>
      <c r="M50" s="9">
        <v>266</v>
      </c>
      <c r="N50" s="9">
        <v>244</v>
      </c>
      <c r="P50" s="25"/>
      <c r="Q50" s="25"/>
      <c r="R50" s="25"/>
      <c r="S50" s="25"/>
      <c r="T50" s="26"/>
    </row>
    <row r="51" spans="2:20" s="6" customFormat="1">
      <c r="B51" s="7">
        <v>3</v>
      </c>
      <c r="C51" s="6" t="s">
        <v>5</v>
      </c>
      <c r="D51" s="6">
        <v>256</v>
      </c>
      <c r="E51" s="38" t="s">
        <v>4</v>
      </c>
      <c r="G51" s="9">
        <v>129</v>
      </c>
      <c r="H51" s="9">
        <v>108</v>
      </c>
      <c r="I51" s="9">
        <v>176</v>
      </c>
      <c r="J51" s="9">
        <v>164</v>
      </c>
      <c r="K51" s="9">
        <v>230</v>
      </c>
      <c r="L51" s="9">
        <v>216</v>
      </c>
      <c r="M51" s="9">
        <v>237</v>
      </c>
      <c r="N51" s="9">
        <v>136</v>
      </c>
      <c r="P51" s="25"/>
      <c r="Q51" s="25"/>
      <c r="R51" s="25"/>
      <c r="S51" s="25"/>
      <c r="T51" s="26"/>
    </row>
    <row r="52" spans="2:20" s="6" customFormat="1">
      <c r="B52" s="7">
        <v>4</v>
      </c>
      <c r="C52" s="6" t="s">
        <v>5</v>
      </c>
      <c r="D52" s="6">
        <v>269</v>
      </c>
      <c r="E52" s="38" t="s">
        <v>4</v>
      </c>
      <c r="G52" s="9">
        <v>46</v>
      </c>
      <c r="H52" s="9">
        <v>135</v>
      </c>
      <c r="I52" s="9">
        <v>228</v>
      </c>
      <c r="J52" s="9">
        <v>183</v>
      </c>
      <c r="K52" s="9">
        <v>161</v>
      </c>
      <c r="L52" s="9">
        <v>202</v>
      </c>
      <c r="M52" s="9">
        <v>208</v>
      </c>
      <c r="N52" s="9">
        <v>201</v>
      </c>
      <c r="P52" s="25"/>
      <c r="Q52" s="25"/>
    </row>
    <row r="53" spans="2:20" s="6" customFormat="1">
      <c r="B53" s="7">
        <v>4</v>
      </c>
      <c r="C53" s="6" t="s">
        <v>5</v>
      </c>
      <c r="D53" s="6">
        <v>276</v>
      </c>
      <c r="E53" s="38" t="s">
        <v>4</v>
      </c>
      <c r="G53" s="9">
        <v>162</v>
      </c>
      <c r="H53" s="9">
        <v>203</v>
      </c>
      <c r="I53" s="9">
        <v>148</v>
      </c>
      <c r="J53" s="9">
        <v>287</v>
      </c>
      <c r="K53" s="9">
        <v>231</v>
      </c>
      <c r="L53" s="9">
        <v>247</v>
      </c>
      <c r="M53" s="9">
        <v>26</v>
      </c>
      <c r="N53" s="9">
        <v>260</v>
      </c>
      <c r="P53" s="25"/>
      <c r="Q53" s="25"/>
    </row>
    <row r="54" spans="2:20" s="6" customFormat="1">
      <c r="B54" s="7">
        <v>4</v>
      </c>
      <c r="C54" s="6" t="s">
        <v>5</v>
      </c>
      <c r="D54" s="6">
        <v>283</v>
      </c>
      <c r="E54" s="38" t="s">
        <v>4</v>
      </c>
      <c r="G54" s="6">
        <v>12</v>
      </c>
      <c r="H54" s="6">
        <v>55</v>
      </c>
      <c r="I54" s="6">
        <v>90</v>
      </c>
      <c r="J54" s="6">
        <v>42</v>
      </c>
      <c r="K54" s="6">
        <v>38</v>
      </c>
      <c r="L54" s="6">
        <v>51</v>
      </c>
      <c r="M54" s="6">
        <v>64</v>
      </c>
      <c r="N54" s="6">
        <v>76</v>
      </c>
      <c r="P54" s="25"/>
      <c r="Q54" s="25"/>
    </row>
    <row r="55" spans="2:20" s="6" customFormat="1">
      <c r="B55" s="7">
        <v>4</v>
      </c>
      <c r="C55" s="6" t="s">
        <v>5</v>
      </c>
      <c r="D55" s="6">
        <v>288</v>
      </c>
      <c r="E55" s="38" t="s">
        <v>4</v>
      </c>
      <c r="G55" s="6">
        <v>33</v>
      </c>
      <c r="H55" s="6">
        <v>32</v>
      </c>
      <c r="I55" s="6">
        <v>233</v>
      </c>
      <c r="J55" s="6">
        <v>128</v>
      </c>
      <c r="K55" s="6">
        <v>220</v>
      </c>
      <c r="L55" s="6">
        <v>279</v>
      </c>
      <c r="M55" s="6">
        <v>227</v>
      </c>
      <c r="N55" s="6">
        <v>163</v>
      </c>
      <c r="P55" s="25"/>
      <c r="Q55" s="25"/>
    </row>
    <row r="56" spans="2:20" s="6" customFormat="1">
      <c r="B56" s="7">
        <v>4</v>
      </c>
      <c r="C56" s="6" t="s">
        <v>5</v>
      </c>
      <c r="D56" s="6">
        <v>289</v>
      </c>
      <c r="E56" s="38" t="s">
        <v>4</v>
      </c>
      <c r="F56" s="2"/>
      <c r="G56" s="2">
        <v>129</v>
      </c>
      <c r="H56" s="2">
        <v>123</v>
      </c>
      <c r="I56" s="2">
        <v>163</v>
      </c>
      <c r="J56" s="2">
        <v>210</v>
      </c>
      <c r="K56" s="6">
        <v>175</v>
      </c>
      <c r="L56" s="6">
        <v>82</v>
      </c>
      <c r="M56" s="6">
        <v>74</v>
      </c>
      <c r="N56" s="6">
        <v>159</v>
      </c>
      <c r="P56" s="25"/>
      <c r="Q56" s="25"/>
    </row>
    <row r="57" spans="2:20" s="17" customFormat="1">
      <c r="B57" s="19">
        <v>5</v>
      </c>
      <c r="C57" s="17" t="s">
        <v>5</v>
      </c>
      <c r="D57" s="17">
        <v>305</v>
      </c>
      <c r="E57" s="38" t="s">
        <v>4</v>
      </c>
      <c r="G57" s="17">
        <v>73</v>
      </c>
      <c r="H57" s="17">
        <v>128</v>
      </c>
      <c r="I57" s="17">
        <v>43</v>
      </c>
      <c r="J57" s="17">
        <v>179</v>
      </c>
      <c r="K57" s="17">
        <v>214</v>
      </c>
      <c r="L57" s="17">
        <v>184</v>
      </c>
      <c r="M57" s="17">
        <v>268</v>
      </c>
      <c r="N57" s="17">
        <v>174</v>
      </c>
      <c r="P57" s="25"/>
      <c r="Q57" s="25"/>
    </row>
    <row r="58" spans="2:20" s="17" customFormat="1">
      <c r="B58" s="19">
        <v>5</v>
      </c>
      <c r="C58" s="17" t="s">
        <v>5</v>
      </c>
      <c r="D58" s="17">
        <v>308</v>
      </c>
      <c r="E58" s="38" t="s">
        <v>4</v>
      </c>
      <c r="G58" s="17">
        <v>89</v>
      </c>
      <c r="H58" s="17">
        <v>161</v>
      </c>
      <c r="I58" s="17">
        <v>90</v>
      </c>
      <c r="J58" s="17">
        <v>101</v>
      </c>
      <c r="K58" s="17">
        <v>125</v>
      </c>
      <c r="L58" s="17">
        <v>93</v>
      </c>
      <c r="M58" s="17">
        <v>236</v>
      </c>
      <c r="N58" s="17">
        <v>231</v>
      </c>
      <c r="P58" s="25"/>
      <c r="Q58" s="25"/>
    </row>
    <row r="59" spans="2:20" s="17" customFormat="1">
      <c r="B59" s="19">
        <v>5</v>
      </c>
      <c r="C59" s="17" t="s">
        <v>5</v>
      </c>
      <c r="D59" s="17">
        <v>325</v>
      </c>
      <c r="E59" s="38" t="s">
        <v>4</v>
      </c>
      <c r="G59" s="17">
        <v>6</v>
      </c>
      <c r="H59" s="17">
        <v>26</v>
      </c>
      <c r="I59" s="17">
        <v>21</v>
      </c>
      <c r="J59" s="17">
        <v>32</v>
      </c>
      <c r="K59" s="17">
        <v>30</v>
      </c>
      <c r="L59" s="17">
        <v>84</v>
      </c>
      <c r="M59" s="17">
        <v>34</v>
      </c>
      <c r="N59" s="17">
        <v>41</v>
      </c>
      <c r="P59" s="25"/>
      <c r="Q59" s="25"/>
    </row>
    <row r="60" spans="2:20" s="17" customFormat="1">
      <c r="B60" s="19">
        <v>5</v>
      </c>
      <c r="C60" s="17" t="s">
        <v>5</v>
      </c>
      <c r="D60" s="17">
        <v>332</v>
      </c>
      <c r="E60" s="38" t="s">
        <v>4</v>
      </c>
      <c r="G60" s="17">
        <v>7</v>
      </c>
      <c r="H60" s="17">
        <v>24</v>
      </c>
      <c r="I60" s="17">
        <v>24</v>
      </c>
      <c r="J60" s="17">
        <v>94</v>
      </c>
      <c r="K60" s="17">
        <v>128</v>
      </c>
      <c r="L60" s="17">
        <v>36</v>
      </c>
      <c r="M60" s="17">
        <v>103</v>
      </c>
      <c r="N60" s="17">
        <v>71</v>
      </c>
      <c r="P60" s="25"/>
      <c r="Q60" s="25"/>
    </row>
    <row r="61" spans="2:20" s="17" customFormat="1">
      <c r="B61" s="19">
        <v>5</v>
      </c>
      <c r="C61" s="17" t="s">
        <v>5</v>
      </c>
      <c r="D61" s="17">
        <v>334</v>
      </c>
      <c r="E61" s="38" t="s">
        <v>4</v>
      </c>
      <c r="G61" s="17">
        <v>16</v>
      </c>
      <c r="H61" s="17">
        <v>29</v>
      </c>
      <c r="I61" s="17">
        <v>60</v>
      </c>
      <c r="J61" s="17">
        <v>19</v>
      </c>
      <c r="K61" s="17">
        <v>80</v>
      </c>
      <c r="L61" s="17">
        <v>37</v>
      </c>
      <c r="M61" s="17">
        <v>58</v>
      </c>
      <c r="N61" s="17">
        <v>34</v>
      </c>
      <c r="P61" s="25"/>
      <c r="Q61" s="25"/>
    </row>
    <row r="62" spans="2:20" s="17" customFormat="1">
      <c r="B62" s="19">
        <v>5</v>
      </c>
      <c r="C62" s="17" t="s">
        <v>5</v>
      </c>
      <c r="D62" s="17">
        <v>346</v>
      </c>
      <c r="E62" s="38" t="s">
        <v>4</v>
      </c>
      <c r="G62" s="17">
        <v>51</v>
      </c>
      <c r="H62" s="17">
        <v>11</v>
      </c>
      <c r="I62" s="17">
        <v>164</v>
      </c>
      <c r="J62" s="17">
        <v>170</v>
      </c>
      <c r="K62" s="17">
        <v>247</v>
      </c>
      <c r="L62" s="17">
        <v>205</v>
      </c>
      <c r="M62" s="17">
        <v>257</v>
      </c>
      <c r="N62" s="17">
        <v>233</v>
      </c>
      <c r="P62" s="25"/>
      <c r="Q62" s="25"/>
    </row>
    <row r="63" spans="2:20" s="17" customFormat="1">
      <c r="B63" s="19">
        <v>5</v>
      </c>
      <c r="C63" s="17" t="s">
        <v>5</v>
      </c>
      <c r="D63" s="17">
        <v>348</v>
      </c>
      <c r="E63" s="38" t="s">
        <v>4</v>
      </c>
      <c r="G63" s="17">
        <v>95</v>
      </c>
      <c r="H63" s="17">
        <v>42</v>
      </c>
      <c r="I63" s="17">
        <v>162</v>
      </c>
      <c r="J63" s="17">
        <v>56</v>
      </c>
      <c r="K63" s="17">
        <v>163</v>
      </c>
      <c r="L63" s="17">
        <v>202</v>
      </c>
      <c r="M63" s="17">
        <v>42</v>
      </c>
      <c r="N63" s="17">
        <v>165</v>
      </c>
      <c r="P63" s="25"/>
      <c r="Q63" s="25"/>
    </row>
    <row r="64" spans="2:20" s="17" customFormat="1">
      <c r="B64" s="19">
        <v>5</v>
      </c>
      <c r="C64" s="17" t="s">
        <v>5</v>
      </c>
      <c r="D64" s="17">
        <v>354</v>
      </c>
      <c r="E64" s="38" t="s">
        <v>4</v>
      </c>
      <c r="G64" s="17">
        <v>263</v>
      </c>
      <c r="H64" s="17">
        <v>218</v>
      </c>
      <c r="I64" s="17">
        <v>228</v>
      </c>
      <c r="J64" s="17">
        <v>210</v>
      </c>
      <c r="K64" s="17">
        <v>248</v>
      </c>
      <c r="L64" s="17">
        <v>247</v>
      </c>
      <c r="M64" s="17">
        <v>170</v>
      </c>
      <c r="N64" s="17">
        <v>151</v>
      </c>
      <c r="P64" s="25"/>
      <c r="Q64" s="25"/>
    </row>
    <row r="65" spans="1:17" s="17" customFormat="1">
      <c r="A65" s="7"/>
      <c r="E65" s="12"/>
      <c r="P65" s="8"/>
      <c r="Q65" s="8"/>
    </row>
    <row r="66" spans="1:17" s="17" customFormat="1">
      <c r="A66" s="7"/>
      <c r="E66" s="12"/>
      <c r="P66" s="8"/>
      <c r="Q66" s="8"/>
    </row>
    <row r="67" spans="1:17" s="6" customFormat="1"/>
    <row r="68" spans="1:17" s="6" customFormat="1">
      <c r="A68" s="9"/>
      <c r="B68" s="9"/>
      <c r="C68" s="9"/>
    </row>
    <row r="69" spans="1:17" s="6" customFormat="1" ht="18.75">
      <c r="A69" s="9"/>
      <c r="B69" s="9"/>
      <c r="C69" s="9"/>
      <c r="G69" s="34" t="s">
        <v>6</v>
      </c>
      <c r="H69" s="34" t="s">
        <v>7</v>
      </c>
      <c r="I69" s="34" t="s">
        <v>8</v>
      </c>
      <c r="J69" s="34" t="s">
        <v>9</v>
      </c>
      <c r="K69" s="34" t="s">
        <v>11</v>
      </c>
      <c r="L69" s="34" t="s">
        <v>12</v>
      </c>
      <c r="M69" s="34" t="s">
        <v>13</v>
      </c>
      <c r="N69" s="34" t="s">
        <v>14</v>
      </c>
    </row>
    <row r="70" spans="1:17" ht="18.75">
      <c r="K70" s="3"/>
    </row>
    <row r="71" spans="1:17">
      <c r="D71" s="30" t="s">
        <v>22</v>
      </c>
      <c r="E71" s="6" t="s">
        <v>10</v>
      </c>
      <c r="G71" s="25">
        <f>AVERAGE(G5:G18)</f>
        <v>179.35714285714286</v>
      </c>
      <c r="H71" s="25">
        <f t="shared" ref="H71:N71" si="0">AVERAGE(H5:H18)</f>
        <v>206.85714285714286</v>
      </c>
      <c r="I71" s="25">
        <f t="shared" si="0"/>
        <v>258.78571428571428</v>
      </c>
      <c r="J71" s="25">
        <f t="shared" si="0"/>
        <v>251.64285714285714</v>
      </c>
      <c r="K71" s="25">
        <f>AVERAGE(K5:K18)</f>
        <v>264.5</v>
      </c>
      <c r="L71" s="25">
        <f t="shared" si="0"/>
        <v>281.14285714285717</v>
      </c>
      <c r="M71" s="25">
        <f t="shared" si="0"/>
        <v>266.14285714285717</v>
      </c>
      <c r="N71" s="25">
        <f t="shared" si="0"/>
        <v>269.28571428571428</v>
      </c>
    </row>
    <row r="72" spans="1:17" s="27" customFormat="1">
      <c r="D72" s="30"/>
      <c r="E72" s="27" t="s">
        <v>17</v>
      </c>
      <c r="G72" s="25">
        <f>STDEV(G5:G18)</f>
        <v>96.988982041068127</v>
      </c>
      <c r="H72" s="25">
        <f t="shared" ref="H72:N72" si="1">STDEV(H5:H18)</f>
        <v>89.559483578798634</v>
      </c>
      <c r="I72" s="25">
        <f t="shared" si="1"/>
        <v>66.010696768872918</v>
      </c>
      <c r="J72" s="25">
        <f t="shared" si="1"/>
        <v>60.233656759268811</v>
      </c>
      <c r="K72" s="25">
        <f t="shared" si="1"/>
        <v>72.170471268219686</v>
      </c>
      <c r="L72" s="25">
        <f t="shared" si="1"/>
        <v>36.233977133363396</v>
      </c>
      <c r="M72" s="25">
        <f t="shared" si="1"/>
        <v>55.959954284438851</v>
      </c>
      <c r="N72" s="25">
        <f t="shared" si="1"/>
        <v>43.542072618469703</v>
      </c>
    </row>
    <row r="73" spans="1:17">
      <c r="D73" s="30"/>
      <c r="E73" s="6" t="s">
        <v>15</v>
      </c>
      <c r="G73" s="25">
        <f>STDEV(G5:G18)/SQRT(COUNT(G5:G18))</f>
        <v>25.921395792117693</v>
      </c>
      <c r="H73" s="25">
        <f t="shared" ref="H73:N73" si="2">STDEV(H5:H18)/SQRT(COUNT(H5:H18))</f>
        <v>23.935778806305102</v>
      </c>
      <c r="I73" s="25">
        <f t="shared" si="2"/>
        <v>17.642100797953436</v>
      </c>
      <c r="J73" s="25">
        <f t="shared" si="2"/>
        <v>16.098121910408878</v>
      </c>
      <c r="K73" s="25">
        <f t="shared" si="2"/>
        <v>19.288369780549335</v>
      </c>
      <c r="L73" s="25">
        <f t="shared" si="2"/>
        <v>9.6839377280890879</v>
      </c>
      <c r="M73" s="25">
        <f t="shared" si="2"/>
        <v>14.955926879421622</v>
      </c>
      <c r="N73" s="25">
        <f t="shared" si="2"/>
        <v>11.637108403453182</v>
      </c>
    </row>
    <row r="74" spans="1:17">
      <c r="D74" s="30"/>
      <c r="E74" s="24" t="s">
        <v>16</v>
      </c>
      <c r="G74" s="2">
        <f>COUNT(G5:G18)</f>
        <v>14</v>
      </c>
      <c r="H74" s="24">
        <f t="shared" ref="H74:N74" si="3">COUNT(H5:H18)</f>
        <v>14</v>
      </c>
      <c r="I74" s="24">
        <f t="shared" si="3"/>
        <v>14</v>
      </c>
      <c r="J74" s="24">
        <f t="shared" si="3"/>
        <v>14</v>
      </c>
      <c r="K74" s="24">
        <f t="shared" si="3"/>
        <v>14</v>
      </c>
      <c r="L74" s="24">
        <f t="shared" si="3"/>
        <v>14</v>
      </c>
      <c r="M74" s="24">
        <f t="shared" si="3"/>
        <v>14</v>
      </c>
      <c r="N74" s="24">
        <f t="shared" si="3"/>
        <v>14</v>
      </c>
    </row>
    <row r="75" spans="1:17" s="27" customFormat="1">
      <c r="D75" s="30"/>
    </row>
    <row r="76" spans="1:17">
      <c r="D76" s="30" t="s">
        <v>23</v>
      </c>
      <c r="E76" s="6" t="s">
        <v>10</v>
      </c>
      <c r="G76" s="25">
        <f t="shared" ref="G76:N76" si="4">AVERAGE(G19:G34)</f>
        <v>150.375</v>
      </c>
      <c r="H76" s="25">
        <f t="shared" si="4"/>
        <v>202</v>
      </c>
      <c r="I76" s="25">
        <f t="shared" si="4"/>
        <v>206</v>
      </c>
      <c r="J76" s="25">
        <f t="shared" si="4"/>
        <v>245.375</v>
      </c>
      <c r="K76" s="25">
        <f t="shared" si="4"/>
        <v>245.5625</v>
      </c>
      <c r="L76" s="25">
        <f t="shared" si="4"/>
        <v>243.25</v>
      </c>
      <c r="M76" s="25">
        <f t="shared" si="4"/>
        <v>261.1875</v>
      </c>
      <c r="N76" s="25">
        <f t="shared" si="4"/>
        <v>252</v>
      </c>
    </row>
    <row r="77" spans="1:17" s="27" customFormat="1">
      <c r="D77" s="30"/>
      <c r="E77" s="27" t="s">
        <v>17</v>
      </c>
      <c r="G77" s="25">
        <f>STDEV(G19:G34)</f>
        <v>86.052600193137692</v>
      </c>
      <c r="H77" s="25">
        <f t="shared" ref="H77:N77" si="5">STDEV(H19:H34)</f>
        <v>71.251666647173948</v>
      </c>
      <c r="I77" s="25">
        <f t="shared" si="5"/>
        <v>86.286344999271662</v>
      </c>
      <c r="J77" s="25">
        <f t="shared" si="5"/>
        <v>65.356330986370395</v>
      </c>
      <c r="K77" s="25">
        <f t="shared" si="5"/>
        <v>64.803259948863683</v>
      </c>
      <c r="L77" s="25">
        <f t="shared" si="5"/>
        <v>72.243569494684664</v>
      </c>
      <c r="M77" s="25">
        <f t="shared" si="5"/>
        <v>60.79826614852324</v>
      </c>
      <c r="N77" s="25">
        <f t="shared" si="5"/>
        <v>59.340823497263109</v>
      </c>
    </row>
    <row r="78" spans="1:17">
      <c r="D78" s="30"/>
      <c r="E78" s="6" t="s">
        <v>15</v>
      </c>
      <c r="G78" s="25">
        <f t="shared" ref="G78:N78" si="6">STDEV(G19:G34)/SQRT(COUNT(G19:G34))</f>
        <v>21.513150048284423</v>
      </c>
      <c r="H78" s="25">
        <f t="shared" si="6"/>
        <v>17.812916661793487</v>
      </c>
      <c r="I78" s="25">
        <f t="shared" si="6"/>
        <v>21.571586249817916</v>
      </c>
      <c r="J78" s="25">
        <f t="shared" si="6"/>
        <v>16.339082746592599</v>
      </c>
      <c r="K78" s="25">
        <f t="shared" si="6"/>
        <v>16.200814987215921</v>
      </c>
      <c r="L78" s="25">
        <f t="shared" si="6"/>
        <v>18.060892373671166</v>
      </c>
      <c r="M78" s="25">
        <f t="shared" si="6"/>
        <v>15.19956653713081</v>
      </c>
      <c r="N78" s="25">
        <f t="shared" si="6"/>
        <v>14.835205874315777</v>
      </c>
    </row>
    <row r="79" spans="1:17">
      <c r="E79" s="24" t="s">
        <v>16</v>
      </c>
      <c r="G79" s="2">
        <f>COUNT(G19:G34)</f>
        <v>16</v>
      </c>
      <c r="H79" s="24">
        <f t="shared" ref="H79:N79" si="7">COUNT(H19:H34)</f>
        <v>16</v>
      </c>
      <c r="I79" s="24">
        <f t="shared" si="7"/>
        <v>16</v>
      </c>
      <c r="J79" s="24">
        <f t="shared" si="7"/>
        <v>16</v>
      </c>
      <c r="K79" s="24">
        <f t="shared" si="7"/>
        <v>16</v>
      </c>
      <c r="L79" s="24">
        <f t="shared" si="7"/>
        <v>16</v>
      </c>
      <c r="M79" s="24">
        <f t="shared" si="7"/>
        <v>16</v>
      </c>
      <c r="N79" s="24">
        <f t="shared" si="7"/>
        <v>16</v>
      </c>
      <c r="P79" s="13"/>
    </row>
    <row r="80" spans="1:17" s="27" customFormat="1"/>
    <row r="81" spans="4:16">
      <c r="D81" s="35" t="s">
        <v>24</v>
      </c>
      <c r="E81" s="6" t="s">
        <v>10</v>
      </c>
      <c r="G81" s="25">
        <f t="shared" ref="G81:N81" si="8">AVERAGE(G35:G36,G37:G48,G49)</f>
        <v>65.933333333333337</v>
      </c>
      <c r="H81" s="25">
        <f t="shared" si="8"/>
        <v>106.46666666666667</v>
      </c>
      <c r="I81" s="25">
        <f t="shared" si="8"/>
        <v>119.06666666666666</v>
      </c>
      <c r="J81" s="25">
        <f t="shared" si="8"/>
        <v>105.93333333333334</v>
      </c>
      <c r="K81" s="25">
        <f t="shared" si="8"/>
        <v>130.26666666666668</v>
      </c>
      <c r="L81" s="25">
        <f t="shared" si="8"/>
        <v>152.13333333333333</v>
      </c>
      <c r="M81" s="25">
        <f t="shared" si="8"/>
        <v>150.80000000000001</v>
      </c>
      <c r="N81" s="25">
        <f t="shared" si="8"/>
        <v>142.33333333333334</v>
      </c>
    </row>
    <row r="82" spans="4:16" s="27" customFormat="1">
      <c r="D82" s="30"/>
      <c r="E82" s="27" t="s">
        <v>17</v>
      </c>
      <c r="G82" s="25">
        <f>STDEV(G35:G49)</f>
        <v>97.049668187161245</v>
      </c>
      <c r="H82" s="25">
        <f t="shared" ref="H82:N82" si="9">STDEV(H35:H49)</f>
        <v>65.635211223709433</v>
      </c>
      <c r="I82" s="25">
        <f t="shared" si="9"/>
        <v>81.428730158575448</v>
      </c>
      <c r="J82" s="25">
        <f t="shared" si="9"/>
        <v>77.764724528235689</v>
      </c>
      <c r="K82" s="25">
        <f t="shared" si="9"/>
        <v>81.576840784507894</v>
      </c>
      <c r="L82" s="25">
        <f t="shared" si="9"/>
        <v>83.227628196639699</v>
      </c>
      <c r="M82" s="25">
        <f t="shared" si="9"/>
        <v>84.582335204056832</v>
      </c>
      <c r="N82" s="25">
        <f t="shared" si="9"/>
        <v>73.516438071132541</v>
      </c>
    </row>
    <row r="83" spans="4:16">
      <c r="D83" s="30"/>
      <c r="E83" s="6" t="s">
        <v>15</v>
      </c>
      <c r="G83" s="25">
        <f t="shared" ref="G83:N83" si="10">STDEV(G35:G36,G37:G48,G49)/SQRT(COUNT(G35:G36,G37:G48,G49))</f>
        <v>25.058116576255415</v>
      </c>
      <c r="H83" s="25">
        <f t="shared" si="10"/>
        <v>16.946938666282183</v>
      </c>
      <c r="I83" s="25">
        <f t="shared" si="10"/>
        <v>21.024807720465354</v>
      </c>
      <c r="J83" s="25">
        <f t="shared" si="10"/>
        <v>20.078765534684283</v>
      </c>
      <c r="K83" s="25">
        <f t="shared" si="10"/>
        <v>21.063049719640869</v>
      </c>
      <c r="L83" s="25">
        <f t="shared" si="10"/>
        <v>21.489281196661892</v>
      </c>
      <c r="M83" s="25">
        <f t="shared" si="10"/>
        <v>21.839065041909695</v>
      </c>
      <c r="N83" s="25">
        <f t="shared" si="10"/>
        <v>18.981862688132349</v>
      </c>
    </row>
    <row r="84" spans="4:16">
      <c r="D84" s="30"/>
      <c r="E84" s="24" t="s">
        <v>16</v>
      </c>
      <c r="G84" s="2">
        <f t="shared" ref="G84:N84" si="11">COUNT(G35:G36,G37:G48,G49)</f>
        <v>15</v>
      </c>
      <c r="H84" s="24">
        <f t="shared" si="11"/>
        <v>15</v>
      </c>
      <c r="I84" s="24">
        <f t="shared" si="11"/>
        <v>15</v>
      </c>
      <c r="J84" s="24">
        <f t="shared" si="11"/>
        <v>15</v>
      </c>
      <c r="K84" s="24">
        <f t="shared" si="11"/>
        <v>15</v>
      </c>
      <c r="L84" s="24">
        <f t="shared" si="11"/>
        <v>15</v>
      </c>
      <c r="M84" s="24">
        <f t="shared" si="11"/>
        <v>15</v>
      </c>
      <c r="N84" s="24">
        <f t="shared" si="11"/>
        <v>15</v>
      </c>
      <c r="P84" s="9"/>
    </row>
    <row r="85" spans="4:16" s="27" customFormat="1">
      <c r="D85" s="30"/>
      <c r="P85" s="9"/>
    </row>
    <row r="86" spans="4:16">
      <c r="D86" s="35" t="s">
        <v>25</v>
      </c>
      <c r="E86" s="6" t="s">
        <v>10</v>
      </c>
      <c r="G86" s="25">
        <f t="shared" ref="G86:N86" si="12">AVERAGE(G50:G58,G59:G64)</f>
        <v>83.8</v>
      </c>
      <c r="H86" s="25">
        <f t="shared" si="12"/>
        <v>106.33333333333333</v>
      </c>
      <c r="I86" s="25">
        <f t="shared" si="12"/>
        <v>132.19999999999999</v>
      </c>
      <c r="J86" s="25">
        <f t="shared" si="12"/>
        <v>142.6</v>
      </c>
      <c r="K86" s="25">
        <f t="shared" si="12"/>
        <v>158.86666666666667</v>
      </c>
      <c r="L86" s="25">
        <f t="shared" si="12"/>
        <v>152.06666666666666</v>
      </c>
      <c r="M86" s="25">
        <f t="shared" si="12"/>
        <v>151.33333333333334</v>
      </c>
      <c r="N86" s="25">
        <f t="shared" si="12"/>
        <v>155.93333333333334</v>
      </c>
    </row>
    <row r="87" spans="4:16" s="27" customFormat="1">
      <c r="D87" s="30"/>
      <c r="E87" s="27" t="s">
        <v>17</v>
      </c>
      <c r="G87" s="25">
        <f>STDEV(G50:G64)</f>
        <v>72.328812674183609</v>
      </c>
      <c r="H87" s="25">
        <f t="shared" ref="H87:N87" si="13">STDEV(H50:H64)</f>
        <v>86.38838105296557</v>
      </c>
      <c r="I87" s="25">
        <f t="shared" si="13"/>
        <v>73.079408864604275</v>
      </c>
      <c r="J87" s="25">
        <f t="shared" si="13"/>
        <v>83.783564702665359</v>
      </c>
      <c r="K87" s="25">
        <f t="shared" si="13"/>
        <v>74.117538570904557</v>
      </c>
      <c r="L87" s="25">
        <f t="shared" si="13"/>
        <v>83.790100563139049</v>
      </c>
      <c r="M87" s="25">
        <f t="shared" si="13"/>
        <v>95.544056155611614</v>
      </c>
      <c r="N87" s="25">
        <f t="shared" si="13"/>
        <v>73.075759774816348</v>
      </c>
    </row>
    <row r="88" spans="4:16">
      <c r="E88" s="6" t="s">
        <v>15</v>
      </c>
      <c r="G88" s="25">
        <f t="shared" ref="G88:N88" si="14">STDEV(G50:G58,G59:G64)/SQRT(COUNT(G50:G58,G59:G64))</f>
        <v>18.675219129204603</v>
      </c>
      <c r="H88" s="25">
        <f t="shared" si="14"/>
        <v>22.305384074930398</v>
      </c>
      <c r="I88" s="25">
        <f t="shared" si="14"/>
        <v>18.869022232219667</v>
      </c>
      <c r="J88" s="25">
        <f t="shared" si="14"/>
        <v>21.632823385287633</v>
      </c>
      <c r="K88" s="25">
        <f t="shared" si="14"/>
        <v>19.137066169799947</v>
      </c>
      <c r="L88" s="25">
        <f t="shared" si="14"/>
        <v>21.634510937205484</v>
      </c>
      <c r="M88" s="25">
        <f t="shared" si="14"/>
        <v>24.669369221319332</v>
      </c>
      <c r="N88" s="25">
        <f t="shared" si="14"/>
        <v>18.868080041287836</v>
      </c>
    </row>
    <row r="89" spans="4:16">
      <c r="D89" s="30"/>
      <c r="E89" s="24" t="s">
        <v>16</v>
      </c>
      <c r="G89" s="2">
        <f t="shared" ref="G89:N89" si="15">COUNT(G50:G58,G59:G64)</f>
        <v>15</v>
      </c>
      <c r="H89" s="24">
        <f t="shared" si="15"/>
        <v>15</v>
      </c>
      <c r="I89" s="24">
        <f t="shared" si="15"/>
        <v>15</v>
      </c>
      <c r="J89" s="24">
        <f t="shared" si="15"/>
        <v>15</v>
      </c>
      <c r="K89" s="24">
        <f t="shared" si="15"/>
        <v>15</v>
      </c>
      <c r="L89" s="24">
        <f t="shared" si="15"/>
        <v>15</v>
      </c>
      <c r="M89" s="24">
        <f t="shared" si="15"/>
        <v>15</v>
      </c>
      <c r="N89" s="24">
        <f t="shared" si="15"/>
        <v>15</v>
      </c>
    </row>
    <row r="90" spans="4:16">
      <c r="D90" s="30"/>
    </row>
    <row r="91" spans="4:16">
      <c r="D91" s="30"/>
    </row>
    <row r="92" spans="4:16">
      <c r="D92" s="32" t="s">
        <v>19</v>
      </c>
      <c r="E92" s="27"/>
    </row>
    <row r="93" spans="4:16">
      <c r="D93" s="31" t="s">
        <v>20</v>
      </c>
      <c r="E93" s="27"/>
    </row>
    <row r="94" spans="4:16">
      <c r="D94" s="10" t="s">
        <v>21</v>
      </c>
      <c r="E94" s="27"/>
    </row>
    <row r="118" spans="1:4">
      <c r="A118" s="10"/>
      <c r="D118" s="10"/>
    </row>
    <row r="119" spans="1:4">
      <c r="D119" s="10"/>
    </row>
    <row r="120" spans="1:4">
      <c r="D120" s="1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R94"/>
  <sheetViews>
    <sheetView topLeftCell="A37" workbookViewId="0">
      <selection activeCell="A39" sqref="A39"/>
    </sheetView>
  </sheetViews>
  <sheetFormatPr defaultRowHeight="15"/>
  <cols>
    <col min="1" max="1" width="6.28515625" style="27" customWidth="1"/>
    <col min="2" max="2" width="15.140625" style="11" customWidth="1"/>
    <col min="3" max="3" width="12.42578125" style="11" bestFit="1" customWidth="1"/>
    <col min="4" max="4" width="13" style="11" customWidth="1"/>
    <col min="5" max="5" width="13.7109375" style="11" customWidth="1"/>
    <col min="6" max="16384" width="9.140625" style="11"/>
  </cols>
  <sheetData>
    <row r="1" spans="1:17" ht="23.25">
      <c r="A1" s="42" t="s">
        <v>27</v>
      </c>
      <c r="C1" s="10"/>
    </row>
    <row r="2" spans="1:17">
      <c r="L2" s="40"/>
      <c r="M2" s="40"/>
      <c r="N2" s="40"/>
      <c r="O2" s="40"/>
    </row>
    <row r="3" spans="1:17" ht="18.75">
      <c r="O3" s="3"/>
    </row>
    <row r="4" spans="1:17" ht="18.75">
      <c r="A4" s="4"/>
      <c r="B4" s="33" t="s">
        <v>26</v>
      </c>
      <c r="C4" s="4" t="s">
        <v>0</v>
      </c>
      <c r="D4" s="4" t="s">
        <v>1</v>
      </c>
      <c r="E4" s="4" t="s">
        <v>18</v>
      </c>
      <c r="G4" s="34" t="s">
        <v>6</v>
      </c>
      <c r="H4" s="34" t="s">
        <v>7</v>
      </c>
      <c r="I4" s="34" t="s">
        <v>8</v>
      </c>
      <c r="J4" s="34" t="s">
        <v>9</v>
      </c>
      <c r="K4" s="34" t="s">
        <v>11</v>
      </c>
      <c r="L4" s="34" t="s">
        <v>12</v>
      </c>
      <c r="M4" s="34" t="s">
        <v>13</v>
      </c>
      <c r="N4" s="34" t="s">
        <v>14</v>
      </c>
    </row>
    <row r="5" spans="1:17">
      <c r="A5" s="1"/>
      <c r="B5" s="7">
        <v>2</v>
      </c>
      <c r="C5" s="5" t="s">
        <v>2</v>
      </c>
      <c r="D5" s="1">
        <v>249</v>
      </c>
      <c r="E5" s="36" t="s">
        <v>3</v>
      </c>
      <c r="G5" s="11">
        <v>106</v>
      </c>
      <c r="H5" s="11">
        <v>64</v>
      </c>
      <c r="I5" s="11">
        <v>152</v>
      </c>
      <c r="J5" s="11">
        <v>247</v>
      </c>
      <c r="K5" s="11">
        <v>300</v>
      </c>
      <c r="L5" s="11">
        <v>224</v>
      </c>
      <c r="M5" s="11">
        <v>300</v>
      </c>
      <c r="N5" s="11">
        <v>203</v>
      </c>
      <c r="Q5" s="1"/>
    </row>
    <row r="6" spans="1:17">
      <c r="A6" s="1"/>
      <c r="B6" s="7">
        <v>3</v>
      </c>
      <c r="C6" s="11" t="s">
        <v>2</v>
      </c>
      <c r="D6" s="1">
        <v>253</v>
      </c>
      <c r="E6" s="37" t="s">
        <v>3</v>
      </c>
      <c r="G6" s="11">
        <v>300</v>
      </c>
      <c r="H6" s="11">
        <v>213</v>
      </c>
      <c r="I6" s="11">
        <v>300</v>
      </c>
      <c r="J6" s="11">
        <v>207</v>
      </c>
      <c r="K6" s="11">
        <v>300</v>
      </c>
      <c r="L6" s="11">
        <v>298</v>
      </c>
      <c r="M6" s="11">
        <v>290</v>
      </c>
      <c r="N6" s="11">
        <v>300</v>
      </c>
      <c r="Q6" s="1"/>
    </row>
    <row r="7" spans="1:17">
      <c r="A7" s="28"/>
      <c r="B7" s="7">
        <v>4</v>
      </c>
      <c r="C7" s="11" t="s">
        <v>2</v>
      </c>
      <c r="D7" s="11">
        <v>273</v>
      </c>
      <c r="E7" s="38" t="s">
        <v>3</v>
      </c>
      <c r="G7" s="11">
        <v>300</v>
      </c>
      <c r="H7" s="15">
        <v>300</v>
      </c>
      <c r="I7" s="15">
        <v>300</v>
      </c>
      <c r="J7" s="15">
        <v>300</v>
      </c>
      <c r="K7" s="16">
        <v>300</v>
      </c>
      <c r="L7" s="16">
        <v>300</v>
      </c>
      <c r="M7" s="16">
        <v>300</v>
      </c>
      <c r="N7" s="16">
        <v>300</v>
      </c>
      <c r="Q7" s="24"/>
    </row>
    <row r="8" spans="1:17">
      <c r="A8" s="28"/>
      <c r="B8" s="7">
        <v>4</v>
      </c>
      <c r="C8" s="11" t="s">
        <v>2</v>
      </c>
      <c r="D8" s="11">
        <v>275</v>
      </c>
      <c r="E8" s="38" t="s">
        <v>3</v>
      </c>
      <c r="G8" s="11">
        <v>77</v>
      </c>
      <c r="H8" s="11">
        <v>300</v>
      </c>
      <c r="I8" s="11">
        <v>300</v>
      </c>
      <c r="J8" s="11">
        <v>300</v>
      </c>
      <c r="K8" s="11">
        <v>167</v>
      </c>
      <c r="L8" s="11">
        <v>300</v>
      </c>
      <c r="M8" s="11">
        <v>300</v>
      </c>
      <c r="N8" s="11">
        <v>300</v>
      </c>
      <c r="Q8" s="24"/>
    </row>
    <row r="9" spans="1:17">
      <c r="A9" s="28"/>
      <c r="B9" s="7">
        <v>4</v>
      </c>
      <c r="C9" s="11" t="s">
        <v>2</v>
      </c>
      <c r="D9" s="11">
        <v>280</v>
      </c>
      <c r="E9" s="37" t="s">
        <v>3</v>
      </c>
      <c r="G9" s="11">
        <v>300</v>
      </c>
      <c r="H9" s="15">
        <v>300</v>
      </c>
      <c r="I9" s="15">
        <v>300</v>
      </c>
      <c r="J9" s="15">
        <v>300</v>
      </c>
      <c r="K9" s="16">
        <v>300</v>
      </c>
      <c r="L9" s="16">
        <v>300</v>
      </c>
      <c r="M9" s="16">
        <v>300</v>
      </c>
      <c r="N9" s="16">
        <v>300</v>
      </c>
      <c r="Q9" s="24"/>
    </row>
    <row r="10" spans="1:17">
      <c r="A10" s="28"/>
      <c r="B10" s="7">
        <v>4</v>
      </c>
      <c r="C10" s="11" t="s">
        <v>2</v>
      </c>
      <c r="D10" s="11">
        <v>285</v>
      </c>
      <c r="E10" s="36" t="s">
        <v>3</v>
      </c>
      <c r="G10" s="15">
        <v>300</v>
      </c>
      <c r="H10" s="15">
        <v>300</v>
      </c>
      <c r="I10" s="15">
        <v>300</v>
      </c>
      <c r="J10" s="15">
        <v>300</v>
      </c>
      <c r="K10" s="16">
        <v>300</v>
      </c>
      <c r="L10" s="16">
        <v>300</v>
      </c>
      <c r="M10" s="16">
        <v>300</v>
      </c>
      <c r="N10" s="16">
        <v>300</v>
      </c>
      <c r="Q10" s="24"/>
    </row>
    <row r="11" spans="1:17" s="18" customFormat="1">
      <c r="A11" s="28"/>
      <c r="B11" s="19">
        <v>5</v>
      </c>
      <c r="C11" s="18" t="s">
        <v>2</v>
      </c>
      <c r="D11" s="18">
        <v>312</v>
      </c>
      <c r="E11" s="36" t="s">
        <v>3</v>
      </c>
      <c r="G11" s="18">
        <v>242</v>
      </c>
      <c r="H11" s="18">
        <v>75</v>
      </c>
      <c r="I11" s="18">
        <v>59</v>
      </c>
      <c r="J11" s="18">
        <v>140</v>
      </c>
      <c r="K11" s="18">
        <v>110</v>
      </c>
      <c r="L11" s="18">
        <v>300</v>
      </c>
      <c r="M11" s="18">
        <v>131</v>
      </c>
      <c r="N11" s="18">
        <v>264</v>
      </c>
      <c r="Q11" s="24"/>
    </row>
    <row r="12" spans="1:17" s="18" customFormat="1">
      <c r="A12" s="28"/>
      <c r="B12" s="19">
        <v>5</v>
      </c>
      <c r="C12" s="18" t="s">
        <v>2</v>
      </c>
      <c r="D12" s="18">
        <v>320</v>
      </c>
      <c r="E12" s="36" t="s">
        <v>3</v>
      </c>
      <c r="G12" s="18">
        <v>160</v>
      </c>
      <c r="H12" s="18">
        <v>267</v>
      </c>
      <c r="I12" s="18">
        <v>95</v>
      </c>
      <c r="J12" s="18">
        <v>95</v>
      </c>
      <c r="K12" s="18">
        <v>212</v>
      </c>
      <c r="L12" s="18">
        <v>154</v>
      </c>
      <c r="M12" s="18">
        <v>73</v>
      </c>
      <c r="N12" s="18">
        <v>71</v>
      </c>
      <c r="Q12" s="24"/>
    </row>
    <row r="13" spans="1:17" s="18" customFormat="1">
      <c r="A13" s="28"/>
      <c r="B13" s="19">
        <v>5</v>
      </c>
      <c r="C13" s="18" t="s">
        <v>2</v>
      </c>
      <c r="D13" s="18">
        <v>323</v>
      </c>
      <c r="E13" s="36" t="s">
        <v>3</v>
      </c>
      <c r="G13" s="18">
        <v>126</v>
      </c>
      <c r="H13" s="18">
        <v>114</v>
      </c>
      <c r="I13" s="18">
        <v>186</v>
      </c>
      <c r="J13" s="18">
        <v>122</v>
      </c>
      <c r="K13" s="18">
        <v>189</v>
      </c>
      <c r="L13" s="18">
        <v>276</v>
      </c>
      <c r="M13" s="18">
        <v>137</v>
      </c>
      <c r="N13" s="18">
        <v>230</v>
      </c>
      <c r="Q13" s="24"/>
    </row>
    <row r="14" spans="1:17" s="18" customFormat="1">
      <c r="A14" s="28"/>
      <c r="B14" s="19">
        <v>5</v>
      </c>
      <c r="C14" s="18" t="s">
        <v>2</v>
      </c>
      <c r="D14" s="18">
        <v>326</v>
      </c>
      <c r="E14" s="36" t="s">
        <v>3</v>
      </c>
      <c r="G14" s="21">
        <v>300</v>
      </c>
      <c r="H14" s="21">
        <v>300</v>
      </c>
      <c r="I14" s="21">
        <v>300</v>
      </c>
      <c r="J14" s="21">
        <v>300</v>
      </c>
      <c r="K14" s="22">
        <v>300</v>
      </c>
      <c r="L14" s="22">
        <v>300</v>
      </c>
      <c r="M14" s="22">
        <v>300</v>
      </c>
      <c r="N14" s="22">
        <v>300</v>
      </c>
      <c r="Q14" s="24"/>
    </row>
    <row r="15" spans="1:17" s="18" customFormat="1">
      <c r="A15" s="28"/>
      <c r="B15" s="19">
        <v>5</v>
      </c>
      <c r="C15" s="18" t="s">
        <v>2</v>
      </c>
      <c r="D15" s="18">
        <v>340</v>
      </c>
      <c r="E15" s="36" t="s">
        <v>3</v>
      </c>
      <c r="G15" s="18">
        <v>300</v>
      </c>
      <c r="H15" s="18">
        <v>216</v>
      </c>
      <c r="I15" s="18">
        <v>200</v>
      </c>
      <c r="J15" s="18">
        <v>300</v>
      </c>
      <c r="K15" s="18">
        <v>231</v>
      </c>
      <c r="L15" s="18">
        <v>165</v>
      </c>
      <c r="M15" s="18">
        <v>295</v>
      </c>
      <c r="N15" s="18">
        <v>291</v>
      </c>
      <c r="Q15" s="24"/>
    </row>
    <row r="16" spans="1:17" s="18" customFormat="1">
      <c r="A16" s="28"/>
      <c r="B16" s="19">
        <v>5</v>
      </c>
      <c r="C16" s="18" t="s">
        <v>2</v>
      </c>
      <c r="D16" s="18">
        <v>342</v>
      </c>
      <c r="E16" s="36" t="s">
        <v>3</v>
      </c>
      <c r="G16" s="18">
        <v>300</v>
      </c>
      <c r="H16" s="18">
        <v>234</v>
      </c>
      <c r="I16" s="18">
        <v>300</v>
      </c>
      <c r="J16" s="18">
        <v>300</v>
      </c>
      <c r="K16" s="22">
        <v>300</v>
      </c>
      <c r="L16" s="22">
        <v>300</v>
      </c>
      <c r="M16" s="22">
        <v>300</v>
      </c>
      <c r="N16" s="22">
        <v>300</v>
      </c>
      <c r="Q16" s="24"/>
    </row>
    <row r="17" spans="1:17" s="18" customFormat="1">
      <c r="A17" s="28"/>
      <c r="B17" s="19">
        <v>5</v>
      </c>
      <c r="C17" s="18" t="s">
        <v>2</v>
      </c>
      <c r="D17" s="18">
        <v>343</v>
      </c>
      <c r="E17" s="36" t="s">
        <v>3</v>
      </c>
      <c r="G17" s="21">
        <v>300</v>
      </c>
      <c r="H17" s="21">
        <v>300</v>
      </c>
      <c r="I17" s="21">
        <v>300</v>
      </c>
      <c r="J17" s="21">
        <v>300</v>
      </c>
      <c r="K17" s="22">
        <v>300</v>
      </c>
      <c r="L17" s="22">
        <v>300</v>
      </c>
      <c r="M17" s="22">
        <v>300</v>
      </c>
      <c r="N17" s="22">
        <v>300</v>
      </c>
      <c r="Q17" s="24"/>
    </row>
    <row r="18" spans="1:17" s="18" customFormat="1">
      <c r="A18" s="28"/>
      <c r="B18" s="19">
        <v>5</v>
      </c>
      <c r="C18" s="18" t="s">
        <v>2</v>
      </c>
      <c r="D18" s="18">
        <v>351</v>
      </c>
      <c r="E18" s="36" t="s">
        <v>3</v>
      </c>
      <c r="G18" s="18">
        <v>300</v>
      </c>
      <c r="H18" s="18">
        <v>284</v>
      </c>
      <c r="I18" s="18">
        <v>39</v>
      </c>
      <c r="J18" s="18">
        <v>267</v>
      </c>
      <c r="K18" s="18">
        <v>300</v>
      </c>
      <c r="L18" s="18">
        <v>264</v>
      </c>
      <c r="M18" s="18">
        <v>289</v>
      </c>
      <c r="N18" s="18">
        <v>154</v>
      </c>
      <c r="Q18" s="24"/>
    </row>
    <row r="19" spans="1:17">
      <c r="A19" s="5"/>
      <c r="B19" s="7">
        <v>2</v>
      </c>
      <c r="C19" s="5" t="s">
        <v>2</v>
      </c>
      <c r="D19" s="5">
        <v>246</v>
      </c>
      <c r="E19" s="36" t="s">
        <v>4</v>
      </c>
      <c r="G19" s="11">
        <v>275</v>
      </c>
      <c r="H19" s="11">
        <v>242</v>
      </c>
      <c r="I19" s="11">
        <v>300</v>
      </c>
      <c r="J19" s="11">
        <v>248</v>
      </c>
      <c r="K19" s="11">
        <v>284</v>
      </c>
      <c r="L19" s="11">
        <v>300</v>
      </c>
      <c r="M19" s="11">
        <v>300</v>
      </c>
      <c r="N19" s="11">
        <v>243</v>
      </c>
      <c r="P19" s="5"/>
      <c r="Q19" s="24"/>
    </row>
    <row r="20" spans="1:17">
      <c r="A20" s="5"/>
      <c r="B20" s="7">
        <v>3</v>
      </c>
      <c r="C20" s="11" t="s">
        <v>2</v>
      </c>
      <c r="D20" s="5">
        <v>254</v>
      </c>
      <c r="E20" s="36" t="s">
        <v>4</v>
      </c>
      <c r="G20" s="11">
        <v>266</v>
      </c>
      <c r="H20" s="11">
        <v>198</v>
      </c>
      <c r="I20" s="11">
        <v>254</v>
      </c>
      <c r="J20" s="11">
        <v>300</v>
      </c>
      <c r="K20" s="11">
        <v>300</v>
      </c>
      <c r="L20" s="11">
        <v>300</v>
      </c>
      <c r="M20" s="11">
        <v>166</v>
      </c>
      <c r="N20" s="11">
        <v>224</v>
      </c>
      <c r="Q20" s="24"/>
    </row>
    <row r="21" spans="1:17">
      <c r="A21" s="28"/>
      <c r="B21" s="7">
        <v>3</v>
      </c>
      <c r="C21" s="11" t="s">
        <v>2</v>
      </c>
      <c r="D21" s="11">
        <v>262</v>
      </c>
      <c r="E21" s="38" t="s">
        <v>4</v>
      </c>
      <c r="G21" s="11">
        <v>122</v>
      </c>
      <c r="H21" s="11">
        <v>188</v>
      </c>
      <c r="I21" s="11">
        <v>148</v>
      </c>
      <c r="J21" s="11">
        <v>138</v>
      </c>
      <c r="K21" s="11">
        <v>228</v>
      </c>
      <c r="L21" s="11">
        <v>228</v>
      </c>
      <c r="M21" s="11">
        <v>159</v>
      </c>
      <c r="N21" s="11">
        <v>187</v>
      </c>
      <c r="Q21" s="24"/>
    </row>
    <row r="22" spans="1:17">
      <c r="A22" s="28"/>
      <c r="B22" s="7">
        <v>4</v>
      </c>
      <c r="C22" s="11" t="s">
        <v>2</v>
      </c>
      <c r="D22" s="11">
        <v>274</v>
      </c>
      <c r="E22" s="38" t="s">
        <v>4</v>
      </c>
      <c r="G22" s="11">
        <v>184</v>
      </c>
      <c r="H22" s="11">
        <v>114</v>
      </c>
      <c r="I22" s="11">
        <v>155</v>
      </c>
      <c r="J22" s="11">
        <v>143</v>
      </c>
      <c r="K22" s="11">
        <v>175</v>
      </c>
      <c r="L22" s="11">
        <v>124</v>
      </c>
      <c r="M22" s="11">
        <v>165</v>
      </c>
      <c r="N22" s="11">
        <v>226</v>
      </c>
      <c r="Q22" s="20"/>
    </row>
    <row r="23" spans="1:17">
      <c r="A23" s="28"/>
      <c r="B23" s="7">
        <v>4</v>
      </c>
      <c r="C23" s="11" t="s">
        <v>2</v>
      </c>
      <c r="D23" s="11">
        <v>279</v>
      </c>
      <c r="E23" s="38" t="s">
        <v>4</v>
      </c>
      <c r="G23" s="11">
        <v>230</v>
      </c>
      <c r="H23" s="11">
        <v>231</v>
      </c>
      <c r="I23" s="11">
        <v>154</v>
      </c>
      <c r="J23" s="11">
        <v>256</v>
      </c>
      <c r="K23" s="11">
        <v>218</v>
      </c>
      <c r="L23" s="11">
        <v>238</v>
      </c>
      <c r="M23" s="11">
        <v>292</v>
      </c>
      <c r="N23" s="11">
        <v>179</v>
      </c>
      <c r="Q23" s="20"/>
    </row>
    <row r="24" spans="1:17">
      <c r="A24" s="28"/>
      <c r="B24" s="19">
        <v>4</v>
      </c>
      <c r="C24" s="20" t="s">
        <v>2</v>
      </c>
      <c r="D24" s="20">
        <v>286</v>
      </c>
      <c r="E24" s="39" t="s">
        <v>4</v>
      </c>
      <c r="F24" s="20"/>
      <c r="G24" s="20">
        <v>300</v>
      </c>
      <c r="H24" s="20">
        <v>300</v>
      </c>
      <c r="I24" s="20">
        <v>150</v>
      </c>
      <c r="J24" s="20">
        <v>213</v>
      </c>
      <c r="K24" s="20">
        <v>300</v>
      </c>
      <c r="L24" s="20">
        <v>300</v>
      </c>
      <c r="M24" s="20">
        <v>300</v>
      </c>
      <c r="N24" s="20">
        <v>300</v>
      </c>
      <c r="O24" s="20"/>
      <c r="Q24" s="20"/>
    </row>
    <row r="25" spans="1:17">
      <c r="A25" s="28"/>
      <c r="B25" s="19">
        <v>4</v>
      </c>
      <c r="C25" s="20" t="s">
        <v>2</v>
      </c>
      <c r="D25" s="20">
        <v>290</v>
      </c>
      <c r="E25" s="39" t="s">
        <v>4</v>
      </c>
      <c r="F25" s="20"/>
      <c r="G25" s="20">
        <v>273</v>
      </c>
      <c r="H25" s="20">
        <v>300</v>
      </c>
      <c r="I25" s="20">
        <v>166</v>
      </c>
      <c r="J25" s="20">
        <v>300</v>
      </c>
      <c r="K25" s="20">
        <v>300</v>
      </c>
      <c r="L25" s="20">
        <v>300</v>
      </c>
      <c r="M25" s="20">
        <v>300</v>
      </c>
      <c r="N25" s="20">
        <v>300</v>
      </c>
      <c r="O25" s="20"/>
      <c r="Q25" s="20"/>
    </row>
    <row r="26" spans="1:17" s="18" customFormat="1">
      <c r="A26" s="20"/>
      <c r="B26" s="19">
        <v>5</v>
      </c>
      <c r="C26" s="20" t="s">
        <v>2</v>
      </c>
      <c r="D26" s="20">
        <v>307</v>
      </c>
      <c r="E26" s="39" t="s">
        <v>4</v>
      </c>
      <c r="F26" s="20"/>
      <c r="G26" s="20">
        <v>300</v>
      </c>
      <c r="H26" s="20">
        <v>300</v>
      </c>
      <c r="I26" s="20">
        <v>265</v>
      </c>
      <c r="J26" s="20">
        <v>253</v>
      </c>
      <c r="K26" s="20">
        <v>300</v>
      </c>
      <c r="L26" s="20">
        <v>300</v>
      </c>
      <c r="M26" s="20">
        <v>125</v>
      </c>
      <c r="N26" s="20">
        <v>221</v>
      </c>
      <c r="O26" s="20"/>
      <c r="Q26" s="20"/>
    </row>
    <row r="27" spans="1:17" s="18" customFormat="1">
      <c r="A27" s="20"/>
      <c r="B27" s="19">
        <v>5</v>
      </c>
      <c r="C27" s="20" t="s">
        <v>2</v>
      </c>
      <c r="D27" s="20">
        <v>310</v>
      </c>
      <c r="E27" s="39" t="s">
        <v>4</v>
      </c>
      <c r="F27" s="20"/>
      <c r="G27" s="20">
        <v>210</v>
      </c>
      <c r="H27" s="20">
        <v>170</v>
      </c>
      <c r="I27" s="20">
        <v>110</v>
      </c>
      <c r="J27" s="20">
        <v>51</v>
      </c>
      <c r="K27" s="20">
        <v>168</v>
      </c>
      <c r="L27" s="20">
        <v>252</v>
      </c>
      <c r="M27" s="20">
        <v>254</v>
      </c>
      <c r="N27" s="20">
        <v>269</v>
      </c>
      <c r="O27" s="20"/>
      <c r="Q27" s="20"/>
    </row>
    <row r="28" spans="1:17" s="18" customFormat="1">
      <c r="A28" s="20"/>
      <c r="B28" s="19">
        <v>5</v>
      </c>
      <c r="C28" s="20" t="s">
        <v>2</v>
      </c>
      <c r="D28" s="20">
        <v>313</v>
      </c>
      <c r="E28" s="39" t="s">
        <v>4</v>
      </c>
      <c r="F28" s="20"/>
      <c r="G28" s="20">
        <v>77</v>
      </c>
      <c r="H28" s="20">
        <v>184</v>
      </c>
      <c r="I28" s="20">
        <v>211</v>
      </c>
      <c r="J28" s="20">
        <v>244</v>
      </c>
      <c r="K28" s="20">
        <v>81</v>
      </c>
      <c r="L28" s="20">
        <v>113</v>
      </c>
      <c r="M28" s="20">
        <v>60</v>
      </c>
      <c r="N28" s="20">
        <v>56</v>
      </c>
      <c r="O28" s="20"/>
      <c r="Q28" s="20"/>
    </row>
    <row r="29" spans="1:17" s="18" customFormat="1">
      <c r="A29" s="20"/>
      <c r="B29" s="19">
        <v>5</v>
      </c>
      <c r="C29" s="20" t="s">
        <v>2</v>
      </c>
      <c r="D29" s="20">
        <v>324</v>
      </c>
      <c r="E29" s="39" t="s">
        <v>4</v>
      </c>
      <c r="F29" s="20"/>
      <c r="G29" s="20">
        <v>200</v>
      </c>
      <c r="H29" s="20">
        <v>227</v>
      </c>
      <c r="I29" s="20">
        <v>193</v>
      </c>
      <c r="J29" s="20">
        <v>125</v>
      </c>
      <c r="K29" s="20">
        <v>183</v>
      </c>
      <c r="L29" s="20">
        <v>287</v>
      </c>
      <c r="M29" s="20">
        <v>217</v>
      </c>
      <c r="N29" s="20">
        <v>209</v>
      </c>
      <c r="O29" s="20"/>
      <c r="Q29" s="20"/>
    </row>
    <row r="30" spans="1:17" s="18" customFormat="1">
      <c r="A30" s="20"/>
      <c r="B30" s="19">
        <v>5</v>
      </c>
      <c r="C30" s="20" t="s">
        <v>2</v>
      </c>
      <c r="D30" s="20">
        <v>327</v>
      </c>
      <c r="E30" s="39" t="s">
        <v>4</v>
      </c>
      <c r="F30" s="20"/>
      <c r="G30" s="20">
        <v>300</v>
      </c>
      <c r="H30" s="20">
        <v>228</v>
      </c>
      <c r="I30" s="20">
        <v>300</v>
      </c>
      <c r="J30" s="20">
        <v>300</v>
      </c>
      <c r="K30" s="20">
        <v>222</v>
      </c>
      <c r="L30" s="20">
        <v>300</v>
      </c>
      <c r="M30" s="20">
        <v>300</v>
      </c>
      <c r="N30" s="20">
        <v>300</v>
      </c>
      <c r="O30" s="20"/>
      <c r="Q30" s="20"/>
    </row>
    <row r="31" spans="1:17" s="18" customFormat="1">
      <c r="A31" s="20"/>
      <c r="B31" s="19">
        <v>5</v>
      </c>
      <c r="C31" s="20" t="s">
        <v>2</v>
      </c>
      <c r="D31" s="20">
        <v>330</v>
      </c>
      <c r="E31" s="39" t="s">
        <v>4</v>
      </c>
      <c r="F31" s="20"/>
      <c r="G31" s="20">
        <v>300</v>
      </c>
      <c r="H31" s="20">
        <v>172</v>
      </c>
      <c r="I31" s="20">
        <v>193</v>
      </c>
      <c r="J31" s="20">
        <v>300</v>
      </c>
      <c r="K31" s="20">
        <v>300</v>
      </c>
      <c r="L31" s="20">
        <v>285</v>
      </c>
      <c r="M31" s="20">
        <v>300</v>
      </c>
      <c r="N31" s="20">
        <v>237</v>
      </c>
      <c r="O31" s="20"/>
      <c r="Q31" s="20"/>
    </row>
    <row r="32" spans="1:17" s="18" customFormat="1">
      <c r="A32" s="20"/>
      <c r="B32" s="19">
        <v>5</v>
      </c>
      <c r="C32" s="20" t="s">
        <v>2</v>
      </c>
      <c r="D32" s="20">
        <v>331</v>
      </c>
      <c r="E32" s="39" t="s">
        <v>4</v>
      </c>
      <c r="F32" s="20"/>
      <c r="G32" s="21">
        <v>300</v>
      </c>
      <c r="H32" s="21">
        <v>300</v>
      </c>
      <c r="I32" s="21">
        <v>300</v>
      </c>
      <c r="J32" s="21">
        <v>300</v>
      </c>
      <c r="K32" s="22">
        <v>300</v>
      </c>
      <c r="L32" s="22">
        <v>300</v>
      </c>
      <c r="M32" s="22">
        <v>300</v>
      </c>
      <c r="N32" s="22">
        <v>300</v>
      </c>
      <c r="O32" s="20"/>
      <c r="Q32" s="20"/>
    </row>
    <row r="33" spans="1:18" s="18" customFormat="1">
      <c r="A33" s="20"/>
      <c r="B33" s="19">
        <v>5</v>
      </c>
      <c r="C33" s="20" t="s">
        <v>2</v>
      </c>
      <c r="D33" s="20">
        <v>333</v>
      </c>
      <c r="E33" s="39" t="s">
        <v>4</v>
      </c>
      <c r="F33" s="20"/>
      <c r="G33" s="21">
        <v>300</v>
      </c>
      <c r="H33" s="21">
        <v>300</v>
      </c>
      <c r="I33" s="21">
        <v>300</v>
      </c>
      <c r="J33" s="21">
        <v>300</v>
      </c>
      <c r="K33" s="22">
        <v>300</v>
      </c>
      <c r="L33" s="22">
        <v>300</v>
      </c>
      <c r="M33" s="22">
        <v>300</v>
      </c>
      <c r="N33" s="22">
        <v>300</v>
      </c>
      <c r="O33" s="20"/>
      <c r="Q33" s="9"/>
    </row>
    <row r="34" spans="1:18" s="18" customFormat="1">
      <c r="A34" s="20"/>
      <c r="B34" s="19">
        <v>5</v>
      </c>
      <c r="C34" s="20" t="s">
        <v>2</v>
      </c>
      <c r="D34" s="20">
        <v>344</v>
      </c>
      <c r="E34" s="39" t="s">
        <v>4</v>
      </c>
      <c r="F34" s="20"/>
      <c r="G34" s="21">
        <v>300</v>
      </c>
      <c r="H34" s="21">
        <v>300</v>
      </c>
      <c r="I34" s="21">
        <v>300</v>
      </c>
      <c r="J34" s="21">
        <v>300</v>
      </c>
      <c r="K34" s="22">
        <v>300</v>
      </c>
      <c r="L34" s="22">
        <v>300</v>
      </c>
      <c r="M34" s="22">
        <v>300</v>
      </c>
      <c r="N34" s="22">
        <v>300</v>
      </c>
      <c r="O34" s="20"/>
      <c r="Q34" s="24"/>
    </row>
    <row r="35" spans="1:18">
      <c r="A35" s="28"/>
      <c r="B35" s="11">
        <v>2</v>
      </c>
      <c r="C35" s="5" t="s">
        <v>5</v>
      </c>
      <c r="D35" s="11">
        <v>247</v>
      </c>
      <c r="E35" s="36" t="s">
        <v>3</v>
      </c>
      <c r="G35" s="9">
        <v>189</v>
      </c>
      <c r="H35" s="11">
        <v>197</v>
      </c>
      <c r="I35" s="11">
        <v>204</v>
      </c>
      <c r="J35" s="11">
        <v>273</v>
      </c>
      <c r="K35" s="11">
        <v>140</v>
      </c>
      <c r="L35" s="11">
        <v>89</v>
      </c>
      <c r="M35" s="11">
        <v>150</v>
      </c>
      <c r="N35" s="11">
        <v>170</v>
      </c>
      <c r="Q35" s="24"/>
      <c r="R35" s="24"/>
    </row>
    <row r="36" spans="1:18">
      <c r="A36" s="28"/>
      <c r="B36" s="11">
        <v>3</v>
      </c>
      <c r="C36" s="11" t="s">
        <v>5</v>
      </c>
      <c r="D36" s="11">
        <v>255</v>
      </c>
      <c r="E36" s="38" t="s">
        <v>3</v>
      </c>
      <c r="G36" s="11">
        <v>277</v>
      </c>
      <c r="H36" s="11">
        <v>280</v>
      </c>
      <c r="I36" s="11">
        <v>300</v>
      </c>
      <c r="J36" s="11">
        <v>211</v>
      </c>
      <c r="K36" s="11">
        <v>138</v>
      </c>
      <c r="L36" s="11">
        <v>155</v>
      </c>
      <c r="M36" s="11">
        <v>258</v>
      </c>
      <c r="N36" s="11">
        <v>267</v>
      </c>
      <c r="Q36" s="24"/>
      <c r="R36" s="24"/>
    </row>
    <row r="37" spans="1:18">
      <c r="A37" s="28"/>
      <c r="B37" s="7">
        <v>4</v>
      </c>
      <c r="C37" s="11" t="s">
        <v>5</v>
      </c>
      <c r="D37" s="11">
        <v>268</v>
      </c>
      <c r="E37" s="38" t="s">
        <v>3</v>
      </c>
      <c r="G37" s="11">
        <v>62</v>
      </c>
      <c r="H37" s="11">
        <v>62</v>
      </c>
      <c r="I37" s="11">
        <v>46</v>
      </c>
      <c r="J37" s="11">
        <v>32</v>
      </c>
      <c r="K37" s="11">
        <v>85</v>
      </c>
      <c r="L37" s="11">
        <v>46</v>
      </c>
      <c r="M37" s="11">
        <v>14</v>
      </c>
      <c r="N37" s="11">
        <v>28</v>
      </c>
      <c r="Q37" s="24"/>
      <c r="R37" s="24"/>
    </row>
    <row r="38" spans="1:18">
      <c r="A38" s="28"/>
      <c r="B38" s="7">
        <v>4</v>
      </c>
      <c r="C38" s="11" t="s">
        <v>5</v>
      </c>
      <c r="D38" s="11">
        <v>278</v>
      </c>
      <c r="E38" s="38" t="s">
        <v>3</v>
      </c>
      <c r="G38" s="11">
        <v>199</v>
      </c>
      <c r="H38" s="11">
        <v>206</v>
      </c>
      <c r="I38" s="11">
        <v>200</v>
      </c>
      <c r="J38" s="11">
        <v>173</v>
      </c>
      <c r="K38" s="11">
        <v>213</v>
      </c>
      <c r="L38" s="11">
        <v>223</v>
      </c>
      <c r="M38" s="11">
        <v>197</v>
      </c>
      <c r="N38" s="11">
        <v>264</v>
      </c>
      <c r="Q38" s="24"/>
      <c r="R38" s="24"/>
    </row>
    <row r="39" spans="1:18">
      <c r="A39" s="9"/>
      <c r="B39" s="7">
        <v>4</v>
      </c>
      <c r="C39" s="11" t="s">
        <v>5</v>
      </c>
      <c r="D39" s="11">
        <v>287</v>
      </c>
      <c r="E39" s="38" t="s">
        <v>3</v>
      </c>
      <c r="G39" s="11">
        <v>72</v>
      </c>
      <c r="H39" s="11">
        <v>96</v>
      </c>
      <c r="I39" s="11">
        <v>91</v>
      </c>
      <c r="J39" s="11">
        <v>21</v>
      </c>
      <c r="K39" s="11">
        <v>26</v>
      </c>
      <c r="L39" s="11">
        <v>23</v>
      </c>
      <c r="M39" s="11">
        <v>38</v>
      </c>
      <c r="N39" s="11">
        <v>36</v>
      </c>
      <c r="Q39" s="24"/>
      <c r="R39" s="24"/>
    </row>
    <row r="40" spans="1:18" s="18" customFormat="1">
      <c r="A40" s="28"/>
      <c r="B40" s="19">
        <v>5</v>
      </c>
      <c r="C40" s="18" t="s">
        <v>5</v>
      </c>
      <c r="D40" s="18">
        <v>304</v>
      </c>
      <c r="E40" s="38" t="s">
        <v>3</v>
      </c>
      <c r="G40" s="18">
        <v>20</v>
      </c>
      <c r="H40" s="18">
        <v>62</v>
      </c>
      <c r="I40" s="18">
        <v>65</v>
      </c>
      <c r="J40" s="18">
        <v>104</v>
      </c>
      <c r="K40" s="18">
        <v>88</v>
      </c>
      <c r="L40" s="18">
        <v>71</v>
      </c>
      <c r="M40" s="18">
        <v>64</v>
      </c>
      <c r="N40" s="18">
        <v>76</v>
      </c>
      <c r="Q40" s="24"/>
      <c r="R40" s="24"/>
    </row>
    <row r="41" spans="1:18" s="18" customFormat="1">
      <c r="A41" s="28"/>
      <c r="B41" s="19">
        <v>5</v>
      </c>
      <c r="C41" s="18" t="s">
        <v>5</v>
      </c>
      <c r="D41" s="18">
        <v>306</v>
      </c>
      <c r="E41" s="38" t="s">
        <v>3</v>
      </c>
      <c r="G41" s="18">
        <v>38</v>
      </c>
      <c r="H41" s="18">
        <v>48</v>
      </c>
      <c r="I41" s="18">
        <v>52</v>
      </c>
      <c r="J41" s="18">
        <v>28</v>
      </c>
      <c r="K41" s="18">
        <v>96</v>
      </c>
      <c r="L41" s="18">
        <v>61</v>
      </c>
      <c r="M41" s="18">
        <v>10</v>
      </c>
      <c r="N41" s="18">
        <v>5</v>
      </c>
      <c r="Q41" s="24"/>
      <c r="R41" s="24"/>
    </row>
    <row r="42" spans="1:18" s="18" customFormat="1">
      <c r="A42" s="28"/>
      <c r="B42" s="19">
        <v>5</v>
      </c>
      <c r="C42" s="18" t="s">
        <v>5</v>
      </c>
      <c r="D42" s="18">
        <v>321</v>
      </c>
      <c r="E42" s="38" t="s">
        <v>3</v>
      </c>
      <c r="G42" s="18">
        <v>95</v>
      </c>
      <c r="H42" s="18">
        <v>77</v>
      </c>
      <c r="I42" s="18">
        <v>87</v>
      </c>
      <c r="J42" s="18">
        <v>29</v>
      </c>
      <c r="K42" s="18">
        <v>42</v>
      </c>
      <c r="L42" s="18">
        <v>152</v>
      </c>
      <c r="M42" s="18">
        <v>84</v>
      </c>
      <c r="N42" s="18">
        <v>14</v>
      </c>
      <c r="Q42" s="24"/>
      <c r="R42" s="24"/>
    </row>
    <row r="43" spans="1:18" s="18" customFormat="1">
      <c r="A43" s="28"/>
      <c r="B43" s="19">
        <v>5</v>
      </c>
      <c r="C43" s="18" t="s">
        <v>5</v>
      </c>
      <c r="D43" s="18">
        <v>322</v>
      </c>
      <c r="E43" s="38" t="s">
        <v>3</v>
      </c>
      <c r="G43" s="18">
        <v>86</v>
      </c>
      <c r="H43" s="18">
        <v>48</v>
      </c>
      <c r="I43" s="18">
        <v>30</v>
      </c>
      <c r="J43" s="18">
        <v>2</v>
      </c>
      <c r="K43" s="18">
        <v>108</v>
      </c>
      <c r="L43" s="18">
        <v>148</v>
      </c>
      <c r="M43" s="18">
        <v>38</v>
      </c>
      <c r="N43" s="18">
        <v>37</v>
      </c>
      <c r="Q43" s="24"/>
      <c r="R43" s="24"/>
    </row>
    <row r="44" spans="1:18" s="18" customFormat="1">
      <c r="A44" s="28"/>
      <c r="B44" s="19">
        <v>5</v>
      </c>
      <c r="C44" s="18" t="s">
        <v>5</v>
      </c>
      <c r="D44" s="18">
        <v>341</v>
      </c>
      <c r="E44" s="38" t="s">
        <v>3</v>
      </c>
      <c r="G44" s="18">
        <v>32</v>
      </c>
      <c r="H44" s="18">
        <v>12</v>
      </c>
      <c r="I44" s="18">
        <v>23</v>
      </c>
      <c r="J44" s="18">
        <v>7</v>
      </c>
      <c r="K44" s="18">
        <v>43</v>
      </c>
      <c r="L44" s="18">
        <v>17</v>
      </c>
      <c r="M44" s="18">
        <v>5</v>
      </c>
      <c r="N44" s="18">
        <v>19</v>
      </c>
      <c r="Q44" s="24"/>
      <c r="R44" s="24"/>
    </row>
    <row r="45" spans="1:18" s="18" customFormat="1">
      <c r="A45" s="28"/>
      <c r="B45" s="19">
        <v>5</v>
      </c>
      <c r="C45" s="18" t="s">
        <v>5</v>
      </c>
      <c r="D45" s="18">
        <v>345</v>
      </c>
      <c r="E45" s="38" t="s">
        <v>3</v>
      </c>
      <c r="G45" s="18">
        <v>132</v>
      </c>
      <c r="H45" s="18">
        <v>9</v>
      </c>
      <c r="I45" s="18">
        <v>144</v>
      </c>
      <c r="J45" s="18">
        <v>199</v>
      </c>
      <c r="K45" s="18">
        <v>100</v>
      </c>
      <c r="L45" s="18">
        <v>142</v>
      </c>
      <c r="M45" s="18">
        <v>141</v>
      </c>
      <c r="N45" s="18">
        <v>170</v>
      </c>
      <c r="Q45" s="24"/>
      <c r="R45" s="24"/>
    </row>
    <row r="46" spans="1:18" s="18" customFormat="1">
      <c r="A46" s="28"/>
      <c r="B46" s="19">
        <v>5</v>
      </c>
      <c r="C46" s="18" t="s">
        <v>5</v>
      </c>
      <c r="D46" s="18">
        <v>347</v>
      </c>
      <c r="E46" s="38" t="s">
        <v>3</v>
      </c>
      <c r="G46" s="18">
        <v>50</v>
      </c>
      <c r="H46" s="18">
        <v>164</v>
      </c>
      <c r="I46" s="18">
        <v>33</v>
      </c>
      <c r="J46" s="18">
        <v>10</v>
      </c>
      <c r="K46" s="18">
        <v>158</v>
      </c>
      <c r="L46" s="18">
        <v>84</v>
      </c>
      <c r="M46" s="18">
        <v>178</v>
      </c>
      <c r="N46" s="18">
        <v>95</v>
      </c>
      <c r="Q46" s="9"/>
      <c r="R46" s="24"/>
    </row>
    <row r="47" spans="1:18" s="18" customFormat="1">
      <c r="A47" s="28"/>
      <c r="B47" s="19">
        <v>5</v>
      </c>
      <c r="C47" s="18" t="s">
        <v>5</v>
      </c>
      <c r="D47" s="18">
        <v>349</v>
      </c>
      <c r="E47" s="38" t="s">
        <v>3</v>
      </c>
      <c r="G47" s="18">
        <v>227</v>
      </c>
      <c r="H47" s="18">
        <v>61</v>
      </c>
      <c r="I47" s="18">
        <v>43</v>
      </c>
      <c r="J47" s="18">
        <v>81</v>
      </c>
      <c r="K47" s="18">
        <v>190</v>
      </c>
      <c r="L47" s="18">
        <v>224</v>
      </c>
      <c r="M47" s="18">
        <v>147</v>
      </c>
      <c r="N47" s="18">
        <v>140</v>
      </c>
      <c r="Q47" s="24"/>
      <c r="R47" s="24"/>
    </row>
    <row r="48" spans="1:18" s="18" customFormat="1">
      <c r="A48" s="28"/>
      <c r="B48" s="19">
        <v>5</v>
      </c>
      <c r="C48" s="18" t="s">
        <v>5</v>
      </c>
      <c r="D48" s="18">
        <v>353</v>
      </c>
      <c r="E48" s="38" t="s">
        <v>3</v>
      </c>
      <c r="G48" s="18">
        <v>279</v>
      </c>
      <c r="H48" s="18">
        <v>280</v>
      </c>
      <c r="I48" s="18">
        <v>275</v>
      </c>
      <c r="J48" s="18">
        <v>300</v>
      </c>
      <c r="K48" s="18">
        <v>211</v>
      </c>
      <c r="L48" s="18">
        <v>224</v>
      </c>
      <c r="M48" s="18">
        <v>81</v>
      </c>
      <c r="N48" s="18">
        <v>238</v>
      </c>
      <c r="Q48" s="24"/>
    </row>
    <row r="49" spans="1:17">
      <c r="A49" s="28"/>
      <c r="B49" s="7">
        <v>2</v>
      </c>
      <c r="C49" s="5" t="s">
        <v>5</v>
      </c>
      <c r="D49" s="5">
        <v>248</v>
      </c>
      <c r="E49" s="36" t="s">
        <v>4</v>
      </c>
      <c r="G49" s="11">
        <v>187</v>
      </c>
      <c r="H49" s="11">
        <v>199</v>
      </c>
      <c r="I49" s="11">
        <v>148</v>
      </c>
      <c r="J49" s="11">
        <v>79</v>
      </c>
      <c r="K49" s="11">
        <v>158</v>
      </c>
      <c r="L49" s="11">
        <v>190</v>
      </c>
      <c r="M49" s="11">
        <v>230</v>
      </c>
      <c r="N49" s="11">
        <v>145</v>
      </c>
      <c r="P49" s="25"/>
      <c r="Q49" s="24"/>
    </row>
    <row r="50" spans="1:17">
      <c r="A50" s="5"/>
      <c r="B50" s="7">
        <v>3</v>
      </c>
      <c r="C50" s="11" t="s">
        <v>5</v>
      </c>
      <c r="D50" s="11">
        <v>256</v>
      </c>
      <c r="E50" s="38" t="s">
        <v>4</v>
      </c>
      <c r="G50" s="11">
        <v>209</v>
      </c>
      <c r="H50" s="11">
        <v>230</v>
      </c>
      <c r="I50" s="11">
        <v>164</v>
      </c>
      <c r="J50" s="11">
        <v>49</v>
      </c>
      <c r="K50" s="11">
        <v>217</v>
      </c>
      <c r="L50" s="11">
        <v>248</v>
      </c>
      <c r="M50" s="11">
        <v>251</v>
      </c>
      <c r="N50" s="11">
        <v>207</v>
      </c>
      <c r="P50" s="25"/>
      <c r="Q50" s="24"/>
    </row>
    <row r="51" spans="1:17">
      <c r="A51" s="28"/>
      <c r="B51" s="7">
        <v>4</v>
      </c>
      <c r="C51" s="11" t="s">
        <v>5</v>
      </c>
      <c r="D51" s="11">
        <v>269</v>
      </c>
      <c r="E51" s="38" t="s">
        <v>4</v>
      </c>
      <c r="G51" s="11">
        <v>103</v>
      </c>
      <c r="H51" s="11">
        <v>110</v>
      </c>
      <c r="I51" s="11">
        <v>94</v>
      </c>
      <c r="J51" s="11">
        <v>133</v>
      </c>
      <c r="K51" s="11">
        <v>98</v>
      </c>
      <c r="L51" s="11">
        <v>30</v>
      </c>
      <c r="M51" s="11">
        <v>92</v>
      </c>
      <c r="N51" s="11">
        <v>87</v>
      </c>
      <c r="P51" s="25"/>
      <c r="Q51" s="24"/>
    </row>
    <row r="52" spans="1:17">
      <c r="A52" s="28"/>
      <c r="B52" s="7">
        <v>4</v>
      </c>
      <c r="C52" s="11" t="s">
        <v>5</v>
      </c>
      <c r="D52" s="11">
        <v>276</v>
      </c>
      <c r="E52" s="38" t="s">
        <v>4</v>
      </c>
      <c r="G52" s="11">
        <v>111</v>
      </c>
      <c r="H52" s="11">
        <v>93</v>
      </c>
      <c r="I52" s="11">
        <v>150</v>
      </c>
      <c r="J52" s="11">
        <v>116</v>
      </c>
      <c r="K52" s="11">
        <v>53</v>
      </c>
      <c r="L52" s="11">
        <v>28</v>
      </c>
      <c r="M52" s="11">
        <v>19</v>
      </c>
      <c r="N52" s="11">
        <v>64</v>
      </c>
      <c r="P52" s="25"/>
      <c r="Q52" s="24"/>
    </row>
    <row r="53" spans="1:17">
      <c r="A53" s="28"/>
      <c r="B53" s="7">
        <v>4</v>
      </c>
      <c r="C53" s="11" t="s">
        <v>5</v>
      </c>
      <c r="D53" s="11">
        <v>283</v>
      </c>
      <c r="E53" s="38" t="s">
        <v>4</v>
      </c>
      <c r="G53" s="11">
        <v>21</v>
      </c>
      <c r="H53" s="11">
        <v>39</v>
      </c>
      <c r="I53" s="11">
        <v>69</v>
      </c>
      <c r="J53" s="11">
        <v>115</v>
      </c>
      <c r="K53" s="11">
        <v>36</v>
      </c>
      <c r="L53" s="11">
        <v>21</v>
      </c>
      <c r="M53" s="11">
        <v>35</v>
      </c>
      <c r="N53" s="11">
        <v>43</v>
      </c>
      <c r="P53" s="25"/>
      <c r="Q53" s="24"/>
    </row>
    <row r="54" spans="1:17">
      <c r="A54" s="28"/>
      <c r="B54" s="7">
        <v>4</v>
      </c>
      <c r="C54" s="11" t="s">
        <v>5</v>
      </c>
      <c r="D54" s="11">
        <v>288</v>
      </c>
      <c r="E54" s="38" t="s">
        <v>4</v>
      </c>
      <c r="G54" s="11">
        <v>44</v>
      </c>
      <c r="H54" s="11">
        <v>88</v>
      </c>
      <c r="I54" s="11">
        <v>111</v>
      </c>
      <c r="J54" s="11">
        <v>270</v>
      </c>
      <c r="K54" s="11">
        <v>62</v>
      </c>
      <c r="L54" s="11">
        <v>17</v>
      </c>
      <c r="M54" s="11">
        <v>57</v>
      </c>
      <c r="N54" s="11">
        <v>83</v>
      </c>
      <c r="P54" s="25"/>
      <c r="Q54" s="24"/>
    </row>
    <row r="55" spans="1:17">
      <c r="A55" s="28"/>
      <c r="B55" s="7">
        <v>4</v>
      </c>
      <c r="C55" s="11" t="s">
        <v>5</v>
      </c>
      <c r="D55" s="11">
        <v>289</v>
      </c>
      <c r="E55" s="38" t="s">
        <v>4</v>
      </c>
      <c r="G55" s="11">
        <v>51</v>
      </c>
      <c r="H55" s="11">
        <v>129</v>
      </c>
      <c r="I55" s="11">
        <v>171</v>
      </c>
      <c r="J55" s="11">
        <v>242</v>
      </c>
      <c r="K55" s="11">
        <v>70</v>
      </c>
      <c r="L55" s="11">
        <v>77</v>
      </c>
      <c r="M55" s="11">
        <v>48</v>
      </c>
      <c r="N55" s="11">
        <v>96</v>
      </c>
      <c r="P55" s="25"/>
      <c r="Q55"/>
    </row>
    <row r="56" spans="1:17" s="18" customFormat="1">
      <c r="A56" s="28"/>
      <c r="B56" s="19">
        <v>5</v>
      </c>
      <c r="C56" s="18" t="s">
        <v>5</v>
      </c>
      <c r="D56" s="18">
        <v>305</v>
      </c>
      <c r="E56" s="38" t="s">
        <v>4</v>
      </c>
      <c r="G56" s="18">
        <v>17</v>
      </c>
      <c r="H56" s="18">
        <v>17</v>
      </c>
      <c r="I56" s="18">
        <v>19</v>
      </c>
      <c r="J56" s="18">
        <v>48</v>
      </c>
      <c r="K56" s="18">
        <v>123</v>
      </c>
      <c r="L56" s="18">
        <v>24</v>
      </c>
      <c r="M56" s="18">
        <v>3</v>
      </c>
      <c r="N56" s="18">
        <v>5</v>
      </c>
      <c r="P56" s="25"/>
      <c r="Q56" s="24"/>
    </row>
    <row r="57" spans="1:17" s="18" customFormat="1">
      <c r="A57" s="28"/>
      <c r="B57" s="19">
        <v>5</v>
      </c>
      <c r="C57" s="18" t="s">
        <v>5</v>
      </c>
      <c r="D57" s="18">
        <v>308</v>
      </c>
      <c r="E57" s="38" t="s">
        <v>4</v>
      </c>
      <c r="G57" s="18">
        <v>110</v>
      </c>
      <c r="H57" s="18">
        <v>219</v>
      </c>
      <c r="I57" s="18">
        <v>175</v>
      </c>
      <c r="J57" s="18">
        <v>189</v>
      </c>
      <c r="K57" s="18">
        <v>168</v>
      </c>
      <c r="L57" s="18">
        <v>164</v>
      </c>
      <c r="M57" s="18">
        <v>174</v>
      </c>
      <c r="N57" s="18">
        <v>166</v>
      </c>
      <c r="P57" s="25"/>
      <c r="Q57" s="24"/>
    </row>
    <row r="58" spans="1:17" s="18" customFormat="1">
      <c r="A58" s="28"/>
      <c r="B58" s="19">
        <v>5</v>
      </c>
      <c r="C58" s="18" t="s">
        <v>5</v>
      </c>
      <c r="D58" s="18">
        <v>332</v>
      </c>
      <c r="E58" s="38" t="s">
        <v>4</v>
      </c>
      <c r="G58" s="18">
        <v>58</v>
      </c>
      <c r="H58" s="18">
        <v>128</v>
      </c>
      <c r="I58" s="18">
        <v>67</v>
      </c>
      <c r="J58" s="18">
        <v>98</v>
      </c>
      <c r="K58" s="18">
        <v>90</v>
      </c>
      <c r="L58" s="18">
        <v>117</v>
      </c>
      <c r="M58" s="18">
        <v>55</v>
      </c>
      <c r="N58" s="18">
        <v>90</v>
      </c>
      <c r="P58" s="25"/>
      <c r="Q58" s="24"/>
    </row>
    <row r="59" spans="1:17" s="18" customFormat="1">
      <c r="A59" s="9"/>
      <c r="B59" s="19">
        <v>5</v>
      </c>
      <c r="C59" s="18" t="s">
        <v>5</v>
      </c>
      <c r="D59" s="18">
        <v>334</v>
      </c>
      <c r="E59" s="38" t="s">
        <v>4</v>
      </c>
      <c r="G59" s="18">
        <v>19</v>
      </c>
      <c r="H59" s="18">
        <v>38</v>
      </c>
      <c r="I59" s="18">
        <v>24</v>
      </c>
      <c r="J59" s="18">
        <v>27</v>
      </c>
      <c r="K59" s="18">
        <v>56</v>
      </c>
      <c r="L59" s="18">
        <v>60</v>
      </c>
      <c r="M59" s="18">
        <v>35</v>
      </c>
      <c r="N59" s="18">
        <v>6</v>
      </c>
      <c r="P59" s="25"/>
      <c r="Q59" s="24"/>
    </row>
    <row r="60" spans="1:17" s="18" customFormat="1">
      <c r="A60" s="9"/>
      <c r="B60" s="19">
        <v>5</v>
      </c>
      <c r="C60" s="18" t="s">
        <v>5</v>
      </c>
      <c r="D60" s="18">
        <v>346</v>
      </c>
      <c r="E60" s="38" t="s">
        <v>4</v>
      </c>
      <c r="G60" s="18">
        <v>236</v>
      </c>
      <c r="H60" s="18">
        <v>175</v>
      </c>
      <c r="I60" s="18">
        <v>103</v>
      </c>
      <c r="J60" s="18">
        <v>111</v>
      </c>
      <c r="K60" s="18">
        <v>198</v>
      </c>
      <c r="L60" s="18">
        <v>66</v>
      </c>
      <c r="M60" s="18">
        <v>95</v>
      </c>
      <c r="N60" s="18">
        <v>78</v>
      </c>
      <c r="P60" s="25"/>
      <c r="Q60" s="24"/>
    </row>
    <row r="61" spans="1:17" s="18" customFormat="1">
      <c r="A61" s="9"/>
      <c r="B61" s="19">
        <v>5</v>
      </c>
      <c r="C61" s="18" t="s">
        <v>5</v>
      </c>
      <c r="D61" s="18">
        <v>348</v>
      </c>
      <c r="E61" s="38" t="s">
        <v>4</v>
      </c>
      <c r="G61" s="18">
        <v>80</v>
      </c>
      <c r="H61" s="18">
        <v>97</v>
      </c>
      <c r="I61" s="18">
        <v>7</v>
      </c>
      <c r="J61" s="18">
        <v>27</v>
      </c>
      <c r="K61" s="18">
        <v>112</v>
      </c>
      <c r="L61" s="18">
        <v>70</v>
      </c>
      <c r="M61" s="18">
        <v>110</v>
      </c>
      <c r="N61" s="18">
        <v>136</v>
      </c>
      <c r="P61" s="25"/>
    </row>
    <row r="62" spans="1:17" s="18" customFormat="1">
      <c r="A62" s="28"/>
      <c r="B62" s="19">
        <v>5</v>
      </c>
      <c r="C62" s="18" t="s">
        <v>5</v>
      </c>
      <c r="D62" s="18">
        <v>354</v>
      </c>
      <c r="E62" s="38" t="s">
        <v>4</v>
      </c>
      <c r="G62" s="18">
        <v>68</v>
      </c>
      <c r="H62" s="18">
        <v>273</v>
      </c>
      <c r="I62" s="18">
        <v>190</v>
      </c>
      <c r="J62" s="18">
        <v>48</v>
      </c>
      <c r="K62" s="18">
        <v>193</v>
      </c>
      <c r="L62" s="18">
        <v>143</v>
      </c>
      <c r="M62" s="18">
        <v>158</v>
      </c>
      <c r="N62" s="18">
        <v>104</v>
      </c>
      <c r="P62" s="25"/>
    </row>
    <row r="63" spans="1:17" s="18" customFormat="1">
      <c r="A63" s="28"/>
      <c r="B63" s="7"/>
      <c r="E63" s="12"/>
    </row>
    <row r="64" spans="1:17" s="18" customFormat="1">
      <c r="A64" s="28"/>
      <c r="B64" s="7"/>
      <c r="E64" s="12"/>
      <c r="O64" s="26"/>
      <c r="P64" s="25"/>
    </row>
    <row r="65" spans="1:16" s="18" customFormat="1">
      <c r="A65" s="28"/>
      <c r="E65" s="12"/>
      <c r="O65" s="26"/>
      <c r="P65" s="25"/>
    </row>
    <row r="66" spans="1:16" s="18" customFormat="1">
      <c r="E66" s="12"/>
      <c r="O66" s="26"/>
    </row>
    <row r="68" spans="1:16">
      <c r="B68" s="9"/>
      <c r="C68" s="29"/>
      <c r="D68" s="9"/>
    </row>
    <row r="69" spans="1:16" ht="18.75">
      <c r="G69" s="34" t="s">
        <v>6</v>
      </c>
      <c r="H69" s="34" t="s">
        <v>7</v>
      </c>
      <c r="I69" s="34" t="s">
        <v>8</v>
      </c>
      <c r="J69" s="34" t="s">
        <v>9</v>
      </c>
      <c r="K69" s="34" t="s">
        <v>11</v>
      </c>
      <c r="L69" s="34" t="s">
        <v>12</v>
      </c>
      <c r="M69" s="34" t="s">
        <v>13</v>
      </c>
      <c r="N69" s="34" t="s">
        <v>14</v>
      </c>
    </row>
    <row r="70" spans="1:16" ht="18.75">
      <c r="K70" s="3"/>
    </row>
    <row r="71" spans="1:16">
      <c r="D71" s="30" t="s">
        <v>22</v>
      </c>
      <c r="E71" s="11" t="s">
        <v>10</v>
      </c>
      <c r="G71" s="25">
        <f>AVERAGE(G5:G18)</f>
        <v>243.64285714285714</v>
      </c>
      <c r="H71" s="25">
        <f t="shared" ref="H71:N71" si="0">AVERAGE(H5:H18)</f>
        <v>233.35714285714286</v>
      </c>
      <c r="I71" s="25">
        <f t="shared" si="0"/>
        <v>223.64285714285714</v>
      </c>
      <c r="J71" s="25">
        <f t="shared" si="0"/>
        <v>248.42857142857142</v>
      </c>
      <c r="K71" s="25">
        <f t="shared" si="0"/>
        <v>257.78571428571428</v>
      </c>
      <c r="L71" s="25">
        <f t="shared" si="0"/>
        <v>270.07142857142856</v>
      </c>
      <c r="M71" s="25">
        <f t="shared" si="0"/>
        <v>258.21428571428572</v>
      </c>
      <c r="N71" s="25">
        <f t="shared" si="0"/>
        <v>258.07142857142856</v>
      </c>
    </row>
    <row r="72" spans="1:16">
      <c r="D72" s="30"/>
      <c r="E72" s="27" t="s">
        <v>17</v>
      </c>
      <c r="F72" s="27"/>
      <c r="G72" s="25">
        <f>STDEV(G5:G18)</f>
        <v>85.996070699911513</v>
      </c>
      <c r="H72" s="25">
        <f t="shared" ref="H72:N72" si="1">STDEV(H5:H18)</f>
        <v>87.294908779957495</v>
      </c>
      <c r="I72" s="25">
        <f t="shared" si="1"/>
        <v>100.57573276878486</v>
      </c>
      <c r="J72" s="25">
        <f t="shared" si="1"/>
        <v>75.763512920863732</v>
      </c>
      <c r="K72" s="25">
        <f t="shared" si="1"/>
        <v>64.250924652345034</v>
      </c>
      <c r="L72" s="25">
        <f t="shared" si="1"/>
        <v>51.629544740486395</v>
      </c>
      <c r="M72" s="25">
        <f t="shared" si="1"/>
        <v>79.643608629973542</v>
      </c>
      <c r="N72" s="25">
        <f t="shared" si="1"/>
        <v>70.618655506137344</v>
      </c>
    </row>
    <row r="73" spans="1:16" s="27" customFormat="1">
      <c r="D73" s="30"/>
      <c r="E73" s="11" t="s">
        <v>15</v>
      </c>
      <c r="F73" s="11"/>
      <c r="G73" s="25">
        <f t="shared" ref="G73:N73" si="2">STDEV(G5:G18)/SQRT(COUNT(G5:G18))</f>
        <v>22.983416654847002</v>
      </c>
      <c r="H73" s="25">
        <f t="shared" si="2"/>
        <v>23.330545733163241</v>
      </c>
      <c r="I73" s="25">
        <f t="shared" si="2"/>
        <v>26.879995246037559</v>
      </c>
      <c r="J73" s="25">
        <f t="shared" si="2"/>
        <v>20.248650554878054</v>
      </c>
      <c r="K73" s="25">
        <f t="shared" si="2"/>
        <v>17.171781916607337</v>
      </c>
      <c r="L73" s="25">
        <f t="shared" si="2"/>
        <v>13.798576246715472</v>
      </c>
      <c r="M73" s="25">
        <f t="shared" si="2"/>
        <v>21.285649752833809</v>
      </c>
      <c r="N73" s="25">
        <f t="shared" si="2"/>
        <v>18.873629572755934</v>
      </c>
    </row>
    <row r="74" spans="1:16">
      <c r="D74" s="30"/>
      <c r="E74" s="24" t="s">
        <v>16</v>
      </c>
      <c r="G74" s="25">
        <f>COUNT(G5:G18)</f>
        <v>14</v>
      </c>
      <c r="H74" s="25">
        <f t="shared" ref="H74:N74" si="3">COUNT(H5:H18)</f>
        <v>14</v>
      </c>
      <c r="I74" s="25">
        <f t="shared" si="3"/>
        <v>14</v>
      </c>
      <c r="J74" s="25">
        <f t="shared" si="3"/>
        <v>14</v>
      </c>
      <c r="K74" s="25">
        <f t="shared" si="3"/>
        <v>14</v>
      </c>
      <c r="L74" s="25">
        <f t="shared" si="3"/>
        <v>14</v>
      </c>
      <c r="M74" s="25">
        <f t="shared" si="3"/>
        <v>14</v>
      </c>
      <c r="N74" s="25">
        <f t="shared" si="3"/>
        <v>14</v>
      </c>
    </row>
    <row r="75" spans="1:16" s="27" customFormat="1">
      <c r="D75" s="30"/>
      <c r="G75" s="25"/>
      <c r="H75" s="25"/>
      <c r="I75" s="25"/>
      <c r="J75" s="25"/>
      <c r="K75" s="25"/>
      <c r="L75" s="25"/>
      <c r="M75" s="25"/>
      <c r="N75" s="25"/>
    </row>
    <row r="76" spans="1:16">
      <c r="D76" s="30" t="s">
        <v>23</v>
      </c>
      <c r="E76" s="11" t="s">
        <v>10</v>
      </c>
      <c r="G76" s="25">
        <f>AVERAGE(G19:G34)</f>
        <v>246.0625</v>
      </c>
      <c r="H76" s="25">
        <f t="shared" ref="H76:N76" si="4">AVERAGE(H19:H34)</f>
        <v>234.625</v>
      </c>
      <c r="I76" s="25">
        <f t="shared" si="4"/>
        <v>218.6875</v>
      </c>
      <c r="J76" s="25">
        <f t="shared" si="4"/>
        <v>235.6875</v>
      </c>
      <c r="K76" s="25">
        <f t="shared" si="4"/>
        <v>247.4375</v>
      </c>
      <c r="L76" s="25">
        <f t="shared" si="4"/>
        <v>264.1875</v>
      </c>
      <c r="M76" s="25">
        <f t="shared" si="4"/>
        <v>239.875</v>
      </c>
      <c r="N76" s="25">
        <f t="shared" si="4"/>
        <v>240.6875</v>
      </c>
    </row>
    <row r="77" spans="1:16" s="27" customFormat="1" ht="15" customHeight="1">
      <c r="D77" s="30"/>
      <c r="E77" s="27" t="s">
        <v>17</v>
      </c>
      <c r="G77" s="25">
        <f>STDEV(G19:G34)</f>
        <v>70.157412295494481</v>
      </c>
      <c r="H77" s="25">
        <f t="shared" ref="H77:N77" si="5">STDEV(H19:H34)</f>
        <v>60.299115526957216</v>
      </c>
      <c r="I77" s="25">
        <f t="shared" si="5"/>
        <v>68.494981567995183</v>
      </c>
      <c r="J77" s="25">
        <f t="shared" si="5"/>
        <v>79.538434105783097</v>
      </c>
      <c r="K77" s="25">
        <f t="shared" si="5"/>
        <v>67.696350221657696</v>
      </c>
      <c r="L77" s="25">
        <f t="shared" si="5"/>
        <v>61.725433709830398</v>
      </c>
      <c r="M77" s="25">
        <f t="shared" si="5"/>
        <v>79.797974076204881</v>
      </c>
      <c r="N77" s="25">
        <f t="shared" si="5"/>
        <v>65.631007661521295</v>
      </c>
    </row>
    <row r="78" spans="1:16">
      <c r="D78" s="30"/>
      <c r="E78" s="11" t="s">
        <v>15</v>
      </c>
      <c r="G78" s="25">
        <f>STDEV(G19:G34)/SQRT(COUNT(G19:G34))</f>
        <v>17.53935307387362</v>
      </c>
      <c r="H78" s="25">
        <f t="shared" ref="H78:N78" si="6">STDEV(H19:H34)/SQRT(COUNT(H19:H34))</f>
        <v>15.074778881739304</v>
      </c>
      <c r="I78" s="25">
        <f t="shared" si="6"/>
        <v>17.123745391998796</v>
      </c>
      <c r="J78" s="25">
        <f t="shared" si="6"/>
        <v>19.884608526445774</v>
      </c>
      <c r="K78" s="25">
        <f t="shared" si="6"/>
        <v>16.924087555414424</v>
      </c>
      <c r="L78" s="25">
        <f t="shared" si="6"/>
        <v>15.431358427457599</v>
      </c>
      <c r="M78" s="25">
        <f t="shared" si="6"/>
        <v>19.94949351905122</v>
      </c>
      <c r="N78" s="25">
        <f t="shared" si="6"/>
        <v>16.407751915380324</v>
      </c>
    </row>
    <row r="79" spans="1:16">
      <c r="D79" s="30"/>
      <c r="E79" s="24" t="s">
        <v>16</v>
      </c>
      <c r="G79" s="25">
        <f>COUNT(G19:G34)</f>
        <v>16</v>
      </c>
      <c r="H79" s="25">
        <f t="shared" ref="H79:N79" si="7">COUNT(H19:H34)</f>
        <v>16</v>
      </c>
      <c r="I79" s="25">
        <f t="shared" si="7"/>
        <v>16</v>
      </c>
      <c r="J79" s="25">
        <f t="shared" si="7"/>
        <v>16</v>
      </c>
      <c r="K79" s="25">
        <f t="shared" si="7"/>
        <v>16</v>
      </c>
      <c r="L79" s="25">
        <f t="shared" si="7"/>
        <v>16</v>
      </c>
      <c r="M79" s="25">
        <f t="shared" si="7"/>
        <v>16</v>
      </c>
      <c r="N79" s="25">
        <f t="shared" si="7"/>
        <v>16</v>
      </c>
    </row>
    <row r="80" spans="1:16" s="27" customFormat="1">
      <c r="D80" s="30"/>
      <c r="G80" s="25"/>
      <c r="H80" s="25"/>
      <c r="I80" s="25"/>
      <c r="J80" s="25"/>
      <c r="K80" s="25"/>
      <c r="L80" s="25"/>
      <c r="M80" s="25"/>
      <c r="N80" s="25"/>
    </row>
    <row r="81" spans="4:16">
      <c r="D81" s="35" t="s">
        <v>24</v>
      </c>
      <c r="E81" s="11" t="s">
        <v>10</v>
      </c>
      <c r="G81" s="25">
        <f t="shared" ref="G81:N81" si="8">AVERAGE(G37:G47,G35:G36,G48)</f>
        <v>125.57142857142857</v>
      </c>
      <c r="H81" s="25">
        <f t="shared" si="8"/>
        <v>114.42857142857143</v>
      </c>
      <c r="I81" s="25">
        <f t="shared" si="8"/>
        <v>113.78571428571429</v>
      </c>
      <c r="J81" s="25">
        <f t="shared" si="8"/>
        <v>105</v>
      </c>
      <c r="K81" s="25">
        <f t="shared" si="8"/>
        <v>117</v>
      </c>
      <c r="L81" s="25">
        <f t="shared" si="8"/>
        <v>118.5</v>
      </c>
      <c r="M81" s="25">
        <f t="shared" si="8"/>
        <v>100.35714285714286</v>
      </c>
      <c r="N81" s="25">
        <f t="shared" si="8"/>
        <v>111.35714285714286</v>
      </c>
    </row>
    <row r="82" spans="4:16" s="27" customFormat="1" ht="15" customHeight="1">
      <c r="D82" s="30"/>
      <c r="E82" s="27" t="s">
        <v>17</v>
      </c>
      <c r="G82" s="25">
        <f>STDEV(G35:G48)</f>
        <v>91.528654013344394</v>
      </c>
      <c r="H82" s="25">
        <f t="shared" ref="H82:N82" si="9">STDEV(H35:H48)</f>
        <v>93.238085884152838</v>
      </c>
      <c r="I82" s="25">
        <f t="shared" si="9"/>
        <v>94.453226985170218</v>
      </c>
      <c r="J82" s="25">
        <f t="shared" si="9"/>
        <v>105.55712999275649</v>
      </c>
      <c r="K82" s="25">
        <f t="shared" si="9"/>
        <v>60.821301936334521</v>
      </c>
      <c r="L82" s="25">
        <f t="shared" si="9"/>
        <v>73.043453874020457</v>
      </c>
      <c r="M82" s="25">
        <f t="shared" si="9"/>
        <v>78.91924513543735</v>
      </c>
      <c r="N82" s="25">
        <f t="shared" si="9"/>
        <v>96.179005499646848</v>
      </c>
    </row>
    <row r="83" spans="4:16">
      <c r="D83" s="30"/>
      <c r="E83" s="11" t="s">
        <v>15</v>
      </c>
      <c r="G83" s="25">
        <f t="shared" ref="G83:N83" si="10">STDEV(G37:G47,G35:G36,G48)/SQRT(COUNT(G37:G47,G35:G36,G48))</f>
        <v>24.462061742179028</v>
      </c>
      <c r="H83" s="25">
        <f t="shared" si="10"/>
        <v>24.918926626935974</v>
      </c>
      <c r="I83" s="25">
        <f t="shared" si="10"/>
        <v>25.24368674669271</v>
      </c>
      <c r="J83" s="25">
        <f t="shared" si="10"/>
        <v>28.211329654575319</v>
      </c>
      <c r="K83" s="25">
        <f t="shared" si="10"/>
        <v>16.255176690235306</v>
      </c>
      <c r="L83" s="25">
        <f t="shared" si="10"/>
        <v>19.521684195943592</v>
      </c>
      <c r="M83" s="25">
        <f t="shared" si="10"/>
        <v>21.092055465688045</v>
      </c>
      <c r="N83" s="25">
        <f t="shared" si="10"/>
        <v>25.704920455737511</v>
      </c>
    </row>
    <row r="84" spans="4:16">
      <c r="D84" s="30"/>
      <c r="E84" s="24" t="s">
        <v>16</v>
      </c>
      <c r="G84" s="25">
        <f t="shared" ref="G84:N84" si="11">COUNT(G35:G36,G37:G47,G48)</f>
        <v>14</v>
      </c>
      <c r="H84" s="25">
        <f t="shared" si="11"/>
        <v>14</v>
      </c>
      <c r="I84" s="25">
        <f t="shared" si="11"/>
        <v>14</v>
      </c>
      <c r="J84" s="25">
        <f t="shared" si="11"/>
        <v>14</v>
      </c>
      <c r="K84" s="25">
        <f t="shared" si="11"/>
        <v>14</v>
      </c>
      <c r="L84" s="25">
        <f t="shared" si="11"/>
        <v>14</v>
      </c>
      <c r="M84" s="25">
        <f t="shared" si="11"/>
        <v>14</v>
      </c>
      <c r="N84" s="25">
        <f t="shared" si="11"/>
        <v>14</v>
      </c>
    </row>
    <row r="85" spans="4:16" s="27" customFormat="1">
      <c r="D85" s="30"/>
      <c r="G85" s="25"/>
      <c r="H85" s="25"/>
      <c r="I85" s="25"/>
      <c r="J85" s="25"/>
      <c r="K85" s="25"/>
      <c r="L85" s="25"/>
      <c r="M85" s="25"/>
      <c r="N85" s="25"/>
    </row>
    <row r="86" spans="4:16">
      <c r="D86" s="35" t="s">
        <v>25</v>
      </c>
      <c r="E86" s="11" t="s">
        <v>10</v>
      </c>
      <c r="G86" s="25">
        <f t="shared" ref="G86:N86" si="12">AVERAGE(G49:G62)</f>
        <v>93.857142857142861</v>
      </c>
      <c r="H86" s="25">
        <f t="shared" si="12"/>
        <v>131.07142857142858</v>
      </c>
      <c r="I86" s="25">
        <f t="shared" si="12"/>
        <v>106.57142857142857</v>
      </c>
      <c r="J86" s="25">
        <f t="shared" si="12"/>
        <v>110.85714285714286</v>
      </c>
      <c r="K86" s="25">
        <f t="shared" si="12"/>
        <v>116.71428571428571</v>
      </c>
      <c r="L86" s="25">
        <f t="shared" si="12"/>
        <v>89.642857142857139</v>
      </c>
      <c r="M86" s="25">
        <f t="shared" si="12"/>
        <v>97.285714285714292</v>
      </c>
      <c r="N86" s="25">
        <f t="shared" si="12"/>
        <v>93.571428571428569</v>
      </c>
    </row>
    <row r="87" spans="4:16" s="27" customFormat="1" ht="15" customHeight="1">
      <c r="E87" s="27" t="s">
        <v>17</v>
      </c>
      <c r="G87" s="25">
        <f>STDEV(G49:G62)</f>
        <v>71.286914478213859</v>
      </c>
      <c r="H87" s="25">
        <f t="shared" ref="H87:N87" si="13">STDEV(H49:H62)</f>
        <v>78.093104478135373</v>
      </c>
      <c r="I87" s="25">
        <f t="shared" si="13"/>
        <v>62.180524140743486</v>
      </c>
      <c r="J87" s="25">
        <f t="shared" si="13"/>
        <v>76.529388163941647</v>
      </c>
      <c r="K87" s="25">
        <f t="shared" si="13"/>
        <v>60.371196101131851</v>
      </c>
      <c r="L87" s="25">
        <f t="shared" si="13"/>
        <v>72.276825887967448</v>
      </c>
      <c r="M87" s="25">
        <f t="shared" si="13"/>
        <v>78.262309006245218</v>
      </c>
      <c r="N87" s="25">
        <f t="shared" si="13"/>
        <v>56.858412929654662</v>
      </c>
    </row>
    <row r="88" spans="4:16">
      <c r="E88" s="11" t="s">
        <v>15</v>
      </c>
      <c r="G88" s="25">
        <f t="shared" ref="G88:N88" si="14">STDEV(G49:G62)/SQRT(COUNT(G49:G62))</f>
        <v>19.052229295552223</v>
      </c>
      <c r="H88" s="25">
        <f t="shared" si="14"/>
        <v>20.87126008762317</v>
      </c>
      <c r="I88" s="25">
        <f t="shared" si="14"/>
        <v>16.61844410462059</v>
      </c>
      <c r="J88" s="25">
        <f t="shared" si="14"/>
        <v>20.453339323493037</v>
      </c>
      <c r="K88" s="25">
        <f t="shared" si="14"/>
        <v>16.134880845727011</v>
      </c>
      <c r="L88" s="25">
        <f t="shared" si="14"/>
        <v>19.316794248306245</v>
      </c>
      <c r="M88" s="25">
        <f t="shared" si="14"/>
        <v>20.916481899943012</v>
      </c>
      <c r="N88" s="25">
        <f t="shared" si="14"/>
        <v>15.196050052748953</v>
      </c>
      <c r="O88" s="25"/>
      <c r="P88" s="26"/>
    </row>
    <row r="89" spans="4:16">
      <c r="E89" s="24" t="s">
        <v>16</v>
      </c>
      <c r="G89" s="25">
        <f>COUNT(G49:G62)</f>
        <v>14</v>
      </c>
      <c r="H89" s="25">
        <f t="shared" ref="H89:N89" si="15">COUNT(H49:H62)</f>
        <v>14</v>
      </c>
      <c r="I89" s="25">
        <f t="shared" si="15"/>
        <v>14</v>
      </c>
      <c r="J89" s="25">
        <f t="shared" si="15"/>
        <v>14</v>
      </c>
      <c r="K89" s="25">
        <f t="shared" si="15"/>
        <v>14</v>
      </c>
      <c r="L89" s="25">
        <f t="shared" si="15"/>
        <v>14</v>
      </c>
      <c r="M89" s="25">
        <f t="shared" si="15"/>
        <v>14</v>
      </c>
      <c r="N89" s="25">
        <f t="shared" si="15"/>
        <v>14</v>
      </c>
    </row>
    <row r="92" spans="4:16">
      <c r="D92" s="32" t="s">
        <v>19</v>
      </c>
      <c r="E92" s="18"/>
    </row>
    <row r="93" spans="4:16">
      <c r="D93" s="31" t="s">
        <v>20</v>
      </c>
      <c r="E93" s="18"/>
    </row>
    <row r="94" spans="4:16">
      <c r="D94" s="10" t="s">
        <v>21</v>
      </c>
    </row>
  </sheetData>
  <mergeCells count="1">
    <mergeCell ref="L2:O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Rotarod PND49-50 </vt:lpstr>
      <vt:lpstr>Rotarod PND56-57</vt:lpstr>
    </vt:vector>
  </TitlesOfParts>
  <Company>Istituto di Ricerche Farmacologiche Mario Negri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CVillani</dc:creator>
  <cp:lastModifiedBy>rwinvernizzi</cp:lastModifiedBy>
  <dcterms:created xsi:type="dcterms:W3CDTF">2015-06-03T11:20:21Z</dcterms:created>
  <dcterms:modified xsi:type="dcterms:W3CDTF">2016-10-20T08:37:36Z</dcterms:modified>
</cp:coreProperties>
</file>