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035" windowHeight="11760" activeTab="1"/>
  </bookViews>
  <sheets>
    <sheet name="Cyp46a1-PND28" sheetId="1" r:id="rId1"/>
    <sheet name="Cyp46a1-PND56" sheetId="2" r:id="rId2"/>
  </sheets>
  <calcPr calcId="125725"/>
</workbook>
</file>

<file path=xl/calcChain.xml><?xml version="1.0" encoding="utf-8"?>
<calcChain xmlns="http://schemas.openxmlformats.org/spreadsheetml/2006/main">
  <c r="F47" i="2"/>
  <c r="E47"/>
  <c r="F46"/>
  <c r="E46"/>
  <c r="I45"/>
  <c r="J45" s="1"/>
  <c r="G45"/>
  <c r="H45" s="1"/>
  <c r="I44"/>
  <c r="J44" s="1"/>
  <c r="G44"/>
  <c r="H44" s="1"/>
  <c r="I43"/>
  <c r="J43" s="1"/>
  <c r="G43"/>
  <c r="H43" s="1"/>
  <c r="I42"/>
  <c r="J42" s="1"/>
  <c r="G42"/>
  <c r="H42" s="1"/>
  <c r="I41"/>
  <c r="J41" s="1"/>
  <c r="G41"/>
  <c r="H41" s="1"/>
  <c r="I40"/>
  <c r="J40" s="1"/>
  <c r="G40"/>
  <c r="H40" s="1"/>
  <c r="I39"/>
  <c r="J39" s="1"/>
  <c r="G39"/>
  <c r="H39" s="1"/>
  <c r="P24"/>
  <c r="O24"/>
  <c r="N24"/>
  <c r="M24"/>
  <c r="L24"/>
  <c r="K24"/>
  <c r="J24"/>
  <c r="I24"/>
  <c r="H24"/>
  <c r="G24"/>
  <c r="F24"/>
  <c r="E24"/>
  <c r="D24"/>
  <c r="C24"/>
  <c r="P23"/>
  <c r="P30" s="1"/>
  <c r="O23"/>
  <c r="O30" s="1"/>
  <c r="N23"/>
  <c r="N30" s="1"/>
  <c r="M23"/>
  <c r="M30" s="1"/>
  <c r="L23"/>
  <c r="L30" s="1"/>
  <c r="K23"/>
  <c r="K30" s="1"/>
  <c r="J23"/>
  <c r="J30" s="1"/>
  <c r="I23"/>
  <c r="I30" s="1"/>
  <c r="H23"/>
  <c r="H30" s="1"/>
  <c r="G23"/>
  <c r="G30" s="1"/>
  <c r="F23"/>
  <c r="F30" s="1"/>
  <c r="E23"/>
  <c r="E30" s="1"/>
  <c r="D23"/>
  <c r="D30" s="1"/>
  <c r="C23"/>
  <c r="C30" s="1"/>
  <c r="P16"/>
  <c r="O16"/>
  <c r="N16"/>
  <c r="M16"/>
  <c r="L16"/>
  <c r="K16"/>
  <c r="J16"/>
  <c r="I16"/>
  <c r="H16"/>
  <c r="G16"/>
  <c r="F16"/>
  <c r="E16"/>
  <c r="D16"/>
  <c r="C16"/>
  <c r="P15"/>
  <c r="O15"/>
  <c r="N15"/>
  <c r="M15"/>
  <c r="L15"/>
  <c r="K15"/>
  <c r="J15"/>
  <c r="I15"/>
  <c r="H15"/>
  <c r="G15"/>
  <c r="F15"/>
  <c r="E15"/>
  <c r="D15"/>
  <c r="C15"/>
  <c r="E46" i="1"/>
  <c r="J47" i="2" l="1"/>
  <c r="J46"/>
  <c r="H47"/>
  <c r="H46"/>
  <c r="C28"/>
  <c r="E28"/>
  <c r="G28"/>
  <c r="I28"/>
  <c r="K28"/>
  <c r="M28"/>
  <c r="O28"/>
  <c r="C29"/>
  <c r="E29"/>
  <c r="G29"/>
  <c r="I29"/>
  <c r="K29"/>
  <c r="M29"/>
  <c r="O29"/>
  <c r="G46"/>
  <c r="I46"/>
  <c r="G47"/>
  <c r="I47"/>
  <c r="D28"/>
  <c r="F28"/>
  <c r="H28"/>
  <c r="J28"/>
  <c r="L28"/>
  <c r="N28"/>
  <c r="P28"/>
  <c r="D29"/>
  <c r="F29"/>
  <c r="H29"/>
  <c r="J29"/>
  <c r="L29"/>
  <c r="N29"/>
  <c r="P29"/>
  <c r="G39" i="1"/>
  <c r="I39"/>
  <c r="G41"/>
  <c r="H41" s="1"/>
  <c r="G43"/>
  <c r="H43" s="1"/>
  <c r="G45"/>
  <c r="H45" s="1"/>
  <c r="I45"/>
  <c r="J45" s="1"/>
  <c r="I41"/>
  <c r="J41" s="1"/>
  <c r="I43"/>
  <c r="J43" s="1"/>
  <c r="I42"/>
  <c r="J42" s="1"/>
  <c r="G40"/>
  <c r="H40" s="1"/>
  <c r="G42"/>
  <c r="H42" s="1"/>
  <c r="G44"/>
  <c r="H44" s="1"/>
  <c r="I40"/>
  <c r="J40" s="1"/>
  <c r="I44"/>
  <c r="J44" s="1"/>
  <c r="C24"/>
  <c r="C23"/>
  <c r="L32" i="2" l="1"/>
  <c r="L31"/>
  <c r="O32"/>
  <c r="O31"/>
  <c r="K32"/>
  <c r="K31"/>
  <c r="G32"/>
  <c r="G31"/>
  <c r="C32"/>
  <c r="C31"/>
  <c r="P32"/>
  <c r="P31"/>
  <c r="H32"/>
  <c r="H31"/>
  <c r="D32"/>
  <c r="D31"/>
  <c r="N32"/>
  <c r="N31"/>
  <c r="J32"/>
  <c r="J31"/>
  <c r="F32"/>
  <c r="F31"/>
  <c r="M32"/>
  <c r="M31"/>
  <c r="I32"/>
  <c r="I31"/>
  <c r="E32"/>
  <c r="E31"/>
  <c r="C29" i="1"/>
  <c r="C28"/>
  <c r="C30"/>
  <c r="H39"/>
  <c r="G46"/>
  <c r="G47"/>
  <c r="J39"/>
  <c r="I46"/>
  <c r="I47"/>
  <c r="P24"/>
  <c r="O24"/>
  <c r="N24"/>
  <c r="M24"/>
  <c r="L24"/>
  <c r="K24"/>
  <c r="J24"/>
  <c r="I24"/>
  <c r="H24"/>
  <c r="G24"/>
  <c r="F24"/>
  <c r="E24"/>
  <c r="D24"/>
  <c r="D16"/>
  <c r="C16"/>
  <c r="P16"/>
  <c r="O16"/>
  <c r="N16"/>
  <c r="M16"/>
  <c r="L16"/>
  <c r="K16"/>
  <c r="J16"/>
  <c r="I16"/>
  <c r="H16"/>
  <c r="G16"/>
  <c r="F16"/>
  <c r="E16"/>
  <c r="C15"/>
  <c r="P15"/>
  <c r="O15"/>
  <c r="N15"/>
  <c r="M15"/>
  <c r="L15"/>
  <c r="K15"/>
  <c r="J15"/>
  <c r="I15"/>
  <c r="H15"/>
  <c r="G15"/>
  <c r="F15"/>
  <c r="E15"/>
  <c r="D15"/>
  <c r="F47"/>
  <c r="E47"/>
  <c r="H46" l="1"/>
  <c r="H47"/>
  <c r="J46"/>
  <c r="J47"/>
  <c r="F46"/>
  <c r="P23"/>
  <c r="O23"/>
  <c r="N23"/>
  <c r="M23"/>
  <c r="L23"/>
  <c r="K23"/>
  <c r="J23"/>
  <c r="I23"/>
  <c r="H23"/>
  <c r="G23"/>
  <c r="F23"/>
  <c r="E23"/>
  <c r="D23"/>
  <c r="F30" l="1"/>
  <c r="F29"/>
  <c r="F28"/>
  <c r="J30"/>
  <c r="J29"/>
  <c r="J28"/>
  <c r="E28"/>
  <c r="E30"/>
  <c r="E29"/>
  <c r="G30"/>
  <c r="G29"/>
  <c r="G28"/>
  <c r="I28"/>
  <c r="I30"/>
  <c r="I29"/>
  <c r="K28"/>
  <c r="K30"/>
  <c r="K29"/>
  <c r="M30"/>
  <c r="M29"/>
  <c r="M28"/>
  <c r="O28"/>
  <c r="O30"/>
  <c r="O29"/>
  <c r="D30"/>
  <c r="D29"/>
  <c r="D28"/>
  <c r="H30"/>
  <c r="H29"/>
  <c r="H28"/>
  <c r="L30"/>
  <c r="L29"/>
  <c r="L28"/>
  <c r="N30"/>
  <c r="N29"/>
  <c r="N28"/>
  <c r="P30"/>
  <c r="P29"/>
  <c r="P28"/>
  <c r="C31"/>
  <c r="C32" l="1"/>
  <c r="O31"/>
  <c r="O32"/>
  <c r="K31"/>
  <c r="K32"/>
  <c r="G31"/>
  <c r="G32"/>
  <c r="P32"/>
  <c r="L32"/>
  <c r="H32"/>
  <c r="D32"/>
  <c r="M31"/>
  <c r="M32"/>
  <c r="I31"/>
  <c r="I32"/>
  <c r="E31"/>
  <c r="E32"/>
  <c r="N32"/>
  <c r="J32"/>
  <c r="F32"/>
  <c r="P31"/>
  <c r="L31"/>
  <c r="H31"/>
  <c r="D31"/>
  <c r="N31"/>
  <c r="J31"/>
  <c r="F31"/>
</calcChain>
</file>

<file path=xl/comments1.xml><?xml version="1.0" encoding="utf-8"?>
<comments xmlns="http://schemas.openxmlformats.org/spreadsheetml/2006/main">
  <authors>
    <author>admin</author>
  </authors>
  <commentList>
    <comment ref="B32" authorId="0">
      <text>
        <r>
          <rPr>
            <b/>
            <sz val="10"/>
            <color indexed="81"/>
            <rFont val="Tahoma"/>
            <family val="2"/>
          </rPr>
          <t>admin:</t>
        </r>
        <r>
          <rPr>
            <sz val="10"/>
            <color indexed="81"/>
            <rFont val="Tahoma"/>
            <family val="2"/>
          </rPr>
          <t xml:space="preserve">
PERCHE' QUI USI LA SEM MENTRE PRIMA E' SD?
</t>
        </r>
      </text>
    </comment>
  </commentList>
</comments>
</file>

<file path=xl/comments2.xml><?xml version="1.0" encoding="utf-8"?>
<comments xmlns="http://schemas.openxmlformats.org/spreadsheetml/2006/main">
  <authors>
    <author>admin</author>
  </authors>
  <commentList>
    <comment ref="B32" authorId="0">
      <text>
        <r>
          <rPr>
            <b/>
            <sz val="10"/>
            <color indexed="81"/>
            <rFont val="Tahoma"/>
            <family val="2"/>
          </rPr>
          <t>admin:</t>
        </r>
        <r>
          <rPr>
            <sz val="10"/>
            <color indexed="81"/>
            <rFont val="Tahoma"/>
            <family val="2"/>
          </rPr>
          <t xml:space="preserve">
PERCHE' QUI USI LA SEM MENTRE PRIMA E' SD?
</t>
        </r>
      </text>
    </comment>
  </commentList>
</comments>
</file>

<file path=xl/sharedStrings.xml><?xml version="1.0" encoding="utf-8"?>
<sst xmlns="http://schemas.openxmlformats.org/spreadsheetml/2006/main" count="125" uniqueCount="26">
  <si>
    <t>ΔΔCt</t>
  </si>
  <si>
    <t>2^-ΔΔCt</t>
  </si>
  <si>
    <t>WT</t>
  </si>
  <si>
    <t>KO</t>
  </si>
  <si>
    <t>ΔCt</t>
  </si>
  <si>
    <t>SEM</t>
  </si>
  <si>
    <t>SD</t>
  </si>
  <si>
    <t>Cyp46a1</t>
  </si>
  <si>
    <t>MEAN</t>
  </si>
  <si>
    <t>MEAN ΔCt</t>
  </si>
  <si>
    <t>RpL19</t>
  </si>
  <si>
    <t>GENOTYPE</t>
  </si>
  <si>
    <t xml:space="preserve">MEAN </t>
  </si>
  <si>
    <t>Ct</t>
  </si>
  <si>
    <t>Experiment scheme</t>
  </si>
  <si>
    <t>Replicate#2</t>
  </si>
  <si>
    <t>Replicate#3</t>
  </si>
  <si>
    <t>Data processing and results</t>
  </si>
  <si>
    <t xml:space="preserve">                                         Cyp46a1 expression in KO mice relative to WT</t>
  </si>
  <si>
    <t>Cycle number above threshold (Ct) of target gene</t>
  </si>
  <si>
    <t>Cycle number above threshold (Ct) of reference gene</t>
  </si>
  <si>
    <t>Replicate#1</t>
  </si>
  <si>
    <t>Post-natal day (PND)</t>
  </si>
  <si>
    <t>Ear tag</t>
  </si>
  <si>
    <t>ND</t>
  </si>
  <si>
    <r>
      <t xml:space="preserve">Expression  of </t>
    </r>
    <r>
      <rPr>
        <i/>
        <sz val="10"/>
        <rFont val="Calibri"/>
        <family val="2"/>
        <scheme val="minor"/>
      </rPr>
      <t>Cyp46a1 - TaqMan assay by real-time PCR AB7500</t>
    </r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</si>
</sst>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000"/>
    <numFmt numFmtId="166" formatCode="0.000000"/>
  </numFmts>
  <fonts count="8">
    <font>
      <sz val="10"/>
      <name val="Arial"/>
    </font>
    <font>
      <sz val="9"/>
      <name val="Geneva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0"/>
      <name val="Calibri"/>
      <family val="2"/>
      <scheme val="minor"/>
    </font>
    <font>
      <b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0" fontId="4" fillId="0" borderId="0" xfId="0" applyFont="1" applyAlignment="1"/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65" fontId="4" fillId="0" borderId="5" xfId="0" applyNumberFormat="1" applyFont="1" applyBorder="1" applyAlignment="1">
      <alignment horizontal="center" vertical="center"/>
    </xf>
    <xf numFmtId="165" fontId="4" fillId="0" borderId="0" xfId="0" applyNumberFormat="1" applyFont="1" applyBorder="1" applyAlignment="1">
      <alignment horizontal="center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" fillId="0" borderId="13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4" fillId="0" borderId="13" xfId="0" applyNumberFormat="1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164" fontId="4" fillId="0" borderId="9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4" fontId="4" fillId="0" borderId="0" xfId="1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64" fontId="4" fillId="0" borderId="0" xfId="0" applyNumberFormat="1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4" fontId="4" fillId="0" borderId="14" xfId="0" applyNumberFormat="1" applyFont="1" applyBorder="1" applyAlignment="1">
      <alignment horizontal="center" vertical="center"/>
    </xf>
    <xf numFmtId="164" fontId="4" fillId="0" borderId="14" xfId="1" applyNumberFormat="1" applyFont="1" applyFill="1" applyBorder="1" applyAlignment="1">
      <alignment horizontal="center" vertical="center"/>
    </xf>
  </cellXfs>
  <cellStyles count="2">
    <cellStyle name="Normale" xfId="0" builtinId="0"/>
    <cellStyle name="Normale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W52"/>
  <sheetViews>
    <sheetView zoomScale="110" zoomScaleNormal="110" workbookViewId="0">
      <selection activeCell="A4" sqref="A1:XFD1048576"/>
    </sheetView>
  </sheetViews>
  <sheetFormatPr defaultRowHeight="12.75"/>
  <cols>
    <col min="1" max="1" width="9.140625" style="2"/>
    <col min="2" max="2" width="18.85546875" style="5" customWidth="1"/>
    <col min="3" max="16" width="7.28515625" style="5" customWidth="1"/>
    <col min="17" max="17" width="9.28515625" style="1" customWidth="1"/>
    <col min="18" max="16384" width="9.140625" style="2"/>
  </cols>
  <sheetData>
    <row r="2" spans="2:20" s="2" customFormat="1">
      <c r="B2" s="3" t="s">
        <v>25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5"/>
      <c r="P2" s="5"/>
      <c r="Q2" s="1"/>
    </row>
    <row r="3" spans="2:20" s="2" customFormat="1">
      <c r="B3" s="3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  <c r="O3" s="5"/>
      <c r="P3" s="5"/>
      <c r="Q3" s="1"/>
    </row>
    <row r="4" spans="2:20" s="2" customFormat="1">
      <c r="B4" s="7" t="s">
        <v>14</v>
      </c>
      <c r="C4" s="8"/>
      <c r="D4" s="5"/>
      <c r="E4" s="5"/>
      <c r="F4" s="5"/>
      <c r="G4" s="5"/>
      <c r="H4" s="5"/>
      <c r="I4" s="5"/>
      <c r="J4" s="5"/>
      <c r="K4" s="5"/>
      <c r="L4" s="5"/>
      <c r="M4" s="5"/>
      <c r="N4" s="6"/>
      <c r="O4" s="5"/>
      <c r="P4" s="5"/>
      <c r="Q4" s="1"/>
    </row>
    <row r="5" spans="2:20" s="2" customForma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"/>
      <c r="R5" s="1"/>
      <c r="S5" s="1"/>
      <c r="T5" s="1"/>
    </row>
    <row r="6" spans="2:20" s="2" customFormat="1">
      <c r="B6" s="5" t="s">
        <v>23</v>
      </c>
      <c r="C6" s="9">
        <v>3396</v>
      </c>
      <c r="D6" s="9">
        <v>3397</v>
      </c>
      <c r="E6" s="9">
        <v>3398</v>
      </c>
      <c r="F6" s="9">
        <v>3399</v>
      </c>
      <c r="G6" s="9">
        <v>3400</v>
      </c>
      <c r="H6" s="9">
        <v>3401</v>
      </c>
      <c r="I6" s="9">
        <v>3426</v>
      </c>
      <c r="J6" s="9">
        <v>3427</v>
      </c>
      <c r="K6" s="9">
        <v>3428</v>
      </c>
      <c r="L6" s="9">
        <v>3423</v>
      </c>
      <c r="M6" s="9">
        <v>3424</v>
      </c>
      <c r="N6" s="9">
        <v>3425</v>
      </c>
      <c r="O6" s="9">
        <v>3429</v>
      </c>
      <c r="P6" s="9">
        <v>3433</v>
      </c>
      <c r="Q6" s="1"/>
      <c r="R6" s="1"/>
      <c r="S6" s="1"/>
      <c r="T6" s="1"/>
    </row>
    <row r="7" spans="2:20" s="2" customFormat="1">
      <c r="B7" s="5" t="s">
        <v>11</v>
      </c>
      <c r="C7" s="10" t="s">
        <v>2</v>
      </c>
      <c r="D7" s="10" t="s">
        <v>3</v>
      </c>
      <c r="E7" s="10" t="s">
        <v>3</v>
      </c>
      <c r="F7" s="10" t="s">
        <v>2</v>
      </c>
      <c r="G7" s="10" t="s">
        <v>2</v>
      </c>
      <c r="H7" s="10" t="s">
        <v>3</v>
      </c>
      <c r="I7" s="10" t="s">
        <v>2</v>
      </c>
      <c r="J7" s="10" t="s">
        <v>3</v>
      </c>
      <c r="K7" s="10" t="s">
        <v>3</v>
      </c>
      <c r="L7" s="10" t="s">
        <v>2</v>
      </c>
      <c r="M7" s="10" t="s">
        <v>2</v>
      </c>
      <c r="N7" s="10" t="s">
        <v>3</v>
      </c>
      <c r="O7" s="10" t="s">
        <v>3</v>
      </c>
      <c r="P7" s="10" t="s">
        <v>2</v>
      </c>
      <c r="Q7" s="1"/>
      <c r="R7" s="1"/>
      <c r="S7" s="1"/>
      <c r="T7" s="1"/>
    </row>
    <row r="8" spans="2:20" s="2" customFormat="1">
      <c r="B8" s="5" t="s">
        <v>22</v>
      </c>
      <c r="C8" s="11">
        <v>28</v>
      </c>
      <c r="D8" s="11">
        <v>28</v>
      </c>
      <c r="E8" s="11">
        <v>28</v>
      </c>
      <c r="F8" s="11">
        <v>28</v>
      </c>
      <c r="G8" s="11">
        <v>28</v>
      </c>
      <c r="H8" s="11">
        <v>28</v>
      </c>
      <c r="I8" s="11">
        <v>28</v>
      </c>
      <c r="J8" s="11">
        <v>28</v>
      </c>
      <c r="K8" s="11">
        <v>28</v>
      </c>
      <c r="L8" s="11">
        <v>28</v>
      </c>
      <c r="M8" s="11">
        <v>28</v>
      </c>
      <c r="N8" s="11">
        <v>28</v>
      </c>
      <c r="O8" s="11">
        <v>28</v>
      </c>
      <c r="P8" s="12">
        <v>28</v>
      </c>
      <c r="Q8" s="1"/>
      <c r="R8" s="1"/>
      <c r="S8" s="1"/>
      <c r="T8" s="1"/>
    </row>
    <row r="9" spans="2:20" s="2" customFormat="1">
      <c r="B9" s="5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"/>
      <c r="R9" s="1"/>
      <c r="S9" s="1"/>
      <c r="T9" s="1"/>
    </row>
    <row r="10" spans="2:20" s="2" customFormat="1">
      <c r="B10" s="14" t="s">
        <v>19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"/>
      <c r="R10" s="1"/>
      <c r="S10" s="1"/>
      <c r="T10" s="1"/>
    </row>
    <row r="11" spans="2:20" s="2" customFormat="1">
      <c r="B11" s="5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"/>
      <c r="R11" s="1"/>
      <c r="S11" s="1"/>
      <c r="T11" s="1"/>
    </row>
    <row r="12" spans="2:20" s="2" customFormat="1">
      <c r="B12" s="15" t="s">
        <v>13</v>
      </c>
      <c r="C12" s="16">
        <v>20.060199999999998</v>
      </c>
      <c r="D12" s="17">
        <v>19.851299999999998</v>
      </c>
      <c r="E12" s="17">
        <v>19.573</v>
      </c>
      <c r="F12" s="17">
        <v>19.620100000000001</v>
      </c>
      <c r="G12" s="17">
        <v>19.473400000000002</v>
      </c>
      <c r="H12" s="17">
        <v>19.6203</v>
      </c>
      <c r="I12" s="17">
        <v>19.2087</v>
      </c>
      <c r="J12" s="17">
        <v>19.4114</v>
      </c>
      <c r="K12" s="17">
        <v>19.732399999999998</v>
      </c>
      <c r="L12" s="17">
        <v>19.067699999999999</v>
      </c>
      <c r="M12" s="17">
        <v>19.610299999999999</v>
      </c>
      <c r="N12" s="17">
        <v>19.1525</v>
      </c>
      <c r="O12" s="17">
        <v>20.109100000000002</v>
      </c>
      <c r="P12" s="18">
        <v>19.227599999999999</v>
      </c>
      <c r="Q12" s="3" t="s">
        <v>21</v>
      </c>
      <c r="R12" s="1"/>
      <c r="S12" s="1"/>
      <c r="T12" s="1"/>
    </row>
    <row r="13" spans="2:20" s="2" customFormat="1">
      <c r="B13" s="19" t="s">
        <v>7</v>
      </c>
      <c r="C13" s="20">
        <v>19.782399999999999</v>
      </c>
      <c r="D13" s="21">
        <v>19.748799999999999</v>
      </c>
      <c r="E13" s="21">
        <v>19.59</v>
      </c>
      <c r="F13" s="21">
        <v>19.622599999999998</v>
      </c>
      <c r="G13" s="21">
        <v>19.642099999999999</v>
      </c>
      <c r="H13" s="21">
        <v>19.554099999999998</v>
      </c>
      <c r="I13" s="21">
        <v>19.061199999999999</v>
      </c>
      <c r="J13" s="21">
        <v>19.5045</v>
      </c>
      <c r="K13" s="21">
        <v>19.719200000000001</v>
      </c>
      <c r="L13" s="21">
        <v>18.606000000000002</v>
      </c>
      <c r="M13" s="21">
        <v>19.741900000000001</v>
      </c>
      <c r="N13" s="21">
        <v>19.7498</v>
      </c>
      <c r="O13" s="21">
        <v>20.122900000000001</v>
      </c>
      <c r="P13" s="22">
        <v>19.4193</v>
      </c>
      <c r="Q13" s="3" t="s">
        <v>15</v>
      </c>
      <c r="R13" s="1"/>
      <c r="S13" s="1"/>
      <c r="T13" s="1"/>
    </row>
    <row r="14" spans="2:20" s="2" customFormat="1">
      <c r="B14" s="19"/>
      <c r="C14" s="20">
        <v>19.738700000000001</v>
      </c>
      <c r="D14" s="21">
        <v>19.5745</v>
      </c>
      <c r="E14" s="21">
        <v>19.446100000000001</v>
      </c>
      <c r="F14" s="21">
        <v>19.6053</v>
      </c>
      <c r="G14" s="21">
        <v>19.596900000000002</v>
      </c>
      <c r="H14" s="21">
        <v>19.612100000000002</v>
      </c>
      <c r="I14" s="21">
        <v>19.298300000000001</v>
      </c>
      <c r="J14" s="21">
        <v>19.706</v>
      </c>
      <c r="K14" s="21">
        <v>19.946999999999999</v>
      </c>
      <c r="L14" s="21">
        <v>19.0242</v>
      </c>
      <c r="M14" s="21">
        <v>19.918500000000002</v>
      </c>
      <c r="N14" s="21">
        <v>19.27</v>
      </c>
      <c r="O14" s="21">
        <v>20.2087</v>
      </c>
      <c r="P14" s="22">
        <v>20.010400000000001</v>
      </c>
      <c r="Q14" s="3" t="s">
        <v>16</v>
      </c>
      <c r="R14" s="1"/>
      <c r="S14" s="1"/>
      <c r="T14" s="1"/>
    </row>
    <row r="15" spans="2:20" s="2" customFormat="1">
      <c r="B15" s="23" t="s">
        <v>8</v>
      </c>
      <c r="C15" s="24">
        <f t="shared" ref="C15:P15" si="0">AVERAGE(C12:C14)</f>
        <v>19.860433333333333</v>
      </c>
      <c r="D15" s="24">
        <f t="shared" si="0"/>
        <v>19.724866666666667</v>
      </c>
      <c r="E15" s="24">
        <f t="shared" si="0"/>
        <v>19.536366666666666</v>
      </c>
      <c r="F15" s="24">
        <f t="shared" si="0"/>
        <v>19.616</v>
      </c>
      <c r="G15" s="24">
        <f t="shared" si="0"/>
        <v>19.570800000000002</v>
      </c>
      <c r="H15" s="24">
        <f t="shared" si="0"/>
        <v>19.595500000000001</v>
      </c>
      <c r="I15" s="24">
        <f t="shared" si="0"/>
        <v>19.189400000000003</v>
      </c>
      <c r="J15" s="24">
        <f t="shared" si="0"/>
        <v>19.540633333333332</v>
      </c>
      <c r="K15" s="24">
        <f t="shared" si="0"/>
        <v>19.799533333333333</v>
      </c>
      <c r="L15" s="24">
        <f t="shared" si="0"/>
        <v>18.8993</v>
      </c>
      <c r="M15" s="24">
        <f t="shared" si="0"/>
        <v>19.756899999999998</v>
      </c>
      <c r="N15" s="24">
        <f t="shared" si="0"/>
        <v>19.390766666666664</v>
      </c>
      <c r="O15" s="24">
        <f t="shared" si="0"/>
        <v>20.146899999999999</v>
      </c>
      <c r="P15" s="24">
        <f t="shared" si="0"/>
        <v>19.552433333333337</v>
      </c>
      <c r="Q15" s="3"/>
      <c r="R15" s="1"/>
      <c r="S15" s="1"/>
      <c r="T15" s="1"/>
    </row>
    <row r="16" spans="2:20" s="2" customFormat="1">
      <c r="B16" s="23" t="s">
        <v>6</v>
      </c>
      <c r="C16" s="25">
        <f>STDEV(C12:C14)</f>
        <v>0.1743773590042304</v>
      </c>
      <c r="D16" s="26">
        <f>STDEV(D12:D14)</f>
        <v>0.13994342904664386</v>
      </c>
      <c r="E16" s="26">
        <f t="shared" ref="E16:P16" si="1">STDEV(E12:E14)</f>
        <v>7.8633983323581069E-2</v>
      </c>
      <c r="F16" s="26">
        <f t="shared" si="1"/>
        <v>9.3504010609169099E-3</v>
      </c>
      <c r="G16" s="26">
        <f t="shared" si="1"/>
        <v>8.7325998419713641E-2</v>
      </c>
      <c r="H16" s="26">
        <f t="shared" si="1"/>
        <v>3.6087116814731909E-2</v>
      </c>
      <c r="I16" s="26">
        <f t="shared" si="1"/>
        <v>0.11972247073962429</v>
      </c>
      <c r="J16" s="26">
        <f t="shared" si="1"/>
        <v>0.15058719511764748</v>
      </c>
      <c r="K16" s="26">
        <f t="shared" si="1"/>
        <v>0.12788030862229438</v>
      </c>
      <c r="L16" s="26">
        <f t="shared" si="1"/>
        <v>0.25493475635952023</v>
      </c>
      <c r="M16" s="26">
        <f t="shared" si="1"/>
        <v>0.154646564785938</v>
      </c>
      <c r="N16" s="26">
        <f t="shared" si="1"/>
        <v>0.3164336634010772</v>
      </c>
      <c r="O16" s="26">
        <f t="shared" si="1"/>
        <v>5.3963320876313108E-2</v>
      </c>
      <c r="P16" s="27">
        <f t="shared" si="1"/>
        <v>0.40802858151517468</v>
      </c>
      <c r="Q16" s="3"/>
      <c r="R16" s="1"/>
      <c r="S16" s="1"/>
      <c r="T16" s="1"/>
    </row>
    <row r="17" spans="2:20" s="2" customFormat="1">
      <c r="B17" s="28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3"/>
      <c r="R17" s="1"/>
      <c r="S17" s="1"/>
      <c r="T17" s="1"/>
    </row>
    <row r="18" spans="2:20" s="2" customFormat="1">
      <c r="B18" s="29" t="s">
        <v>20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3"/>
      <c r="R18" s="1"/>
      <c r="S18" s="1"/>
      <c r="T18" s="1"/>
    </row>
    <row r="19" spans="2:20" s="2" customFormat="1">
      <c r="B19" s="30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3"/>
      <c r="R19" s="1"/>
      <c r="S19" s="1"/>
      <c r="T19" s="1"/>
    </row>
    <row r="20" spans="2:20" s="2" customFormat="1">
      <c r="B20" s="15" t="s">
        <v>13</v>
      </c>
      <c r="C20" s="31">
        <v>17.579899999999999</v>
      </c>
      <c r="D20" s="32">
        <v>17.555</v>
      </c>
      <c r="E20" s="32">
        <v>17.172699999999999</v>
      </c>
      <c r="F20" s="32">
        <v>17.195</v>
      </c>
      <c r="G20" s="32">
        <v>17.374600000000001</v>
      </c>
      <c r="H20" s="32">
        <v>17.158200000000001</v>
      </c>
      <c r="I20" s="32">
        <v>17.242000000000001</v>
      </c>
      <c r="J20" s="32">
        <v>17.240200000000002</v>
      </c>
      <c r="K20" s="32">
        <v>17.414400000000001</v>
      </c>
      <c r="L20" s="32">
        <v>17.1599</v>
      </c>
      <c r="M20" s="17">
        <v>17.2485</v>
      </c>
      <c r="N20" s="32">
        <v>17.188099999999999</v>
      </c>
      <c r="O20" s="32">
        <v>17.357299999999999</v>
      </c>
      <c r="P20" s="33">
        <v>17.045100000000001</v>
      </c>
      <c r="Q20" s="3" t="s">
        <v>21</v>
      </c>
      <c r="R20" s="1"/>
      <c r="S20" s="1"/>
      <c r="T20" s="1"/>
    </row>
    <row r="21" spans="2:20" s="2" customFormat="1">
      <c r="B21" s="19" t="s">
        <v>10</v>
      </c>
      <c r="C21" s="34">
        <v>17.597200000000001</v>
      </c>
      <c r="D21" s="30">
        <v>17.364899999999999</v>
      </c>
      <c r="E21" s="30">
        <v>17.217199999999998</v>
      </c>
      <c r="F21" s="30">
        <v>17.2119</v>
      </c>
      <c r="G21" s="30">
        <v>17.3401</v>
      </c>
      <c r="H21" s="30">
        <v>17.161300000000001</v>
      </c>
      <c r="I21" s="30">
        <v>17.215299999999999</v>
      </c>
      <c r="J21" s="30">
        <v>17.284700000000001</v>
      </c>
      <c r="K21" s="30">
        <v>17.308399999999999</v>
      </c>
      <c r="L21" s="30">
        <v>17.100000000000001</v>
      </c>
      <c r="M21" s="30">
        <v>17.323799999999999</v>
      </c>
      <c r="N21" s="30">
        <v>17.284800000000001</v>
      </c>
      <c r="O21" s="30">
        <v>17.5456</v>
      </c>
      <c r="P21" s="35">
        <v>17.195599999999999</v>
      </c>
      <c r="Q21" s="3" t="s">
        <v>15</v>
      </c>
      <c r="R21" s="1"/>
      <c r="S21" s="1"/>
      <c r="T21" s="1"/>
    </row>
    <row r="22" spans="2:20" s="2" customFormat="1">
      <c r="B22" s="19"/>
      <c r="C22" s="34">
        <v>17.5731</v>
      </c>
      <c r="D22" s="30">
        <v>17.410299999999999</v>
      </c>
      <c r="E22" s="30">
        <v>17.3521</v>
      </c>
      <c r="F22" s="30">
        <v>17.309799999999999</v>
      </c>
      <c r="G22" s="30">
        <v>17.464700000000001</v>
      </c>
      <c r="H22" s="30">
        <v>17.111799999999999</v>
      </c>
      <c r="I22" s="30">
        <v>17.273299999999999</v>
      </c>
      <c r="J22" s="30">
        <v>17.248799999999999</v>
      </c>
      <c r="K22" s="30">
        <v>17.5502</v>
      </c>
      <c r="L22" s="30">
        <v>17.109300000000001</v>
      </c>
      <c r="M22" s="30">
        <v>17.323399999999999</v>
      </c>
      <c r="N22" s="21">
        <v>17.381900000000002</v>
      </c>
      <c r="O22" s="21">
        <v>17.308700000000002</v>
      </c>
      <c r="P22" s="35">
        <v>17.2331</v>
      </c>
      <c r="Q22" s="3" t="s">
        <v>16</v>
      </c>
      <c r="R22" s="1"/>
      <c r="S22" s="1"/>
      <c r="T22" s="1"/>
    </row>
    <row r="23" spans="2:20" s="2" customFormat="1">
      <c r="B23" s="9" t="s">
        <v>8</v>
      </c>
      <c r="C23" s="36">
        <f>AVERAGE(C20:C22)</f>
        <v>17.583399999999997</v>
      </c>
      <c r="D23" s="36">
        <f t="shared" ref="D23:P23" si="2">AVERAGE(D20:D22)</f>
        <v>17.4434</v>
      </c>
      <c r="E23" s="36">
        <f t="shared" si="2"/>
        <v>17.247333333333334</v>
      </c>
      <c r="F23" s="36">
        <f t="shared" si="2"/>
        <v>17.238900000000001</v>
      </c>
      <c r="G23" s="36">
        <f t="shared" si="2"/>
        <v>17.393133333333335</v>
      </c>
      <c r="H23" s="36">
        <f t="shared" si="2"/>
        <v>17.143766666666668</v>
      </c>
      <c r="I23" s="36">
        <f t="shared" si="2"/>
        <v>17.243533333333335</v>
      </c>
      <c r="J23" s="36">
        <f t="shared" si="2"/>
        <v>17.257900000000003</v>
      </c>
      <c r="K23" s="36">
        <f t="shared" si="2"/>
        <v>17.424333333333333</v>
      </c>
      <c r="L23" s="36">
        <f t="shared" si="2"/>
        <v>17.12306666666667</v>
      </c>
      <c r="M23" s="36">
        <f t="shared" si="2"/>
        <v>17.298566666666666</v>
      </c>
      <c r="N23" s="36">
        <f t="shared" si="2"/>
        <v>17.284933333333331</v>
      </c>
      <c r="O23" s="36">
        <f t="shared" si="2"/>
        <v>17.403866666666669</v>
      </c>
      <c r="P23" s="36">
        <f t="shared" si="2"/>
        <v>17.157933333333336</v>
      </c>
      <c r="Q23" s="3"/>
    </row>
    <row r="24" spans="2:20" s="2" customFormat="1">
      <c r="B24" s="37" t="s">
        <v>6</v>
      </c>
      <c r="C24" s="38">
        <f>STDEV(C20:C22)</f>
        <v>1.2425377257854791E-2</v>
      </c>
      <c r="D24" s="38">
        <f>STDEV(D20:D22)</f>
        <v>9.9278446804933904E-2</v>
      </c>
      <c r="E24" s="38">
        <f t="shared" ref="E24:P24" si="3">STDEV(E20:E22)</f>
        <v>9.3418966668088729E-2</v>
      </c>
      <c r="F24" s="38">
        <f t="shared" si="3"/>
        <v>6.1979916101911031E-2</v>
      </c>
      <c r="G24" s="38">
        <f t="shared" si="3"/>
        <v>6.4334309146313023E-2</v>
      </c>
      <c r="H24" s="38">
        <f t="shared" si="3"/>
        <v>2.7727303030287583E-2</v>
      </c>
      <c r="I24" s="38">
        <f t="shared" si="3"/>
        <v>2.9030386379332355E-2</v>
      </c>
      <c r="J24" s="38">
        <f t="shared" si="3"/>
        <v>2.360444873323676E-2</v>
      </c>
      <c r="K24" s="38">
        <f t="shared" si="3"/>
        <v>0.12120566543414332</v>
      </c>
      <c r="L24" s="38">
        <f t="shared" si="3"/>
        <v>3.2235746204071339E-2</v>
      </c>
      <c r="M24" s="38">
        <f t="shared" si="3"/>
        <v>4.3359466478881933E-2</v>
      </c>
      <c r="N24" s="38">
        <f t="shared" si="3"/>
        <v>9.6900068799426711E-2</v>
      </c>
      <c r="O24" s="38">
        <f t="shared" si="3"/>
        <v>0.12512690890984751</v>
      </c>
      <c r="P24" s="38">
        <f t="shared" si="3"/>
        <v>9.9499162475536182E-2</v>
      </c>
      <c r="Q24" s="3"/>
    </row>
    <row r="25" spans="2:20" s="2" customFormat="1"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3"/>
    </row>
    <row r="26" spans="2:20" s="2" customFormat="1">
      <c r="B26" s="39" t="s">
        <v>17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3"/>
    </row>
    <row r="27" spans="2:20" s="2" customFormat="1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3"/>
    </row>
    <row r="28" spans="2:20" s="2" customFormat="1">
      <c r="B28" s="40" t="s">
        <v>4</v>
      </c>
      <c r="C28" s="41">
        <f>C12-C23</f>
        <v>2.4768000000000008</v>
      </c>
      <c r="D28" s="42">
        <f t="shared" ref="D28:O28" si="4">D12-D23</f>
        <v>2.4078999999999979</v>
      </c>
      <c r="E28" s="42">
        <f t="shared" si="4"/>
        <v>2.3256666666666668</v>
      </c>
      <c r="F28" s="42">
        <f t="shared" si="4"/>
        <v>2.3811999999999998</v>
      </c>
      <c r="G28" s="42">
        <f t="shared" si="4"/>
        <v>2.0802666666666667</v>
      </c>
      <c r="H28" s="42">
        <f t="shared" si="4"/>
        <v>2.4765333333333324</v>
      </c>
      <c r="I28" s="42">
        <f t="shared" si="4"/>
        <v>1.965166666666665</v>
      </c>
      <c r="J28" s="42">
        <f t="shared" si="4"/>
        <v>2.1534999999999975</v>
      </c>
      <c r="K28" s="42">
        <f t="shared" si="4"/>
        <v>2.3080666666666652</v>
      </c>
      <c r="L28" s="42">
        <f t="shared" si="4"/>
        <v>1.9446333333333286</v>
      </c>
      <c r="M28" s="42">
        <f t="shared" si="4"/>
        <v>2.3117333333333328</v>
      </c>
      <c r="N28" s="42">
        <f t="shared" si="4"/>
        <v>1.8675666666666686</v>
      </c>
      <c r="O28" s="42">
        <f t="shared" si="4"/>
        <v>2.7052333333333323</v>
      </c>
      <c r="P28" s="43">
        <f>P12-P23</f>
        <v>2.069666666666663</v>
      </c>
      <c r="Q28" s="3" t="s">
        <v>21</v>
      </c>
    </row>
    <row r="29" spans="2:20" s="2" customFormat="1">
      <c r="B29" s="44" t="s">
        <v>4</v>
      </c>
      <c r="C29" s="45">
        <f>C13-C23</f>
        <v>2.1990000000000016</v>
      </c>
      <c r="D29" s="46">
        <f t="shared" ref="D29:P29" si="5">D13-D23</f>
        <v>2.3053999999999988</v>
      </c>
      <c r="E29" s="46">
        <f t="shared" si="5"/>
        <v>2.3426666666666662</v>
      </c>
      <c r="F29" s="46">
        <f t="shared" si="5"/>
        <v>2.3836999999999975</v>
      </c>
      <c r="G29" s="46">
        <f t="shared" si="5"/>
        <v>2.2489666666666643</v>
      </c>
      <c r="H29" s="46">
        <f t="shared" si="5"/>
        <v>2.4103333333333303</v>
      </c>
      <c r="I29" s="46">
        <f t="shared" si="5"/>
        <v>1.8176666666666641</v>
      </c>
      <c r="J29" s="46">
        <f t="shared" si="5"/>
        <v>2.2465999999999973</v>
      </c>
      <c r="K29" s="46">
        <f t="shared" si="5"/>
        <v>2.2948666666666675</v>
      </c>
      <c r="L29" s="46">
        <f t="shared" si="5"/>
        <v>1.4829333333333317</v>
      </c>
      <c r="M29" s="46">
        <f t="shared" si="5"/>
        <v>2.4433333333333351</v>
      </c>
      <c r="N29" s="46">
        <f t="shared" si="5"/>
        <v>2.4648666666666692</v>
      </c>
      <c r="O29" s="46">
        <f t="shared" si="5"/>
        <v>2.7190333333333321</v>
      </c>
      <c r="P29" s="47">
        <f t="shared" si="5"/>
        <v>2.2613666666666639</v>
      </c>
      <c r="Q29" s="3" t="s">
        <v>15</v>
      </c>
    </row>
    <row r="30" spans="2:20" s="2" customFormat="1">
      <c r="B30" s="44" t="s">
        <v>4</v>
      </c>
      <c r="C30" s="45">
        <f t="shared" ref="C30:P30" si="6">C14-C23</f>
        <v>2.155300000000004</v>
      </c>
      <c r="D30" s="46">
        <f t="shared" si="6"/>
        <v>2.1311</v>
      </c>
      <c r="E30" s="46">
        <f t="shared" si="6"/>
        <v>2.1987666666666676</v>
      </c>
      <c r="F30" s="46">
        <f t="shared" si="6"/>
        <v>2.3663999999999987</v>
      </c>
      <c r="G30" s="46">
        <f t="shared" si="6"/>
        <v>2.2037666666666667</v>
      </c>
      <c r="H30" s="46">
        <f t="shared" si="6"/>
        <v>2.4683333333333337</v>
      </c>
      <c r="I30" s="46">
        <f t="shared" si="6"/>
        <v>2.0547666666666657</v>
      </c>
      <c r="J30" s="46">
        <f t="shared" si="6"/>
        <v>2.4480999999999966</v>
      </c>
      <c r="K30" s="46">
        <f t="shared" si="6"/>
        <v>2.5226666666666659</v>
      </c>
      <c r="L30" s="46">
        <f t="shared" si="6"/>
        <v>1.9011333333333305</v>
      </c>
      <c r="M30" s="46">
        <f t="shared" si="6"/>
        <v>2.6199333333333357</v>
      </c>
      <c r="N30" s="46">
        <f t="shared" si="6"/>
        <v>1.9850666666666683</v>
      </c>
      <c r="O30" s="46">
        <f t="shared" si="6"/>
        <v>2.8048333333333311</v>
      </c>
      <c r="P30" s="47">
        <f t="shared" si="6"/>
        <v>2.8524666666666647</v>
      </c>
      <c r="Q30" s="3" t="s">
        <v>16</v>
      </c>
      <c r="T30" s="4"/>
    </row>
    <row r="31" spans="2:20" s="2" customFormat="1">
      <c r="B31" s="48" t="s">
        <v>9</v>
      </c>
      <c r="C31" s="49">
        <f>AVERAGE(C28:C30)</f>
        <v>2.2770333333333355</v>
      </c>
      <c r="D31" s="50">
        <f t="shared" ref="D31:P31" si="7">AVERAGE(D28:D30)</f>
        <v>2.2814666666666654</v>
      </c>
      <c r="E31" s="50">
        <f t="shared" si="7"/>
        <v>2.2890333333333337</v>
      </c>
      <c r="F31" s="50">
        <f t="shared" si="7"/>
        <v>2.3770999999999987</v>
      </c>
      <c r="G31" s="50">
        <f t="shared" si="7"/>
        <v>2.1776666666666658</v>
      </c>
      <c r="H31" s="50">
        <f t="shared" si="7"/>
        <v>2.451733333333332</v>
      </c>
      <c r="I31" s="50">
        <f t="shared" si="7"/>
        <v>1.9458666666666649</v>
      </c>
      <c r="J31" s="50">
        <f t="shared" si="7"/>
        <v>2.2827333333333306</v>
      </c>
      <c r="K31" s="50">
        <f t="shared" si="7"/>
        <v>2.3751999999999995</v>
      </c>
      <c r="L31" s="50">
        <f t="shared" si="7"/>
        <v>1.7762333333333302</v>
      </c>
      <c r="M31" s="50">
        <f t="shared" si="7"/>
        <v>2.4583333333333344</v>
      </c>
      <c r="N31" s="50">
        <f t="shared" si="7"/>
        <v>2.1058333333333352</v>
      </c>
      <c r="O31" s="50">
        <f t="shared" si="7"/>
        <v>2.7430333333333317</v>
      </c>
      <c r="P31" s="50">
        <f t="shared" si="7"/>
        <v>2.3944999999999972</v>
      </c>
      <c r="Q31" s="1"/>
    </row>
    <row r="32" spans="2:20" s="2" customFormat="1">
      <c r="B32" s="48" t="s">
        <v>5</v>
      </c>
      <c r="C32" s="51">
        <f>STDEV(C28:C30)/SQRT(COUNTA(C28:C30))</f>
        <v>0.10067681516173754</v>
      </c>
      <c r="D32" s="51">
        <f>STDEV(D28:D30)/SQRT(COUNTA(D28:D30))</f>
        <v>8.0796376431400224E-2</v>
      </c>
      <c r="E32" s="51">
        <f t="shared" ref="E32:P32" si="8">STDEV(E28:E30)/SQRT(COUNTA(E28:E30))</f>
        <v>4.5399351439323492E-2</v>
      </c>
      <c r="F32" s="51">
        <f t="shared" si="8"/>
        <v>5.3984565695513404E-3</v>
      </c>
      <c r="G32" s="51">
        <f t="shared" si="8"/>
        <v>5.0417688694875992E-2</v>
      </c>
      <c r="H32" s="51">
        <f t="shared" si="8"/>
        <v>2.0834906607262938E-2</v>
      </c>
      <c r="I32" s="51">
        <f t="shared" si="8"/>
        <v>6.9121800709569692E-2</v>
      </c>
      <c r="J32" s="51">
        <f t="shared" si="8"/>
        <v>8.6941557637558481E-2</v>
      </c>
      <c r="K32" s="51">
        <f t="shared" si="8"/>
        <v>7.3831730607132953E-2</v>
      </c>
      <c r="L32" s="51">
        <f t="shared" si="8"/>
        <v>0.14718665020986113</v>
      </c>
      <c r="M32" s="51">
        <f t="shared" si="8"/>
        <v>8.9285235808243102E-2</v>
      </c>
      <c r="N32" s="51">
        <f t="shared" si="8"/>
        <v>0.1826930607451871</v>
      </c>
      <c r="O32" s="51">
        <f t="shared" si="8"/>
        <v>3.1155737834296423E-2</v>
      </c>
      <c r="P32" s="51">
        <f t="shared" si="8"/>
        <v>0.23557541137488119</v>
      </c>
      <c r="Q32" s="1"/>
    </row>
    <row r="34" spans="2:23" s="2" customFormat="1">
      <c r="B34" s="5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"/>
    </row>
    <row r="35" spans="2:23" s="2" customFormat="1">
      <c r="B35" s="5"/>
      <c r="C35" s="13"/>
      <c r="D35" s="13"/>
      <c r="E35" s="13"/>
      <c r="F35" s="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"/>
      <c r="S35" s="5"/>
      <c r="T35" s="5"/>
      <c r="U35" s="5"/>
      <c r="V35" s="5"/>
      <c r="W35" s="5"/>
    </row>
    <row r="36" spans="2:23" s="2" customFormat="1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2:23" s="2" customFormat="1">
      <c r="B37" s="5"/>
      <c r="C37" s="52" t="s">
        <v>23</v>
      </c>
      <c r="D37" s="53"/>
      <c r="E37" s="54" t="s">
        <v>9</v>
      </c>
      <c r="F37" s="55"/>
      <c r="G37" s="56" t="s">
        <v>0</v>
      </c>
      <c r="H37" s="57" t="s">
        <v>1</v>
      </c>
      <c r="I37" s="10" t="s">
        <v>0</v>
      </c>
      <c r="J37" s="57" t="s">
        <v>1</v>
      </c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2:23" s="2" customFormat="1">
      <c r="B38" s="5"/>
      <c r="C38" s="48" t="s">
        <v>2</v>
      </c>
      <c r="D38" s="36" t="s">
        <v>3</v>
      </c>
      <c r="E38" s="10" t="s">
        <v>2</v>
      </c>
      <c r="F38" s="10" t="s">
        <v>3</v>
      </c>
      <c r="G38" s="10" t="s">
        <v>3</v>
      </c>
      <c r="H38" s="10" t="s">
        <v>3</v>
      </c>
      <c r="I38" s="10" t="s">
        <v>2</v>
      </c>
      <c r="J38" s="10" t="s">
        <v>2</v>
      </c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</row>
    <row r="39" spans="2:23" s="2" customFormat="1">
      <c r="B39" s="5"/>
      <c r="C39" s="19">
        <v>3396</v>
      </c>
      <c r="D39" s="58">
        <v>3397</v>
      </c>
      <c r="E39" s="59">
        <v>2.2770333333333399</v>
      </c>
      <c r="F39" s="42">
        <v>2.2814666666666654</v>
      </c>
      <c r="G39" s="60">
        <f t="shared" ref="G39:G45" si="9">F39-$E$46</f>
        <v>8.0504761904760969E-2</v>
      </c>
      <c r="H39" s="61">
        <f>2^-G39</f>
        <v>0.94572670337473208</v>
      </c>
      <c r="I39" s="60">
        <f t="shared" ref="I39:I45" si="10">E39-$E$46</f>
        <v>7.6071428571435451E-2</v>
      </c>
      <c r="J39" s="62">
        <f>2^-I39</f>
        <v>0.94863734645616071</v>
      </c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</row>
    <row r="40" spans="2:23" s="2" customFormat="1">
      <c r="B40" s="5"/>
      <c r="C40" s="19">
        <v>3399</v>
      </c>
      <c r="D40" s="58">
        <v>3398</v>
      </c>
      <c r="E40" s="63">
        <v>2.3770999999999987</v>
      </c>
      <c r="F40" s="46">
        <v>2.2890333333333337</v>
      </c>
      <c r="G40" s="64">
        <f t="shared" si="9"/>
        <v>8.8071428571429244E-2</v>
      </c>
      <c r="H40" s="65">
        <f t="shared" ref="H40:H45" si="11">2^-G40</f>
        <v>0.9407795278837574</v>
      </c>
      <c r="I40" s="64">
        <f t="shared" si="10"/>
        <v>0.17613809523809421</v>
      </c>
      <c r="J40" s="66">
        <f t="shared" ref="J40:J45" si="12">2^-I40</f>
        <v>0.88506904142851162</v>
      </c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</row>
    <row r="41" spans="2:23" s="2" customFormat="1">
      <c r="B41" s="5"/>
      <c r="C41" s="19">
        <v>3400</v>
      </c>
      <c r="D41" s="58">
        <v>3401</v>
      </c>
      <c r="E41" s="63">
        <v>2.1776666666666658</v>
      </c>
      <c r="F41" s="46">
        <v>2.451733333333332</v>
      </c>
      <c r="G41" s="64">
        <f t="shared" si="9"/>
        <v>0.25077142857142753</v>
      </c>
      <c r="H41" s="65">
        <f t="shared" si="11"/>
        <v>0.84044689674786532</v>
      </c>
      <c r="I41" s="64">
        <f t="shared" si="10"/>
        <v>-2.3295238095238702E-2</v>
      </c>
      <c r="J41" s="66">
        <f t="shared" si="12"/>
        <v>1.016278096373991</v>
      </c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</row>
    <row r="42" spans="2:23" s="2" customFormat="1">
      <c r="B42" s="5"/>
      <c r="C42" s="19">
        <v>3426</v>
      </c>
      <c r="D42" s="58">
        <v>3427</v>
      </c>
      <c r="E42" s="63">
        <v>1.9458666666666649</v>
      </c>
      <c r="F42" s="46">
        <v>2.2827333333333306</v>
      </c>
      <c r="G42" s="64">
        <f t="shared" si="9"/>
        <v>8.1771428571426164E-2</v>
      </c>
      <c r="H42" s="65">
        <f t="shared" si="11"/>
        <v>0.94489673256876994</v>
      </c>
      <c r="I42" s="64">
        <f t="shared" si="10"/>
        <v>-0.2550952380952396</v>
      </c>
      <c r="J42" s="66">
        <f t="shared" si="12"/>
        <v>1.1934145225182311</v>
      </c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</row>
    <row r="43" spans="2:23" s="2" customFormat="1">
      <c r="B43" s="5"/>
      <c r="C43" s="19">
        <v>3423</v>
      </c>
      <c r="D43" s="58">
        <v>3428</v>
      </c>
      <c r="E43" s="63">
        <v>1.7762333333333302</v>
      </c>
      <c r="F43" s="46">
        <v>2.3751999999999995</v>
      </c>
      <c r="G43" s="64">
        <f t="shared" si="9"/>
        <v>0.17423809523809508</v>
      </c>
      <c r="H43" s="65">
        <f t="shared" si="11"/>
        <v>0.88623542722336746</v>
      </c>
      <c r="I43" s="64">
        <f t="shared" si="10"/>
        <v>-0.42472857142857423</v>
      </c>
      <c r="J43" s="66">
        <f t="shared" si="12"/>
        <v>1.3423199350178399</v>
      </c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</row>
    <row r="44" spans="2:23" s="2" customFormat="1">
      <c r="B44" s="5"/>
      <c r="C44" s="19">
        <v>3424</v>
      </c>
      <c r="D44" s="58">
        <v>3425</v>
      </c>
      <c r="E44" s="63">
        <v>2.4583333333333344</v>
      </c>
      <c r="F44" s="46">
        <v>2.1058333333333352</v>
      </c>
      <c r="G44" s="64">
        <f t="shared" si="9"/>
        <v>-9.5128571428569231E-2</v>
      </c>
      <c r="H44" s="65">
        <f t="shared" si="11"/>
        <v>1.0681605971284494</v>
      </c>
      <c r="I44" s="64">
        <f t="shared" si="10"/>
        <v>0.25737142857142992</v>
      </c>
      <c r="J44" s="66">
        <f t="shared" si="12"/>
        <v>0.83661082559294675</v>
      </c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</row>
    <row r="45" spans="2:23" s="2" customFormat="1">
      <c r="B45" s="5"/>
      <c r="C45" s="67">
        <v>3433</v>
      </c>
      <c r="D45" s="68">
        <v>3429</v>
      </c>
      <c r="E45" s="69">
        <v>2.3944999999999972</v>
      </c>
      <c r="F45" s="70">
        <v>2.7430333333333317</v>
      </c>
      <c r="G45" s="71">
        <f t="shared" si="9"/>
        <v>0.54207142857142721</v>
      </c>
      <c r="H45" s="72">
        <f t="shared" si="11"/>
        <v>0.68678411283936791</v>
      </c>
      <c r="I45" s="71">
        <f t="shared" si="10"/>
        <v>0.19353809523809273</v>
      </c>
      <c r="J45" s="73">
        <f t="shared" si="12"/>
        <v>0.87445854922613508</v>
      </c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</row>
    <row r="46" spans="2:23" s="2" customFormat="1">
      <c r="B46" s="5"/>
      <c r="C46" s="5"/>
      <c r="D46" s="5"/>
      <c r="E46" s="50">
        <f>AVERAGE(E39:E45)</f>
        <v>2.2009619047619045</v>
      </c>
      <c r="F46" s="50">
        <f>AVERAGE(F39:F45)</f>
        <v>2.3612904761904754</v>
      </c>
      <c r="G46" s="74">
        <f>AVERAGE(G39:G45)</f>
        <v>0.16032857142857099</v>
      </c>
      <c r="H46" s="74">
        <f>AVERAGE(H39:H45)</f>
        <v>0.90186142825233007</v>
      </c>
      <c r="I46" s="74">
        <f t="shared" ref="I46:J46" si="13">AVERAGE(I39:I45)</f>
        <v>-3.1720657846433042E-17</v>
      </c>
      <c r="J46" s="74">
        <f t="shared" si="13"/>
        <v>1.0138269023734023</v>
      </c>
      <c r="K46" s="48" t="s">
        <v>12</v>
      </c>
      <c r="L46" s="19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</row>
    <row r="47" spans="2:23" s="2" customFormat="1">
      <c r="B47" s="5"/>
      <c r="C47" s="5"/>
      <c r="D47" s="5"/>
      <c r="E47" s="51">
        <f>STDEV(E39:E45)/SQRT(COUNTA(E39:E45))</f>
        <v>9.5931417143511957E-2</v>
      </c>
      <c r="F47" s="51">
        <f>STDEV(F39:F45)/SQRT(COUNTA(F39:F45))</f>
        <v>7.5138523825403439E-2</v>
      </c>
      <c r="G47" s="51">
        <f>STDEV(G39:G45)/SQRT(COUNTA(G39:G45))</f>
        <v>7.5138523825402453E-2</v>
      </c>
      <c r="H47" s="51">
        <f>STDEV(H39:H45)/SQRT(COUNTA(H39:H45))</f>
        <v>4.4513347388410701E-2</v>
      </c>
      <c r="I47" s="51">
        <f t="shared" ref="I47:J47" si="14">STDEV(I39:I45)/SQRT(COUNTA(I39:I45))</f>
        <v>9.5931417143512457E-2</v>
      </c>
      <c r="J47" s="51">
        <f t="shared" si="14"/>
        <v>7.1016888474550233E-2</v>
      </c>
      <c r="K47" s="48" t="s">
        <v>5</v>
      </c>
      <c r="L47" s="19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</row>
    <row r="48" spans="2:23" s="2" customFormat="1">
      <c r="B48" s="75"/>
      <c r="C48" s="76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</row>
    <row r="49" spans="2:23" s="2" customFormat="1">
      <c r="B49" s="77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</row>
    <row r="50" spans="2:23" s="2" customFormat="1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1"/>
    </row>
    <row r="51" spans="2:23" s="2" customFormat="1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</row>
    <row r="52" spans="2:23" s="2" customFormat="1">
      <c r="B52" s="5"/>
      <c r="C52" s="5"/>
      <c r="D52" s="78" t="s">
        <v>1</v>
      </c>
      <c r="E52" s="79">
        <v>0.90186142825232996</v>
      </c>
      <c r="F52" s="80"/>
      <c r="G52" s="80" t="s">
        <v>18</v>
      </c>
      <c r="H52" s="80"/>
      <c r="I52" s="80"/>
      <c r="J52" s="80"/>
      <c r="K52" s="5"/>
      <c r="L52" s="5"/>
      <c r="M52" s="5"/>
      <c r="N52" s="5"/>
      <c r="O52" s="5"/>
      <c r="P52" s="5"/>
      <c r="Q52" s="1"/>
    </row>
  </sheetData>
  <mergeCells count="2">
    <mergeCell ref="E37:F37"/>
    <mergeCell ref="C37:D37"/>
  </mergeCells>
  <phoneticPr fontId="0" type="noConversion"/>
  <pageMargins left="0.75" right="0.75" top="1" bottom="1" header="0.5" footer="0.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T52"/>
  <sheetViews>
    <sheetView tabSelected="1" workbookViewId="0">
      <selection activeCell="N43" sqref="N43"/>
    </sheetView>
  </sheetViews>
  <sheetFormatPr defaultRowHeight="12.75"/>
  <cols>
    <col min="1" max="1" width="9.140625" style="2"/>
    <col min="2" max="2" width="19" style="2" customWidth="1"/>
    <col min="3" max="16384" width="9.140625" style="2"/>
  </cols>
  <sheetData>
    <row r="2" spans="2:20" s="2" customFormat="1">
      <c r="B2" s="3" t="s">
        <v>25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5"/>
      <c r="P2" s="5"/>
      <c r="Q2" s="1"/>
    </row>
    <row r="3" spans="2:20" s="2" customFormat="1">
      <c r="B3" s="3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6"/>
      <c r="O3" s="5"/>
      <c r="P3" s="5"/>
      <c r="Q3" s="1"/>
    </row>
    <row r="4" spans="2:20" s="2" customFormat="1">
      <c r="B4" s="7" t="s">
        <v>14</v>
      </c>
      <c r="C4" s="8"/>
      <c r="D4" s="5"/>
      <c r="E4" s="5"/>
      <c r="F4" s="5"/>
      <c r="G4" s="5"/>
      <c r="H4" s="5"/>
      <c r="I4" s="5"/>
      <c r="J4" s="5"/>
      <c r="K4" s="5"/>
      <c r="L4" s="5"/>
      <c r="M4" s="5"/>
      <c r="N4" s="6"/>
      <c r="O4" s="5"/>
      <c r="P4" s="5"/>
      <c r="Q4" s="1"/>
    </row>
    <row r="5" spans="2:20" s="2" customForma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1"/>
      <c r="R5" s="1"/>
      <c r="S5" s="1"/>
      <c r="T5" s="1"/>
    </row>
    <row r="6" spans="2:20" s="2" customFormat="1">
      <c r="B6" s="5" t="s">
        <v>23</v>
      </c>
      <c r="C6" s="9">
        <v>3288</v>
      </c>
      <c r="D6" s="9">
        <v>3290</v>
      </c>
      <c r="E6" s="9">
        <v>3291</v>
      </c>
      <c r="F6" s="9">
        <v>3301</v>
      </c>
      <c r="G6" s="9">
        <v>3302</v>
      </c>
      <c r="H6" s="9">
        <v>3305</v>
      </c>
      <c r="I6" s="9">
        <v>3306</v>
      </c>
      <c r="J6" s="9">
        <v>3309</v>
      </c>
      <c r="K6" s="9">
        <v>3310</v>
      </c>
      <c r="L6" s="9">
        <v>3311</v>
      </c>
      <c r="M6" s="9">
        <v>3314</v>
      </c>
      <c r="N6" s="9">
        <v>3319</v>
      </c>
      <c r="O6" s="9">
        <v>3320</v>
      </c>
      <c r="P6" s="9">
        <v>3321</v>
      </c>
      <c r="Q6" s="1"/>
      <c r="R6" s="1"/>
      <c r="S6" s="1"/>
      <c r="T6" s="1"/>
    </row>
    <row r="7" spans="2:20" s="2" customFormat="1">
      <c r="B7" s="5" t="s">
        <v>11</v>
      </c>
      <c r="C7" s="10" t="s">
        <v>2</v>
      </c>
      <c r="D7" s="10" t="s">
        <v>3</v>
      </c>
      <c r="E7" s="10" t="s">
        <v>2</v>
      </c>
      <c r="F7" s="10" t="s">
        <v>3</v>
      </c>
      <c r="G7" s="10" t="s">
        <v>3</v>
      </c>
      <c r="H7" s="10" t="s">
        <v>2</v>
      </c>
      <c r="I7" s="10" t="s">
        <v>2</v>
      </c>
      <c r="J7" s="10" t="s">
        <v>2</v>
      </c>
      <c r="K7" s="10" t="s">
        <v>3</v>
      </c>
      <c r="L7" s="10" t="s">
        <v>3</v>
      </c>
      <c r="M7" s="10" t="s">
        <v>3</v>
      </c>
      <c r="N7" s="10" t="s">
        <v>2</v>
      </c>
      <c r="O7" s="10" t="s">
        <v>2</v>
      </c>
      <c r="P7" s="10" t="s">
        <v>3</v>
      </c>
      <c r="Q7" s="1"/>
      <c r="R7" s="1"/>
      <c r="S7" s="1"/>
      <c r="T7" s="1"/>
    </row>
    <row r="8" spans="2:20" s="2" customFormat="1">
      <c r="B8" s="5" t="s">
        <v>22</v>
      </c>
      <c r="C8" s="11">
        <v>56</v>
      </c>
      <c r="D8" s="11">
        <v>56</v>
      </c>
      <c r="E8" s="11">
        <v>56</v>
      </c>
      <c r="F8" s="11">
        <v>56</v>
      </c>
      <c r="G8" s="11">
        <v>56</v>
      </c>
      <c r="H8" s="11">
        <v>56</v>
      </c>
      <c r="I8" s="11">
        <v>56</v>
      </c>
      <c r="J8" s="11">
        <v>56</v>
      </c>
      <c r="K8" s="11">
        <v>56</v>
      </c>
      <c r="L8" s="11">
        <v>56</v>
      </c>
      <c r="M8" s="11">
        <v>56</v>
      </c>
      <c r="N8" s="11">
        <v>56</v>
      </c>
      <c r="O8" s="11">
        <v>56</v>
      </c>
      <c r="P8" s="12">
        <v>56</v>
      </c>
      <c r="Q8" s="1"/>
      <c r="R8" s="1"/>
      <c r="S8" s="1"/>
      <c r="T8" s="1"/>
    </row>
    <row r="9" spans="2:20" s="2" customFormat="1">
      <c r="B9" s="5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"/>
      <c r="R9" s="1"/>
      <c r="S9" s="1"/>
      <c r="T9" s="1"/>
    </row>
    <row r="10" spans="2:20" s="2" customFormat="1">
      <c r="B10" s="14" t="s">
        <v>19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"/>
      <c r="R10" s="1"/>
      <c r="S10" s="1"/>
      <c r="T10" s="1"/>
    </row>
    <row r="11" spans="2:20" s="2" customFormat="1">
      <c r="B11" s="5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"/>
      <c r="R11" s="1"/>
      <c r="S11" s="1"/>
      <c r="T11" s="1"/>
    </row>
    <row r="12" spans="2:20" s="2" customFormat="1">
      <c r="B12" s="15" t="s">
        <v>13</v>
      </c>
      <c r="C12" s="15">
        <v>23.166699999999999</v>
      </c>
      <c r="D12" s="32">
        <v>21.676100000000002</v>
      </c>
      <c r="E12" s="17">
        <v>22.444600000000001</v>
      </c>
      <c r="F12" s="32">
        <v>22.497499999999999</v>
      </c>
      <c r="G12" s="32">
        <v>22.637499999999999</v>
      </c>
      <c r="H12" s="32">
        <v>23.064699999999998</v>
      </c>
      <c r="I12" s="32">
        <v>22.411799999999999</v>
      </c>
      <c r="J12" s="32">
        <v>22.676300000000001</v>
      </c>
      <c r="K12" s="32">
        <v>23.0745</v>
      </c>
      <c r="L12" s="32">
        <v>22.6129</v>
      </c>
      <c r="M12" s="32">
        <v>23.453399999999998</v>
      </c>
      <c r="N12" s="32">
        <v>22.391500000000001</v>
      </c>
      <c r="O12" s="17">
        <v>22.878</v>
      </c>
      <c r="P12" s="18">
        <v>23.667000000000002</v>
      </c>
      <c r="Q12" s="3" t="s">
        <v>21</v>
      </c>
      <c r="R12" s="1"/>
      <c r="S12" s="1"/>
      <c r="T12" s="1"/>
    </row>
    <row r="13" spans="2:20" s="2" customFormat="1">
      <c r="B13" s="19" t="s">
        <v>7</v>
      </c>
      <c r="C13" s="19">
        <v>23.305199999999999</v>
      </c>
      <c r="D13" s="21">
        <v>21.622800000000002</v>
      </c>
      <c r="E13" s="21">
        <v>22.634</v>
      </c>
      <c r="F13" s="30">
        <v>22.325700000000001</v>
      </c>
      <c r="G13" s="21">
        <v>22.565000000000001</v>
      </c>
      <c r="H13" s="30">
        <v>23.168800000000001</v>
      </c>
      <c r="I13" s="30">
        <v>22.407499999999999</v>
      </c>
      <c r="J13" s="21">
        <v>22.920999999999999</v>
      </c>
      <c r="K13" s="30">
        <v>23.098099999999999</v>
      </c>
      <c r="L13" s="30">
        <v>22.6523</v>
      </c>
      <c r="M13" s="30">
        <v>23.695799999999998</v>
      </c>
      <c r="N13" s="30">
        <v>22.261500000000002</v>
      </c>
      <c r="O13" s="30">
        <v>23.096499999999999</v>
      </c>
      <c r="P13" s="35">
        <v>23.8643</v>
      </c>
      <c r="Q13" s="3" t="s">
        <v>15</v>
      </c>
      <c r="R13" s="1"/>
      <c r="S13" s="1"/>
      <c r="T13" s="1"/>
    </row>
    <row r="14" spans="2:20" s="2" customFormat="1">
      <c r="B14" s="19"/>
      <c r="C14" s="19">
        <v>23.222799999999999</v>
      </c>
      <c r="D14" s="21">
        <v>21.552900000000001</v>
      </c>
      <c r="E14" s="30">
        <v>22.606300000000001</v>
      </c>
      <c r="F14" s="30">
        <v>22.323799999999999</v>
      </c>
      <c r="G14" s="30">
        <v>22.594799999999999</v>
      </c>
      <c r="H14" s="30">
        <v>22.994599999999998</v>
      </c>
      <c r="I14" s="30">
        <v>22.405100000000001</v>
      </c>
      <c r="J14" s="30">
        <v>22.8172</v>
      </c>
      <c r="K14" s="30">
        <v>23.0733</v>
      </c>
      <c r="L14" s="30">
        <v>22.979500000000002</v>
      </c>
      <c r="M14" s="30">
        <v>23.5017</v>
      </c>
      <c r="N14" s="30">
        <v>22.417100000000001</v>
      </c>
      <c r="O14" s="30">
        <v>22.9468</v>
      </c>
      <c r="P14" s="35">
        <v>23.737200000000001</v>
      </c>
      <c r="Q14" s="3" t="s">
        <v>16</v>
      </c>
      <c r="R14" s="1"/>
      <c r="S14" s="1"/>
      <c r="T14" s="1"/>
    </row>
    <row r="15" spans="2:20" s="2" customFormat="1">
      <c r="B15" s="23" t="s">
        <v>8</v>
      </c>
      <c r="C15" s="36">
        <f t="shared" ref="C15:P15" si="0">AVERAGE(C12:C14)</f>
        <v>23.231566666666666</v>
      </c>
      <c r="D15" s="36">
        <f t="shared" si="0"/>
        <v>21.617266666666666</v>
      </c>
      <c r="E15" s="36">
        <f t="shared" si="0"/>
        <v>22.561633333333333</v>
      </c>
      <c r="F15" s="36">
        <f t="shared" si="0"/>
        <v>22.382333333333332</v>
      </c>
      <c r="G15" s="36">
        <f t="shared" si="0"/>
        <v>22.599100000000004</v>
      </c>
      <c r="H15" s="36">
        <f t="shared" si="0"/>
        <v>23.076033333333331</v>
      </c>
      <c r="I15" s="36">
        <f t="shared" si="0"/>
        <v>22.408133333333335</v>
      </c>
      <c r="J15" s="36">
        <f t="shared" si="0"/>
        <v>22.804833333333335</v>
      </c>
      <c r="K15" s="36">
        <f t="shared" si="0"/>
        <v>23.08196666666667</v>
      </c>
      <c r="L15" s="36">
        <f t="shared" si="0"/>
        <v>22.748233333333332</v>
      </c>
      <c r="M15" s="36">
        <f t="shared" si="0"/>
        <v>23.550299999999996</v>
      </c>
      <c r="N15" s="36">
        <f t="shared" si="0"/>
        <v>22.356700000000004</v>
      </c>
      <c r="O15" s="36">
        <f t="shared" si="0"/>
        <v>22.973766666666666</v>
      </c>
      <c r="P15" s="36">
        <f t="shared" si="0"/>
        <v>23.756166666666669</v>
      </c>
      <c r="Q15" s="3"/>
      <c r="R15" s="1"/>
      <c r="S15" s="1"/>
      <c r="T15" s="1"/>
    </row>
    <row r="16" spans="2:20" s="2" customFormat="1">
      <c r="B16" s="23" t="s">
        <v>6</v>
      </c>
      <c r="C16" s="25">
        <f>STDEV(C12:C14)</f>
        <v>6.9664936182654791E-2</v>
      </c>
      <c r="D16" s="26">
        <f>STDEV(D12:D14)</f>
        <v>6.1786109550070988E-2</v>
      </c>
      <c r="E16" s="26">
        <f t="shared" ref="E16:P16" si="1">STDEV(E12:E14)</f>
        <v>0.10229576400483677</v>
      </c>
      <c r="F16" s="26">
        <f t="shared" si="1"/>
        <v>9.9741783287312452E-2</v>
      </c>
      <c r="G16" s="26">
        <f t="shared" si="1"/>
        <v>3.6440773866644655E-2</v>
      </c>
      <c r="H16" s="26">
        <f t="shared" si="1"/>
        <v>8.7651259736147388E-2</v>
      </c>
      <c r="I16" s="26">
        <f t="shared" si="1"/>
        <v>3.3946035605545277E-3</v>
      </c>
      <c r="J16" s="26">
        <f t="shared" si="1"/>
        <v>0.12281784615166111</v>
      </c>
      <c r="K16" s="26">
        <f t="shared" si="1"/>
        <v>1.3984753602881685E-2</v>
      </c>
      <c r="L16" s="26">
        <f t="shared" si="1"/>
        <v>0.20124933126275174</v>
      </c>
      <c r="M16" s="26">
        <f t="shared" si="1"/>
        <v>0.12830007794229878</v>
      </c>
      <c r="N16" s="26">
        <f t="shared" si="1"/>
        <v>8.3433326674656513E-2</v>
      </c>
      <c r="O16" s="26">
        <f t="shared" si="1"/>
        <v>0.1117182318752548</v>
      </c>
      <c r="P16" s="27">
        <f t="shared" si="1"/>
        <v>0.1000081163372912</v>
      </c>
      <c r="Q16" s="3"/>
      <c r="R16" s="1"/>
      <c r="S16" s="1"/>
      <c r="T16" s="1"/>
    </row>
    <row r="17" spans="2:20" s="2" customFormat="1">
      <c r="B17" s="28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3"/>
      <c r="R17" s="1"/>
      <c r="S17" s="1"/>
      <c r="T17" s="1"/>
    </row>
    <row r="18" spans="2:20" s="2" customFormat="1">
      <c r="B18" s="29" t="s">
        <v>20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3"/>
      <c r="R18" s="1"/>
      <c r="S18" s="1"/>
      <c r="T18" s="1"/>
    </row>
    <row r="19" spans="2:20" s="2" customFormat="1">
      <c r="B19" s="30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3"/>
      <c r="R19" s="1"/>
      <c r="S19" s="1"/>
      <c r="T19" s="1"/>
    </row>
    <row r="20" spans="2:20" s="2" customFormat="1">
      <c r="B20" s="15" t="s">
        <v>13</v>
      </c>
      <c r="C20" s="31">
        <v>18.224299999999999</v>
      </c>
      <c r="D20" s="32">
        <v>17.216699999999999</v>
      </c>
      <c r="E20" s="32">
        <v>17.4956</v>
      </c>
      <c r="F20" s="32">
        <v>17.478100000000001</v>
      </c>
      <c r="G20" s="32">
        <v>17.633199999999999</v>
      </c>
      <c r="H20" s="32">
        <v>17.9282</v>
      </c>
      <c r="I20" s="32">
        <v>17.646699999999999</v>
      </c>
      <c r="J20" s="32">
        <v>17.9499</v>
      </c>
      <c r="K20" s="32">
        <v>17.9255</v>
      </c>
      <c r="L20" s="32">
        <v>17.686900000000001</v>
      </c>
      <c r="M20" s="17">
        <v>18.106000000000002</v>
      </c>
      <c r="N20" s="32">
        <v>18.813700000000001</v>
      </c>
      <c r="O20" s="32">
        <v>17.757200000000001</v>
      </c>
      <c r="P20" s="33">
        <v>18.0642</v>
      </c>
      <c r="Q20" s="3" t="s">
        <v>21</v>
      </c>
      <c r="R20" s="1"/>
      <c r="S20" s="1"/>
      <c r="T20" s="1"/>
    </row>
    <row r="21" spans="2:20" s="2" customFormat="1">
      <c r="B21" s="19" t="s">
        <v>10</v>
      </c>
      <c r="C21" s="34">
        <v>17.565899999999999</v>
      </c>
      <c r="D21" s="30">
        <v>17.2087</v>
      </c>
      <c r="E21" s="30">
        <v>17.600300000000001</v>
      </c>
      <c r="F21" s="30">
        <v>17.627099999999999</v>
      </c>
      <c r="G21" s="30">
        <v>17.648800000000001</v>
      </c>
      <c r="H21" s="30">
        <v>18.0014</v>
      </c>
      <c r="I21" s="30">
        <v>17.617899999999999</v>
      </c>
      <c r="J21" s="30">
        <v>17.999500000000001</v>
      </c>
      <c r="K21" s="30">
        <v>18.056899999999999</v>
      </c>
      <c r="L21" s="30">
        <v>17.793900000000001</v>
      </c>
      <c r="M21" s="30">
        <v>18.1602</v>
      </c>
      <c r="N21" s="30">
        <v>18.078900000000001</v>
      </c>
      <c r="O21" s="30">
        <v>17.8917</v>
      </c>
      <c r="P21" s="35" t="s">
        <v>24</v>
      </c>
      <c r="Q21" s="3" t="s">
        <v>15</v>
      </c>
      <c r="R21" s="1"/>
      <c r="S21" s="1"/>
      <c r="T21" s="1"/>
    </row>
    <row r="22" spans="2:20" s="2" customFormat="1">
      <c r="B22" s="19"/>
      <c r="C22" s="34">
        <v>18.209199999999999</v>
      </c>
      <c r="D22" s="30">
        <v>17.2605</v>
      </c>
      <c r="E22" s="30">
        <v>17.749099999999999</v>
      </c>
      <c r="F22" s="30">
        <v>17.619299999999999</v>
      </c>
      <c r="G22" s="30">
        <v>17.897600000000001</v>
      </c>
      <c r="H22" s="30">
        <v>17.850200000000001</v>
      </c>
      <c r="I22" s="30">
        <v>17.718599999999999</v>
      </c>
      <c r="J22" s="30">
        <v>18.107500000000002</v>
      </c>
      <c r="K22" s="30">
        <v>18.100200000000001</v>
      </c>
      <c r="L22" s="30">
        <v>17.766300000000001</v>
      </c>
      <c r="M22" s="30">
        <v>18.2834</v>
      </c>
      <c r="N22" s="21">
        <v>18.111999999999998</v>
      </c>
      <c r="O22" s="21">
        <v>17.838000000000001</v>
      </c>
      <c r="P22" s="35">
        <v>18.218699999999998</v>
      </c>
      <c r="Q22" s="3" t="s">
        <v>16</v>
      </c>
      <c r="R22" s="1"/>
      <c r="S22" s="1"/>
      <c r="T22" s="1"/>
    </row>
    <row r="23" spans="2:20" s="2" customFormat="1">
      <c r="B23" s="9" t="s">
        <v>8</v>
      </c>
      <c r="C23" s="36">
        <f>AVERAGE(C20:C22)</f>
        <v>17.999799999999997</v>
      </c>
      <c r="D23" s="36">
        <f t="shared" ref="D23:P23" si="2">AVERAGE(D20:D22)</f>
        <v>17.228633333333331</v>
      </c>
      <c r="E23" s="36">
        <f t="shared" si="2"/>
        <v>17.614999999999998</v>
      </c>
      <c r="F23" s="36">
        <f t="shared" si="2"/>
        <v>17.574833333333331</v>
      </c>
      <c r="G23" s="36">
        <f t="shared" si="2"/>
        <v>17.726533333333332</v>
      </c>
      <c r="H23" s="36">
        <f t="shared" si="2"/>
        <v>17.926600000000001</v>
      </c>
      <c r="I23" s="36">
        <f t="shared" si="2"/>
        <v>17.661066666666667</v>
      </c>
      <c r="J23" s="36">
        <f t="shared" si="2"/>
        <v>18.018966666666667</v>
      </c>
      <c r="K23" s="36">
        <f t="shared" si="2"/>
        <v>18.027533333333334</v>
      </c>
      <c r="L23" s="36">
        <f t="shared" si="2"/>
        <v>17.749033333333333</v>
      </c>
      <c r="M23" s="36">
        <f t="shared" si="2"/>
        <v>18.183199999999999</v>
      </c>
      <c r="N23" s="36">
        <f t="shared" si="2"/>
        <v>18.334866666666667</v>
      </c>
      <c r="O23" s="36">
        <f t="shared" si="2"/>
        <v>17.828966666666666</v>
      </c>
      <c r="P23" s="36">
        <f t="shared" si="2"/>
        <v>18.141449999999999</v>
      </c>
      <c r="Q23" s="3"/>
    </row>
    <row r="24" spans="2:20" s="2" customFormat="1">
      <c r="B24" s="37" t="s">
        <v>6</v>
      </c>
      <c r="C24" s="38">
        <f>STDEV(C20:C22)</f>
        <v>0.37584426296019213</v>
      </c>
      <c r="D24" s="38">
        <f>STDEV(D20:D22)</f>
        <v>2.7885719164714867E-2</v>
      </c>
      <c r="E24" s="38">
        <f t="shared" ref="E24:P24" si="3">STDEV(E20:E22)</f>
        <v>0.12738771526328527</v>
      </c>
      <c r="F24" s="38">
        <f t="shared" si="3"/>
        <v>8.3864255397237603E-2</v>
      </c>
      <c r="G24" s="38">
        <f t="shared" si="3"/>
        <v>0.14835327206865223</v>
      </c>
      <c r="H24" s="38">
        <f t="shared" si="3"/>
        <v>7.5612697346411004E-2</v>
      </c>
      <c r="I24" s="38">
        <f t="shared" si="3"/>
        <v>5.1864470818984702E-2</v>
      </c>
      <c r="J24" s="38">
        <f t="shared" si="3"/>
        <v>8.0583207514552904E-2</v>
      </c>
      <c r="K24" s="38">
        <f t="shared" si="3"/>
        <v>9.0977048387675299E-2</v>
      </c>
      <c r="L24" s="38">
        <f t="shared" si="3"/>
        <v>5.5550457543869947E-2</v>
      </c>
      <c r="M24" s="38">
        <f t="shared" si="3"/>
        <v>9.0908965454458396E-2</v>
      </c>
      <c r="N24" s="38">
        <f t="shared" si="3"/>
        <v>0.41501195565109794</v>
      </c>
      <c r="O24" s="38">
        <f t="shared" si="3"/>
        <v>6.7703495724617369E-2</v>
      </c>
      <c r="P24" s="38">
        <f t="shared" si="3"/>
        <v>0.10924799769332071</v>
      </c>
      <c r="Q24" s="3"/>
    </row>
    <row r="25" spans="2:20" s="2" customFormat="1">
      <c r="B25" s="30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3"/>
    </row>
    <row r="26" spans="2:20" s="2" customFormat="1">
      <c r="B26" s="39" t="s">
        <v>17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3"/>
    </row>
    <row r="27" spans="2:20" s="2" customFormat="1"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3"/>
    </row>
    <row r="28" spans="2:20" s="2" customFormat="1">
      <c r="B28" s="40" t="s">
        <v>4</v>
      </c>
      <c r="C28" s="41">
        <f>C12-C23</f>
        <v>5.1669000000000018</v>
      </c>
      <c r="D28" s="42">
        <f t="shared" ref="D28:P28" si="4">D12-D23</f>
        <v>4.4474666666666707</v>
      </c>
      <c r="E28" s="42">
        <f t="shared" si="4"/>
        <v>4.8296000000000028</v>
      </c>
      <c r="F28" s="42">
        <f t="shared" si="4"/>
        <v>4.9226666666666681</v>
      </c>
      <c r="G28" s="42">
        <f t="shared" si="4"/>
        <v>4.9109666666666669</v>
      </c>
      <c r="H28" s="42">
        <f t="shared" si="4"/>
        <v>5.1380999999999979</v>
      </c>
      <c r="I28" s="42">
        <f t="shared" si="4"/>
        <v>4.7507333333333328</v>
      </c>
      <c r="J28" s="42">
        <f t="shared" si="4"/>
        <v>4.6573333333333338</v>
      </c>
      <c r="K28" s="42">
        <f t="shared" si="4"/>
        <v>5.0469666666666662</v>
      </c>
      <c r="L28" s="42">
        <f t="shared" si="4"/>
        <v>4.8638666666666666</v>
      </c>
      <c r="M28" s="42">
        <f t="shared" si="4"/>
        <v>5.2701999999999991</v>
      </c>
      <c r="N28" s="42">
        <f t="shared" si="4"/>
        <v>4.056633333333334</v>
      </c>
      <c r="O28" s="42">
        <f t="shared" si="4"/>
        <v>5.0490333333333339</v>
      </c>
      <c r="P28" s="43">
        <f t="shared" si="4"/>
        <v>5.5255500000000026</v>
      </c>
      <c r="Q28" s="3" t="s">
        <v>21</v>
      </c>
    </row>
    <row r="29" spans="2:20" s="2" customFormat="1">
      <c r="B29" s="44" t="s">
        <v>4</v>
      </c>
      <c r="C29" s="45">
        <f t="shared" ref="C29:P29" si="5">C13-C23</f>
        <v>5.3054000000000023</v>
      </c>
      <c r="D29" s="46">
        <f t="shared" si="5"/>
        <v>4.3941666666666706</v>
      </c>
      <c r="E29" s="46">
        <f t="shared" si="5"/>
        <v>5.0190000000000019</v>
      </c>
      <c r="F29" s="46">
        <f t="shared" si="5"/>
        <v>4.7508666666666706</v>
      </c>
      <c r="G29" s="46">
        <f t="shared" si="5"/>
        <v>4.8384666666666689</v>
      </c>
      <c r="H29" s="46">
        <f t="shared" si="5"/>
        <v>5.2422000000000004</v>
      </c>
      <c r="I29" s="46">
        <f t="shared" si="5"/>
        <v>4.7464333333333322</v>
      </c>
      <c r="J29" s="46">
        <f t="shared" si="5"/>
        <v>4.9020333333333319</v>
      </c>
      <c r="K29" s="46">
        <f t="shared" si="5"/>
        <v>5.0705666666666644</v>
      </c>
      <c r="L29" s="46">
        <f t="shared" si="5"/>
        <v>4.9032666666666671</v>
      </c>
      <c r="M29" s="46">
        <f t="shared" si="5"/>
        <v>5.5125999999999991</v>
      </c>
      <c r="N29" s="46">
        <f t="shared" si="5"/>
        <v>3.926633333333335</v>
      </c>
      <c r="O29" s="46">
        <f t="shared" si="5"/>
        <v>5.2675333333333327</v>
      </c>
      <c r="P29" s="47">
        <f t="shared" si="5"/>
        <v>5.7228500000000011</v>
      </c>
      <c r="Q29" s="3" t="s">
        <v>15</v>
      </c>
    </row>
    <row r="30" spans="2:20" s="2" customFormat="1">
      <c r="B30" s="44" t="s">
        <v>4</v>
      </c>
      <c r="C30" s="45">
        <f t="shared" ref="C30:P30" si="6">C14-C23</f>
        <v>5.2230000000000025</v>
      </c>
      <c r="D30" s="46">
        <f t="shared" si="6"/>
        <v>4.32426666666667</v>
      </c>
      <c r="E30" s="46">
        <f t="shared" si="6"/>
        <v>4.9913000000000025</v>
      </c>
      <c r="F30" s="46">
        <f t="shared" si="6"/>
        <v>4.7489666666666679</v>
      </c>
      <c r="G30" s="46">
        <f t="shared" si="6"/>
        <v>4.868266666666667</v>
      </c>
      <c r="H30" s="46">
        <f t="shared" si="6"/>
        <v>5.0679999999999978</v>
      </c>
      <c r="I30" s="46">
        <f t="shared" si="6"/>
        <v>4.7440333333333342</v>
      </c>
      <c r="J30" s="46">
        <f t="shared" si="6"/>
        <v>4.7982333333333322</v>
      </c>
      <c r="K30" s="46">
        <f t="shared" si="6"/>
        <v>5.0457666666666654</v>
      </c>
      <c r="L30" s="46">
        <f t="shared" si="6"/>
        <v>5.2304666666666684</v>
      </c>
      <c r="M30" s="46">
        <f t="shared" si="6"/>
        <v>5.3185000000000002</v>
      </c>
      <c r="N30" s="46">
        <f t="shared" si="6"/>
        <v>4.0822333333333347</v>
      </c>
      <c r="O30" s="46">
        <f t="shared" si="6"/>
        <v>5.1178333333333335</v>
      </c>
      <c r="P30" s="47">
        <f t="shared" si="6"/>
        <v>5.5957500000000024</v>
      </c>
      <c r="Q30" s="3" t="s">
        <v>16</v>
      </c>
      <c r="T30" s="4"/>
    </row>
    <row r="31" spans="2:20" s="2" customFormat="1">
      <c r="B31" s="48" t="s">
        <v>9</v>
      </c>
      <c r="C31" s="49">
        <f>AVERAGE(C28:C30)</f>
        <v>5.2317666666666689</v>
      </c>
      <c r="D31" s="50">
        <f t="shared" ref="D31:P31" si="7">AVERAGE(D28:D30)</f>
        <v>4.3886333333333374</v>
      </c>
      <c r="E31" s="50">
        <f t="shared" si="7"/>
        <v>4.9466333333333354</v>
      </c>
      <c r="F31" s="50">
        <f t="shared" si="7"/>
        <v>4.8075000000000019</v>
      </c>
      <c r="G31" s="50">
        <f t="shared" si="7"/>
        <v>4.8725666666666676</v>
      </c>
      <c r="H31" s="50">
        <f t="shared" si="7"/>
        <v>5.1494333333333318</v>
      </c>
      <c r="I31" s="50">
        <f t="shared" si="7"/>
        <v>4.7470666666666661</v>
      </c>
      <c r="J31" s="50">
        <f t="shared" si="7"/>
        <v>4.7858666666666663</v>
      </c>
      <c r="K31" s="50">
        <f t="shared" si="7"/>
        <v>5.054433333333332</v>
      </c>
      <c r="L31" s="50">
        <f t="shared" si="7"/>
        <v>4.999200000000001</v>
      </c>
      <c r="M31" s="50">
        <f t="shared" si="7"/>
        <v>5.3670999999999998</v>
      </c>
      <c r="N31" s="50">
        <f t="shared" si="7"/>
        <v>4.0218333333333343</v>
      </c>
      <c r="O31" s="50">
        <f t="shared" si="7"/>
        <v>5.1448</v>
      </c>
      <c r="P31" s="50">
        <f t="shared" si="7"/>
        <v>5.614716666666669</v>
      </c>
      <c r="Q31" s="1"/>
    </row>
    <row r="32" spans="2:20" s="2" customFormat="1">
      <c r="B32" s="48" t="s">
        <v>5</v>
      </c>
      <c r="C32" s="51">
        <f>STDEV(C28:C30)/SQRT(COUNTA(C28:C30))</f>
        <v>4.0221069658133844E-2</v>
      </c>
      <c r="D32" s="51">
        <f>STDEV(D28:D30)/SQRT(COUNTA(D28:D30))</f>
        <v>3.5672226980913199E-2</v>
      </c>
      <c r="E32" s="51">
        <f t="shared" ref="E32:P32" si="8">STDEV(E28:E30)/SQRT(COUNTA(E28:E30))</f>
        <v>5.9060486885166741E-2</v>
      </c>
      <c r="F32" s="51">
        <f t="shared" si="8"/>
        <v>5.758594543038615E-2</v>
      </c>
      <c r="G32" s="51">
        <f t="shared" si="8"/>
        <v>2.1039090601385573E-2</v>
      </c>
      <c r="H32" s="51">
        <f t="shared" si="8"/>
        <v>5.0605478403497731E-2</v>
      </c>
      <c r="I32" s="51">
        <f t="shared" si="8"/>
        <v>1.9598752794782186E-3</v>
      </c>
      <c r="J32" s="51">
        <f t="shared" si="8"/>
        <v>7.0908916536949348E-2</v>
      </c>
      <c r="K32" s="51">
        <f t="shared" si="8"/>
        <v>8.0741012571743306E-3</v>
      </c>
      <c r="L32" s="51">
        <f t="shared" si="8"/>
        <v>0.11619135557825189</v>
      </c>
      <c r="M32" s="51">
        <f t="shared" si="8"/>
        <v>7.4074084537034665E-2</v>
      </c>
      <c r="N32" s="51">
        <f t="shared" si="8"/>
        <v>4.817025361499809E-2</v>
      </c>
      <c r="O32" s="51">
        <f t="shared" si="8"/>
        <v>6.4500551246562676E-2</v>
      </c>
      <c r="P32" s="51">
        <f t="shared" si="8"/>
        <v>5.7739712888475229E-2</v>
      </c>
      <c r="Q32" s="1"/>
    </row>
    <row r="33" spans="2:20" s="2" customFormat="1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1"/>
    </row>
    <row r="34" spans="2:20" s="2" customFormat="1">
      <c r="B34" s="5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"/>
    </row>
    <row r="35" spans="2:20" s="2" customFormat="1">
      <c r="B35" s="5"/>
      <c r="C35" s="13"/>
      <c r="D35" s="13"/>
      <c r="E35" s="13"/>
      <c r="F35" s="5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"/>
      <c r="S35" s="5"/>
      <c r="T35" s="5"/>
    </row>
    <row r="36" spans="2:20" s="2" customFormat="1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</row>
    <row r="37" spans="2:20" s="2" customFormat="1">
      <c r="B37" s="5"/>
      <c r="C37" s="52" t="s">
        <v>23</v>
      </c>
      <c r="D37" s="53"/>
      <c r="E37" s="54" t="s">
        <v>9</v>
      </c>
      <c r="F37" s="55"/>
      <c r="G37" s="56" t="s">
        <v>0</v>
      </c>
      <c r="H37" s="57" t="s">
        <v>1</v>
      </c>
      <c r="I37" s="10" t="s">
        <v>0</v>
      </c>
      <c r="J37" s="57" t="s">
        <v>1</v>
      </c>
      <c r="K37" s="5"/>
      <c r="L37" s="5"/>
      <c r="M37" s="5"/>
      <c r="N37" s="5"/>
      <c r="O37" s="5"/>
      <c r="P37" s="5"/>
      <c r="Q37" s="5"/>
      <c r="R37" s="5"/>
      <c r="S37" s="5"/>
      <c r="T37" s="5"/>
    </row>
    <row r="38" spans="2:20" s="2" customFormat="1">
      <c r="B38" s="5"/>
      <c r="C38" s="48" t="s">
        <v>2</v>
      </c>
      <c r="D38" s="81" t="s">
        <v>3</v>
      </c>
      <c r="E38" s="10" t="s">
        <v>2</v>
      </c>
      <c r="F38" s="10" t="s">
        <v>3</v>
      </c>
      <c r="G38" s="10" t="s">
        <v>3</v>
      </c>
      <c r="H38" s="10" t="s">
        <v>3</v>
      </c>
      <c r="I38" s="10" t="s">
        <v>2</v>
      </c>
      <c r="J38" s="10" t="s">
        <v>2</v>
      </c>
      <c r="K38" s="5"/>
      <c r="L38" s="5"/>
      <c r="M38" s="5"/>
      <c r="N38" s="5"/>
      <c r="O38" s="5"/>
      <c r="P38" s="5"/>
      <c r="Q38" s="5"/>
      <c r="R38" s="5"/>
      <c r="S38" s="5"/>
      <c r="T38" s="5"/>
    </row>
    <row r="39" spans="2:20" s="2" customFormat="1">
      <c r="B39" s="5"/>
      <c r="C39" s="19">
        <v>3288</v>
      </c>
      <c r="D39" s="5">
        <v>3290</v>
      </c>
      <c r="E39" s="59">
        <v>5.2317666666666698</v>
      </c>
      <c r="F39" s="42">
        <v>4.38863333333334</v>
      </c>
      <c r="G39" s="60">
        <f>F39-$E$46</f>
        <v>-0.4724238095238027</v>
      </c>
      <c r="H39" s="61">
        <f>2^-G39</f>
        <v>1.3874384864988862</v>
      </c>
      <c r="I39" s="60">
        <f>E39-$E$46</f>
        <v>0.37070952380952704</v>
      </c>
      <c r="J39" s="60">
        <f>2^-I39</f>
        <v>0.77340204067555063</v>
      </c>
      <c r="K39" s="5"/>
      <c r="L39" s="5"/>
      <c r="M39" s="5"/>
      <c r="N39" s="5"/>
      <c r="O39" s="5"/>
      <c r="P39" s="5"/>
      <c r="Q39" s="5"/>
      <c r="R39" s="5"/>
      <c r="S39" s="5"/>
      <c r="T39" s="5"/>
    </row>
    <row r="40" spans="2:20" s="2" customFormat="1">
      <c r="B40" s="5"/>
      <c r="C40" s="19">
        <v>3291</v>
      </c>
      <c r="D40" s="5">
        <v>3301</v>
      </c>
      <c r="E40" s="63">
        <v>4.9466333333333354</v>
      </c>
      <c r="F40" s="46">
        <v>4.8075000000000001</v>
      </c>
      <c r="G40" s="64">
        <f>F40-$E$46</f>
        <v>-5.3557142857142637E-2</v>
      </c>
      <c r="H40" s="65">
        <f t="shared" ref="H40:H45" si="9">2^-G40</f>
        <v>1.0378206468407418</v>
      </c>
      <c r="I40" s="64">
        <f>E40-$E$46</f>
        <v>8.5576190476192693E-2</v>
      </c>
      <c r="J40" s="64">
        <f t="shared" ref="J40:J45" si="10">2^-I40</f>
        <v>0.94240807728204457</v>
      </c>
      <c r="K40" s="5"/>
      <c r="L40" s="5"/>
      <c r="M40" s="5"/>
      <c r="N40" s="5"/>
      <c r="O40" s="5"/>
      <c r="P40" s="5"/>
      <c r="Q40" s="5"/>
      <c r="R40" s="5"/>
      <c r="S40" s="5"/>
      <c r="T40" s="5"/>
    </row>
    <row r="41" spans="2:20" s="2" customFormat="1">
      <c r="B41" s="5"/>
      <c r="C41" s="19">
        <v>3305</v>
      </c>
      <c r="D41" s="5">
        <v>3302</v>
      </c>
      <c r="E41" s="63">
        <v>5.1494333333333318</v>
      </c>
      <c r="F41" s="46">
        <v>4.8725666666666676</v>
      </c>
      <c r="G41" s="64">
        <f>F41-$E$46</f>
        <v>1.1509523809524858E-2</v>
      </c>
      <c r="H41" s="65">
        <f t="shared" si="9"/>
        <v>0.9920539441640186</v>
      </c>
      <c r="I41" s="64">
        <f>E41-$E$46</f>
        <v>0.28837619047618901</v>
      </c>
      <c r="J41" s="64">
        <f t="shared" si="10"/>
        <v>0.8188231574864433</v>
      </c>
      <c r="K41" s="5"/>
      <c r="L41" s="5"/>
      <c r="M41" s="5"/>
      <c r="N41" s="5"/>
      <c r="O41" s="5"/>
      <c r="P41" s="5"/>
      <c r="Q41" s="5"/>
      <c r="R41" s="5"/>
      <c r="S41" s="5"/>
      <c r="T41" s="5"/>
    </row>
    <row r="42" spans="2:20" s="2" customFormat="1">
      <c r="B42" s="5"/>
      <c r="C42" s="19">
        <v>3306</v>
      </c>
      <c r="D42" s="5">
        <v>3310</v>
      </c>
      <c r="E42" s="63">
        <v>4.7470666666666661</v>
      </c>
      <c r="F42" s="46">
        <v>5.054433333333332</v>
      </c>
      <c r="G42" s="64">
        <f>F42-$E$46</f>
        <v>0.19337619047618926</v>
      </c>
      <c r="H42" s="65">
        <f t="shared" si="9"/>
        <v>0.87455668981978818</v>
      </c>
      <c r="I42" s="64">
        <f>E42-$E$46</f>
        <v>-0.11399047619047664</v>
      </c>
      <c r="J42" s="64">
        <f t="shared" si="10"/>
        <v>1.0822175003496666</v>
      </c>
      <c r="K42" s="5"/>
      <c r="L42" s="5"/>
      <c r="M42" s="5"/>
      <c r="N42" s="5"/>
      <c r="O42" s="5"/>
      <c r="P42" s="5"/>
      <c r="Q42" s="5"/>
      <c r="R42" s="5"/>
      <c r="S42" s="5"/>
      <c r="T42" s="5"/>
    </row>
    <row r="43" spans="2:20" s="2" customFormat="1">
      <c r="B43" s="5"/>
      <c r="C43" s="19">
        <v>3309</v>
      </c>
      <c r="D43" s="5">
        <v>3311</v>
      </c>
      <c r="E43" s="63">
        <v>4.7858666666666663</v>
      </c>
      <c r="F43" s="46">
        <v>4.999200000000001</v>
      </c>
      <c r="G43" s="64">
        <f>F43-$E$46</f>
        <v>0.13814285714285823</v>
      </c>
      <c r="H43" s="65">
        <f t="shared" si="9"/>
        <v>0.90868813276242122</v>
      </c>
      <c r="I43" s="64">
        <f>E43-$E$46</f>
        <v>-7.5190476190476474E-2</v>
      </c>
      <c r="J43" s="64">
        <f t="shared" si="10"/>
        <v>1.0535001183231025</v>
      </c>
      <c r="K43" s="5"/>
      <c r="L43" s="5"/>
      <c r="M43" s="5"/>
      <c r="N43" s="5"/>
      <c r="O43" s="5"/>
      <c r="P43" s="5"/>
      <c r="Q43" s="5"/>
      <c r="R43" s="5"/>
      <c r="S43" s="5"/>
      <c r="T43" s="5"/>
    </row>
    <row r="44" spans="2:20" s="2" customFormat="1">
      <c r="B44" s="5"/>
      <c r="C44" s="19">
        <v>3319</v>
      </c>
      <c r="D44" s="5">
        <v>3314</v>
      </c>
      <c r="E44" s="63">
        <v>4.0218333333333343</v>
      </c>
      <c r="F44" s="46">
        <v>5.3670999999999998</v>
      </c>
      <c r="G44" s="64">
        <f>F44-$E$46</f>
        <v>0.50604285714285702</v>
      </c>
      <c r="H44" s="65">
        <f t="shared" si="9"/>
        <v>0.7041511954132379</v>
      </c>
      <c r="I44" s="64">
        <f>E44-$E$46</f>
        <v>-0.83922380952380848</v>
      </c>
      <c r="J44" s="64">
        <f t="shared" si="10"/>
        <v>1.7890873284159399</v>
      </c>
      <c r="K44" s="5"/>
      <c r="L44" s="5"/>
      <c r="M44" s="5"/>
      <c r="N44" s="5"/>
      <c r="O44" s="5"/>
      <c r="P44" s="5"/>
      <c r="Q44" s="5"/>
      <c r="R44" s="5"/>
      <c r="S44" s="5"/>
      <c r="T44" s="5"/>
    </row>
    <row r="45" spans="2:20" s="2" customFormat="1">
      <c r="B45" s="5"/>
      <c r="C45" s="67">
        <v>3320</v>
      </c>
      <c r="D45" s="82">
        <v>3321</v>
      </c>
      <c r="E45" s="63">
        <v>5.1448</v>
      </c>
      <c r="F45" s="46">
        <v>5.614716666666669</v>
      </c>
      <c r="G45" s="71">
        <f>F45-$E$46</f>
        <v>0.75365952380952628</v>
      </c>
      <c r="H45" s="65">
        <f t="shared" si="9"/>
        <v>0.59309720419649237</v>
      </c>
      <c r="I45" s="71">
        <f>E45-$E$46</f>
        <v>0.2837428571428573</v>
      </c>
      <c r="J45" s="71">
        <f t="shared" si="10"/>
        <v>0.82145710244939152</v>
      </c>
      <c r="K45" s="5"/>
      <c r="L45" s="5"/>
      <c r="M45" s="5"/>
      <c r="N45" s="5"/>
      <c r="O45" s="5"/>
      <c r="P45" s="5"/>
      <c r="Q45" s="5"/>
      <c r="R45" s="5"/>
      <c r="S45" s="5"/>
      <c r="T45" s="5"/>
    </row>
    <row r="46" spans="2:20" s="2" customFormat="1">
      <c r="B46" s="5"/>
      <c r="C46" s="5"/>
      <c r="D46" s="5"/>
      <c r="E46" s="50">
        <f>AVERAGE(E39:E45)</f>
        <v>4.8610571428571427</v>
      </c>
      <c r="F46" s="83">
        <f>AVERAGE(F39:F45)</f>
        <v>5.0148785714285733</v>
      </c>
      <c r="G46" s="74">
        <f>AVERAGE(G39:G45)</f>
        <v>0.15382142857143005</v>
      </c>
      <c r="H46" s="74">
        <f>AVERAGE(H39:H45)</f>
        <v>0.9282580428136552</v>
      </c>
      <c r="I46" s="74">
        <f t="shared" ref="I46:J46" si="11">AVERAGE(I39:I45)</f>
        <v>6.3441315692866089E-16</v>
      </c>
      <c r="J46" s="74">
        <f t="shared" si="11"/>
        <v>1.0401279035688771</v>
      </c>
      <c r="K46" s="48" t="s">
        <v>12</v>
      </c>
      <c r="L46" s="19"/>
      <c r="M46" s="5"/>
      <c r="N46" s="5"/>
      <c r="O46" s="5"/>
      <c r="P46" s="5"/>
      <c r="Q46" s="5"/>
      <c r="R46" s="5"/>
      <c r="S46" s="5"/>
      <c r="T46" s="5"/>
    </row>
    <row r="47" spans="2:20" s="2" customFormat="1">
      <c r="B47" s="5"/>
      <c r="C47" s="5"/>
      <c r="D47" s="5"/>
      <c r="E47" s="51">
        <f>STDEV(E39:E45)/SQRT(COUNTA(E39:E45))</f>
        <v>0.15670443140148235</v>
      </c>
      <c r="F47" s="84">
        <f>STDEV(F39:F45)/SQRT(COUNTA(F39:F45))</f>
        <v>0.14969156546497028</v>
      </c>
      <c r="G47" s="51">
        <f>STDEV(G39:G45)/SQRT(COUNTA(G39:G45))</f>
        <v>0.14969156546496812</v>
      </c>
      <c r="H47" s="51">
        <f>STDEV(H39:H45)/SQRT(COUNTA(H39:H45))</f>
        <v>9.6700820474724489E-2</v>
      </c>
      <c r="I47" s="51">
        <f t="shared" ref="I47:J47" si="12">STDEV(I39:I45)/SQRT(COUNTA(I39:I45))</f>
        <v>0.15670443140148171</v>
      </c>
      <c r="J47" s="51">
        <f t="shared" si="12"/>
        <v>0.13277040069576687</v>
      </c>
      <c r="K47" s="48" t="s">
        <v>5</v>
      </c>
      <c r="L47" s="19"/>
      <c r="M47" s="5"/>
      <c r="N47" s="5"/>
      <c r="O47" s="5"/>
      <c r="P47" s="5"/>
      <c r="Q47" s="5"/>
      <c r="R47" s="5"/>
      <c r="S47" s="5"/>
      <c r="T47" s="5"/>
    </row>
    <row r="48" spans="2:20" s="2" customFormat="1">
      <c r="B48" s="75"/>
      <c r="C48" s="76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</row>
    <row r="49" spans="2:20" s="2" customFormat="1">
      <c r="B49" s="77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2:20" s="2" customFormat="1"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1"/>
    </row>
    <row r="51" spans="2:20" s="2" customFormat="1"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</row>
    <row r="52" spans="2:20" s="2" customFormat="1">
      <c r="B52" s="5"/>
      <c r="C52" s="5"/>
      <c r="D52" s="78" t="s">
        <v>1</v>
      </c>
      <c r="E52" s="79">
        <v>0.92825800000000003</v>
      </c>
      <c r="F52" s="80"/>
      <c r="G52" s="80" t="s">
        <v>18</v>
      </c>
      <c r="H52" s="80"/>
      <c r="I52" s="80"/>
      <c r="J52" s="80"/>
      <c r="K52" s="5"/>
      <c r="L52" s="5"/>
      <c r="M52" s="5"/>
      <c r="N52" s="5"/>
      <c r="O52" s="5"/>
      <c r="P52" s="5"/>
      <c r="Q52" s="1"/>
    </row>
  </sheetData>
  <mergeCells count="2">
    <mergeCell ref="C37:D37"/>
    <mergeCell ref="E37:F3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Cyp46a1-PND28</vt:lpstr>
      <vt:lpstr>Cyp46a1-PND56</vt:lpstr>
    </vt:vector>
  </TitlesOfParts>
  <Company>Applied Biosystems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users</dc:creator>
  <cp:lastModifiedBy>rwinvernizzi</cp:lastModifiedBy>
  <cp:lastPrinted>2016-10-21T09:23:15Z</cp:lastPrinted>
  <dcterms:created xsi:type="dcterms:W3CDTF">2016-06-30T12:56:06Z</dcterms:created>
  <dcterms:modified xsi:type="dcterms:W3CDTF">2016-10-21T11:26:33Z</dcterms:modified>
</cp:coreProperties>
</file>